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7.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8.xml" ContentType="application/vnd.openxmlformats-officedocument.spreadsheetml.comments+xml"/>
  <Override PartName="/xl/charts/chart4.xml" ContentType="application/vnd.openxmlformats-officedocument.drawingml.chart+xml"/>
  <Override PartName="/xl/drawings/drawing6.xml" ContentType="application/vnd.openxmlformats-officedocument.drawing+xml"/>
  <Override PartName="/xl/comments9.xml" ContentType="application/vnd.openxmlformats-officedocument.spreadsheetml.comment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omments10.xml" ContentType="application/vnd.openxmlformats-officedocument.spreadsheetml.comment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omments11.xml" ContentType="application/vnd.openxmlformats-officedocument.spreadsheetml.comments+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omments12.xml" ContentType="application/vnd.openxmlformats-officedocument.spreadsheetml.comments+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omments13.xml" ContentType="application/vnd.openxmlformats-officedocument.spreadsheetml.comments+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omments14.xml" ContentType="application/vnd.openxmlformats-officedocument.spreadsheetml.comments+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omments15.xml" ContentType="application/vnd.openxmlformats-officedocument.spreadsheetml.comment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omments16.xml" ContentType="application/vnd.openxmlformats-officedocument.spreadsheetml.comment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omments17.xml" ContentType="application/vnd.openxmlformats-officedocument.spreadsheetml.comment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omments18.xml" ContentType="application/vnd.openxmlformats-officedocument.spreadsheetml.comment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omments19.xml" ContentType="application/vnd.openxmlformats-officedocument.spreadsheetml.comment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7.xml" ContentType="application/vnd.openxmlformats-officedocument.drawing+xml"/>
  <Override PartName="/xl/comments20.xml" ContentType="application/vnd.openxmlformats-officedocument.spreadsheetml.comments+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8.xml" ContentType="application/vnd.openxmlformats-officedocument.drawing+xml"/>
  <Override PartName="/xl/comments21.xml" ContentType="application/vnd.openxmlformats-officedocument.spreadsheetml.comments+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9.xml" ContentType="application/vnd.openxmlformats-officedocument.drawing+xml"/>
  <Override PartName="/xl/comments22.xml" ContentType="application/vnd.openxmlformats-officedocument.spreadsheetml.comment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0.xml" ContentType="application/vnd.openxmlformats-officedocument.drawing+xml"/>
  <Override PartName="/xl/comments23.xml" ContentType="application/vnd.openxmlformats-officedocument.spreadsheetml.comment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comments24.xml" ContentType="application/vnd.openxmlformats-officedocument.spreadsheetml.comment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2.xml" ContentType="application/vnd.openxmlformats-officedocument.drawing+xml"/>
  <Override PartName="/xl/comments25.xml" ContentType="application/vnd.openxmlformats-officedocument.spreadsheetml.comments+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3.xml" ContentType="application/vnd.openxmlformats-officedocument.drawing+xml"/>
  <Override PartName="/xl/comments26.xml" ContentType="application/vnd.openxmlformats-officedocument.spreadsheetml.comment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4.xml" ContentType="application/vnd.openxmlformats-officedocument.drawing+xml"/>
  <Override PartName="/xl/comments27.xml" ContentType="application/vnd.openxmlformats-officedocument.spreadsheetml.comment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5.xml" ContentType="application/vnd.openxmlformats-officedocument.drawing+xml"/>
  <Override PartName="/xl/comments28.xml" ContentType="application/vnd.openxmlformats-officedocument.spreadsheetml.comment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6.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7.xml" ContentType="application/vnd.openxmlformats-officedocument.drawing+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xml"/>
  <Override PartName="/xl/comments29.xml" ContentType="application/vnd.openxmlformats-officedocument.spreadsheetml.comments+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omments30.xml" ContentType="application/vnd.openxmlformats-officedocument.spreadsheetml.comments+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0.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1.xml" ContentType="application/vnd.openxmlformats-officedocument.drawing+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2.xml" ContentType="application/vnd.openxmlformats-officedocument.drawing+xml"/>
  <Override PartName="/xl/comments31.xml" ContentType="application/vnd.openxmlformats-officedocument.spreadsheetml.comment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3.xml" ContentType="application/vnd.openxmlformats-officedocument.drawing+xml"/>
  <Override PartName="/xl/comments32.xml" ContentType="application/vnd.openxmlformats-officedocument.spreadsheetml.comments+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4.xml" ContentType="application/vnd.openxmlformats-officedocument.drawing+xml"/>
  <Override PartName="/xl/comments33.xml" ContentType="application/vnd.openxmlformats-officedocument.spreadsheetml.comments+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5.xml" ContentType="application/vnd.openxmlformats-officedocument.drawing+xml"/>
  <Override PartName="/xl/comments34.xml" ContentType="application/vnd.openxmlformats-officedocument.spreadsheetml.comments+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6.xml" ContentType="application/vnd.openxmlformats-officedocument.drawing+xml"/>
  <Override PartName="/xl/comments35.xml" ContentType="application/vnd.openxmlformats-officedocument.spreadsheetml.comments+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7.xml" ContentType="application/vnd.openxmlformats-officedocument.drawing+xml"/>
  <Override PartName="/xl/comments36.xml" ContentType="application/vnd.openxmlformats-officedocument.spreadsheetml.comment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8.xml" ContentType="application/vnd.openxmlformats-officedocument.drawing+xml"/>
  <Override PartName="/xl/comments37.xml" ContentType="application/vnd.openxmlformats-officedocument.spreadsheetml.comments+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9.xml" ContentType="application/vnd.openxmlformats-officedocument.drawing+xml"/>
  <Override PartName="/xl/comments38.xml" ContentType="application/vnd.openxmlformats-officedocument.spreadsheetml.comment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0.xml" ContentType="application/vnd.openxmlformats-officedocument.drawing+xml"/>
  <Override PartName="/xl/comments39.xml" ContentType="application/vnd.openxmlformats-officedocument.spreadsheetml.comments+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1.xml" ContentType="application/vnd.openxmlformats-officedocument.drawing+xml"/>
  <Override PartName="/xl/comments40.xml" ContentType="application/vnd.openxmlformats-officedocument.spreadsheetml.comments+xml"/>
  <Override PartName="/xl/charts/chart44.xml" ContentType="application/vnd.openxmlformats-officedocument.drawingml.chart+xml"/>
  <Override PartName="/xl/drawings/drawing42.xml" ContentType="application/vnd.openxmlformats-officedocument.drawing+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3.xml" ContentType="application/vnd.openxmlformats-officedocument.drawing+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4.xml" ContentType="application/vnd.openxmlformats-officedocument.drawing+xml"/>
  <Override PartName="/xl/comments41.xml" ContentType="application/vnd.openxmlformats-officedocument.spreadsheetml.comments+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5.xml" ContentType="application/vnd.openxmlformats-officedocument.drawing+xml"/>
  <Override PartName="/xl/comments42.xml" ContentType="application/vnd.openxmlformats-officedocument.spreadsheetml.comments+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Z:\PES\2. Indicadores\2018\Indicadores 2018 diciembre 30\"/>
    </mc:Choice>
  </mc:AlternateContent>
  <xr:revisionPtr revIDLastSave="0" documentId="8_{B939D828-E749-4DA0-967F-6CE19EE02A45}" xr6:coauthVersionLast="41" xr6:coauthVersionMax="41" xr10:uidLastSave="{00000000-0000-0000-0000-000000000000}"/>
  <bookViews>
    <workbookView xWindow="-120" yWindow="-120" windowWidth="20730" windowHeight="11160" firstSheet="3" activeTab="5" xr2:uid="{00000000-000D-0000-FFFF-FFFF00000000}"/>
  </bookViews>
  <sheets>
    <sheet name="FORMATO" sheetId="1" r:id="rId1"/>
    <sheet name="RESUMEN" sheetId="40" r:id="rId2"/>
    <sheet name="RESULTADOS" sheetId="43" r:id="rId3"/>
    <sheet name="CONSLID 2TR " sheetId="3" r:id="rId4"/>
    <sheet name="COSOLID 3TR" sheetId="44" r:id="rId5"/>
    <sheet name="CONSOLID 4TR" sheetId="46" r:id="rId6"/>
    <sheet name="SIG-IND-001" sheetId="39" r:id="rId7"/>
    <sheet name="SIG-IND-002" sheetId="24" r:id="rId8"/>
    <sheet name="SIG-IND-003" sheetId="25" r:id="rId9"/>
    <sheet name="PES-IND-001" sheetId="26" r:id="rId10"/>
    <sheet name="PES-IND-002" sheetId="27" r:id="rId11"/>
    <sheet name="COM-IND-001" sheetId="34" r:id="rId12"/>
    <sheet name="COM-IND-002" sheetId="23" r:id="rId13"/>
    <sheet name="COM-IND-003" sheetId="35" r:id="rId14"/>
    <sheet name="PDV-IND-001" sheetId="4" r:id="rId15"/>
    <sheet name="PDV-IND-004" sheetId="5" r:id="rId16"/>
    <sheet name="PDV-IND-005" sheetId="6" r:id="rId17"/>
    <sheet name="AII-IND-001" sheetId="11" r:id="rId18"/>
    <sheet name="PRO-IND-001" sheetId="8" r:id="rId19"/>
    <sheet name="PRO-IND-002" sheetId="7" r:id="rId20"/>
    <sheet name="PRO-IND-003" sheetId="9" r:id="rId21"/>
    <sheet name="IMV-IND-001" sheetId="14" r:id="rId22"/>
    <sheet name="IMV-IND-002" sheetId="37" r:id="rId23"/>
    <sheet name="IMV-IND-003" sheetId="38" r:id="rId24"/>
    <sheet name="GAM-IND-001" sheetId="2" r:id="rId25"/>
    <sheet name="SAP-IND-001" sheetId="12" r:id="rId26"/>
    <sheet name="SAP-IND-002" sheetId="13" r:id="rId27"/>
    <sheet name="CON-IND-002" sheetId="21" r:id="rId28"/>
    <sheet name="GDO-IND-003" sheetId="22" r:id="rId29"/>
    <sheet name="FIN-IND-002" sheetId="41" r:id="rId30"/>
    <sheet name="FIN-IND-003" sheetId="31" r:id="rId31"/>
    <sheet name="FIN-IND-004" sheetId="32" r:id="rId32"/>
    <sheet name="FIN-IND-005" sheetId="33" r:id="rId33"/>
    <sheet name="ABI-IND-001" sheetId="28" r:id="rId34"/>
    <sheet name="ABI-IND-002" sheetId="29" r:id="rId35"/>
    <sheet name="ABI-IND-003" sheetId="30" r:id="rId36"/>
    <sheet name="THU-IND-001" sheetId="16" r:id="rId37"/>
    <sheet name="THU-IND-002" sheetId="17" r:id="rId38"/>
    <sheet name="THU-IND-003" sheetId="19" r:id="rId39"/>
    <sheet name="THU-IND-004" sheetId="18" r:id="rId40"/>
    <sheet name="THU-IND-005" sheetId="20" r:id="rId41"/>
    <sheet name="CDI-IND-001" sheetId="15" r:id="rId42"/>
    <sheet name="ACI-IND-001" sheetId="47" r:id="rId43"/>
    <sheet name="ACI-IND-002" sheetId="48" r:id="rId44"/>
    <sheet name="ACI-IND-003" sheetId="49" r:id="rId45"/>
    <sheet name="ODM-IND-001" sheetId="10" r:id="rId46"/>
    <sheet name="JUR-IND-001" sheetId="52" r:id="rId47"/>
    <sheet name="JUR-IND-002" sheetId="53" r:id="rId48"/>
    <sheet name="CMG-IND-001" sheetId="36" r:id="rId49"/>
    <sheet name="CMG-ING-002" sheetId="51"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xlnm._FilterDatabase" localSheetId="3" hidden="1">'CONSLID 2TR '!$A$1:$Q$39</definedName>
    <definedName name="_xlnm._FilterDatabase" localSheetId="5" hidden="1">'CONSOLID 4TR'!$A$1:$Q$45</definedName>
    <definedName name="_xlnm._FilterDatabase" localSheetId="4" hidden="1">'COSOLID 3TR'!$A$1:$Q$39</definedName>
    <definedName name="_xlnm.Print_Area" localSheetId="0">FORMATO!$B$1:$Z$81</definedName>
    <definedName name="_xlnm.Print_Area" localSheetId="14">'PDV-IND-001'!$B$1:$Z$65</definedName>
    <definedName name="_xlnm.Print_Titles" localSheetId="0">FORMATO!$2:$4</definedName>
    <definedName name="_xlnm.Print_Titles" localSheetId="14">'PDV-IND-001'!$2:$4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4" i="23" l="1"/>
  <c r="J43" i="23"/>
  <c r="J42" i="23"/>
  <c r="J41" i="23"/>
  <c r="J40" i="23"/>
  <c r="J39" i="23"/>
  <c r="J38" i="23"/>
  <c r="J37" i="23"/>
  <c r="J36" i="23"/>
  <c r="J35" i="23"/>
  <c r="J34" i="23"/>
  <c r="I54" i="26" l="1"/>
  <c r="J54" i="26"/>
  <c r="K54" i="26"/>
  <c r="L54" i="26"/>
  <c r="M54" i="26"/>
  <c r="N54" i="26"/>
  <c r="O54" i="26"/>
  <c r="P54" i="26"/>
  <c r="Q54" i="26"/>
  <c r="H54" i="26"/>
  <c r="AE33" i="10" l="1"/>
  <c r="H45" i="29"/>
  <c r="I38" i="22"/>
  <c r="H38" i="22"/>
  <c r="J38" i="22" s="1"/>
  <c r="I37" i="15" l="1"/>
  <c r="H37" i="15"/>
  <c r="J37" i="15" s="1"/>
  <c r="I38" i="20"/>
  <c r="H38" i="20"/>
  <c r="J38" i="20" s="1"/>
  <c r="J38" i="18"/>
  <c r="I38" i="18"/>
  <c r="H38" i="18"/>
  <c r="I38" i="19"/>
  <c r="H38" i="19"/>
  <c r="J38" i="19" s="1"/>
  <c r="I38" i="17"/>
  <c r="H38" i="17"/>
  <c r="J38" i="17" s="1"/>
  <c r="I37" i="16"/>
  <c r="H37" i="16"/>
  <c r="J37" i="16" s="1"/>
  <c r="H38" i="11"/>
  <c r="H38" i="6"/>
  <c r="AE38" i="5"/>
  <c r="AF38" i="5"/>
  <c r="AG38" i="5"/>
  <c r="AG37" i="4"/>
  <c r="AH37" i="4"/>
  <c r="AI37" i="4"/>
  <c r="I37" i="35"/>
  <c r="H37" i="35"/>
  <c r="I37" i="34"/>
  <c r="H37" i="34"/>
  <c r="Q45" i="46"/>
  <c r="J37" i="51"/>
  <c r="H37" i="33"/>
  <c r="J37" i="33" s="1"/>
  <c r="H34" i="39"/>
  <c r="J34" i="39" s="1"/>
  <c r="Q2" i="46"/>
  <c r="J37" i="22"/>
  <c r="K37" i="27"/>
  <c r="Q4" i="46"/>
  <c r="K36" i="25"/>
  <c r="H36" i="25"/>
  <c r="J36" i="25" s="1"/>
  <c r="J61" i="25" s="1"/>
  <c r="K36" i="24"/>
  <c r="J34" i="9"/>
  <c r="J35" i="9"/>
  <c r="J36" i="9"/>
  <c r="K63" i="9" s="1"/>
  <c r="Q18" i="46"/>
  <c r="Q17" i="46"/>
  <c r="J36" i="14"/>
  <c r="Q22" i="46"/>
  <c r="J34" i="13"/>
  <c r="Q21" i="46"/>
  <c r="Q20" i="46"/>
  <c r="J35" i="12"/>
  <c r="J35" i="2"/>
  <c r="J36" i="37"/>
  <c r="Q19" i="46"/>
  <c r="J36" i="38"/>
  <c r="Q16" i="46"/>
  <c r="Q15" i="46"/>
  <c r="Q14" i="46"/>
  <c r="J37" i="7"/>
  <c r="J37" i="8"/>
  <c r="Q43" i="46"/>
  <c r="K40" i="10"/>
  <c r="J40" i="10"/>
  <c r="K41" i="10" s="1"/>
  <c r="Q37" i="46"/>
  <c r="Q36" i="46"/>
  <c r="Q35" i="46"/>
  <c r="J44" i="30"/>
  <c r="J43" i="30"/>
  <c r="I42" i="30"/>
  <c r="J42" i="30"/>
  <c r="I44" i="29"/>
  <c r="J44" i="29" s="1"/>
  <c r="I43" i="29"/>
  <c r="J43" i="29"/>
  <c r="I42" i="29"/>
  <c r="I45" i="29" s="1"/>
  <c r="J44" i="28"/>
  <c r="J43" i="28"/>
  <c r="J42" i="28"/>
  <c r="Q12" i="46"/>
  <c r="Q10" i="46"/>
  <c r="J37" i="4"/>
  <c r="Q42" i="46"/>
  <c r="Q41" i="46"/>
  <c r="J45" i="53"/>
  <c r="J44" i="53"/>
  <c r="J43" i="53"/>
  <c r="J42" i="53"/>
  <c r="J41" i="53"/>
  <c r="J40" i="53"/>
  <c r="J39" i="53"/>
  <c r="J38" i="53"/>
  <c r="J37" i="53"/>
  <c r="J36" i="53"/>
  <c r="J35" i="53"/>
  <c r="J34" i="53"/>
  <c r="J45" i="52"/>
  <c r="J44" i="52"/>
  <c r="J43" i="52"/>
  <c r="J42" i="52"/>
  <c r="J41" i="52"/>
  <c r="J40" i="52"/>
  <c r="J39" i="52"/>
  <c r="J38" i="52"/>
  <c r="J37" i="52"/>
  <c r="J36" i="52"/>
  <c r="J35" i="52"/>
  <c r="J34" i="52"/>
  <c r="Q23" i="46"/>
  <c r="J36" i="21"/>
  <c r="Q24" i="46"/>
  <c r="Q25" i="46"/>
  <c r="J36" i="35"/>
  <c r="Q9" i="46"/>
  <c r="Q8" i="46"/>
  <c r="Q7" i="46"/>
  <c r="K36" i="34"/>
  <c r="C43" i="51"/>
  <c r="I38" i="51"/>
  <c r="H38" i="51"/>
  <c r="J36" i="51"/>
  <c r="J35" i="51"/>
  <c r="J34" i="51"/>
  <c r="J38" i="51"/>
  <c r="Q44" i="46"/>
  <c r="J36" i="36"/>
  <c r="Q34" i="46"/>
  <c r="J36" i="15"/>
  <c r="Q40" i="46"/>
  <c r="Q39" i="46"/>
  <c r="Q38" i="46"/>
  <c r="J37" i="49"/>
  <c r="I36" i="49"/>
  <c r="I38" i="49" s="1"/>
  <c r="H36" i="49"/>
  <c r="J36" i="49" s="1"/>
  <c r="J37" i="47"/>
  <c r="I36" i="47"/>
  <c r="I38" i="47" s="1"/>
  <c r="H36" i="47"/>
  <c r="H38" i="47" s="1"/>
  <c r="J38" i="47" s="1"/>
  <c r="H36" i="48"/>
  <c r="J36" i="48" s="1"/>
  <c r="I36" i="48"/>
  <c r="I38" i="48" s="1"/>
  <c r="J37" i="48"/>
  <c r="Q28" i="46"/>
  <c r="Q27" i="46"/>
  <c r="P26" i="46"/>
  <c r="O26" i="46"/>
  <c r="Q26" i="46" s="1"/>
  <c r="J36" i="33"/>
  <c r="J36" i="32"/>
  <c r="I36" i="31"/>
  <c r="H36" i="31"/>
  <c r="H37" i="31" s="1"/>
  <c r="J36" i="41"/>
  <c r="I37" i="31"/>
  <c r="Q33" i="46"/>
  <c r="J37" i="20"/>
  <c r="J37" i="18"/>
  <c r="Q32" i="46"/>
  <c r="J37" i="19"/>
  <c r="Q31" i="46"/>
  <c r="J37" i="17"/>
  <c r="Q30" i="46"/>
  <c r="Q29" i="46"/>
  <c r="J36" i="16"/>
  <c r="J34" i="30"/>
  <c r="J35" i="30"/>
  <c r="J36" i="30"/>
  <c r="J37" i="30"/>
  <c r="J38" i="30"/>
  <c r="J39" i="30"/>
  <c r="J40" i="30"/>
  <c r="J41" i="30"/>
  <c r="J33" i="30"/>
  <c r="J34" i="29"/>
  <c r="J35" i="29"/>
  <c r="J36" i="29"/>
  <c r="J37" i="29"/>
  <c r="J38" i="29"/>
  <c r="J39" i="29"/>
  <c r="J40" i="29"/>
  <c r="J41" i="29"/>
  <c r="J33" i="29"/>
  <c r="J39" i="28"/>
  <c r="J40" i="28"/>
  <c r="J41" i="28"/>
  <c r="J35" i="14"/>
  <c r="J34" i="14"/>
  <c r="J33" i="14"/>
  <c r="H37" i="14"/>
  <c r="J63" i="22"/>
  <c r="H63" i="22"/>
  <c r="J36" i="22"/>
  <c r="J35" i="35"/>
  <c r="J34" i="35"/>
  <c r="J33" i="35"/>
  <c r="Q8" i="44"/>
  <c r="Q7" i="44"/>
  <c r="K35" i="34"/>
  <c r="K34" i="34"/>
  <c r="K33" i="34"/>
  <c r="K37" i="34" s="1"/>
  <c r="I38" i="9"/>
  <c r="J38" i="9" s="1"/>
  <c r="H38" i="9"/>
  <c r="K62" i="9"/>
  <c r="K61" i="9"/>
  <c r="I38" i="7"/>
  <c r="H38" i="7"/>
  <c r="J36" i="7"/>
  <c r="J35" i="7"/>
  <c r="J62" i="7" s="1"/>
  <c r="J34" i="7"/>
  <c r="J61" i="7" s="1"/>
  <c r="J61" i="8"/>
  <c r="I38" i="8"/>
  <c r="H38" i="8"/>
  <c r="J36" i="8"/>
  <c r="J35" i="8"/>
  <c r="J62" i="8" s="1"/>
  <c r="J34" i="8"/>
  <c r="J38" i="7"/>
  <c r="J38" i="8"/>
  <c r="Q11" i="44"/>
  <c r="J36" i="4"/>
  <c r="J35" i="4"/>
  <c r="J34" i="4"/>
  <c r="H37" i="38"/>
  <c r="J35" i="38"/>
  <c r="Q17" i="44"/>
  <c r="J35" i="37"/>
  <c r="Q31" i="44"/>
  <c r="Q32" i="44"/>
  <c r="Q33" i="44"/>
  <c r="Q25" i="44"/>
  <c r="Q26" i="44"/>
  <c r="Q27" i="44"/>
  <c r="J35" i="33"/>
  <c r="J35" i="32"/>
  <c r="Q38" i="44"/>
  <c r="Q37" i="44"/>
  <c r="Q36" i="44"/>
  <c r="Q35" i="44"/>
  <c r="Q35" i="3"/>
  <c r="Q39" i="44"/>
  <c r="J35" i="36"/>
  <c r="Q34" i="44"/>
  <c r="Q30" i="44"/>
  <c r="Q29" i="44"/>
  <c r="Q28" i="44"/>
  <c r="Q24" i="44"/>
  <c r="Q22" i="44"/>
  <c r="Q21" i="44"/>
  <c r="Q20" i="44"/>
  <c r="Q19" i="44"/>
  <c r="Q18" i="44"/>
  <c r="Q16" i="44"/>
  <c r="Q15" i="44"/>
  <c r="Q14" i="44"/>
  <c r="Q13" i="44"/>
  <c r="Q12" i="44"/>
  <c r="Q10" i="44"/>
  <c r="Q9" i="44"/>
  <c r="Q3" i="44"/>
  <c r="H45" i="30"/>
  <c r="J45" i="30"/>
  <c r="I45" i="30"/>
  <c r="H37" i="32"/>
  <c r="J37" i="32" s="1"/>
  <c r="J34" i="32"/>
  <c r="J33" i="32"/>
  <c r="Q37" i="3"/>
  <c r="I9" i="43"/>
  <c r="I10" i="43"/>
  <c r="I11" i="43"/>
  <c r="I12" i="43"/>
  <c r="G26" i="40"/>
  <c r="F26" i="40"/>
  <c r="I6" i="43"/>
  <c r="I7" i="43"/>
  <c r="G8" i="43"/>
  <c r="H8" i="43"/>
  <c r="H37" i="41"/>
  <c r="J34" i="41"/>
  <c r="J33" i="41"/>
  <c r="J37" i="41"/>
  <c r="Q17" i="3"/>
  <c r="AF56" i="16"/>
  <c r="Q19" i="3"/>
  <c r="J37" i="38"/>
  <c r="J34" i="38"/>
  <c r="J33" i="38"/>
  <c r="J61" i="37"/>
  <c r="J60" i="37"/>
  <c r="I37" i="37"/>
  <c r="J37" i="37" s="1"/>
  <c r="J34" i="37"/>
  <c r="J33" i="37"/>
  <c r="Q39" i="3"/>
  <c r="I37" i="36"/>
  <c r="H37" i="36"/>
  <c r="J34" i="36"/>
  <c r="J33" i="36"/>
  <c r="Q9" i="3"/>
  <c r="Q28" i="3"/>
  <c r="J34" i="33"/>
  <c r="J33" i="33"/>
  <c r="I45" i="28"/>
  <c r="H45" i="28"/>
  <c r="J38" i="28"/>
  <c r="J37" i="28"/>
  <c r="J36" i="28"/>
  <c r="J35" i="28"/>
  <c r="J34" i="28"/>
  <c r="J33" i="28"/>
  <c r="H37" i="27"/>
  <c r="I36" i="27"/>
  <c r="Q36" i="27" s="1"/>
  <c r="I35" i="27"/>
  <c r="Q35" i="27" s="1"/>
  <c r="I34" i="27"/>
  <c r="Q34" i="27" s="1"/>
  <c r="I33" i="27"/>
  <c r="Q33" i="27" s="1"/>
  <c r="Q5" i="3"/>
  <c r="Q3" i="3"/>
  <c r="H34" i="25"/>
  <c r="J34" i="25" s="1"/>
  <c r="K35" i="24"/>
  <c r="K34" i="24"/>
  <c r="Q23" i="3"/>
  <c r="Q24" i="3"/>
  <c r="J35" i="22"/>
  <c r="J34" i="22"/>
  <c r="J34" i="21"/>
  <c r="J33" i="21"/>
  <c r="J35" i="18"/>
  <c r="J34" i="18"/>
  <c r="Q30" i="3"/>
  <c r="J35" i="17"/>
  <c r="J34" i="17"/>
  <c r="J34" i="16"/>
  <c r="J33" i="16"/>
  <c r="Q29" i="3"/>
  <c r="J34" i="15"/>
  <c r="J33" i="15"/>
  <c r="Q34" i="3"/>
  <c r="Q18" i="3"/>
  <c r="J37" i="14"/>
  <c r="Q22" i="3"/>
  <c r="J33" i="13"/>
  <c r="J34" i="12"/>
  <c r="Q21" i="3"/>
  <c r="Q13" i="3"/>
  <c r="J35" i="11"/>
  <c r="J34" i="11"/>
  <c r="Q38" i="3"/>
  <c r="Q20" i="3"/>
  <c r="Q16" i="3"/>
  <c r="Q15" i="3"/>
  <c r="Q14" i="3"/>
  <c r="Q12" i="3"/>
  <c r="Q10" i="3"/>
  <c r="J38" i="10"/>
  <c r="K38" i="10" s="1"/>
  <c r="J36" i="10"/>
  <c r="K36" i="10" s="1"/>
  <c r="J66" i="10" s="1"/>
  <c r="J34" i="10"/>
  <c r="K35" i="10"/>
  <c r="K34" i="10"/>
  <c r="J65" i="10" s="1"/>
  <c r="H63" i="6"/>
  <c r="BO39" i="6"/>
  <c r="J34" i="6"/>
  <c r="J35" i="6"/>
  <c r="J36" i="6"/>
  <c r="J37" i="6"/>
  <c r="J38" i="6" s="1"/>
  <c r="H64" i="5"/>
  <c r="H65" i="5"/>
  <c r="BI42" i="5"/>
  <c r="J35" i="5"/>
  <c r="J39" i="5" s="1"/>
  <c r="J36" i="5"/>
  <c r="J37" i="5"/>
  <c r="H39" i="5"/>
  <c r="H38" i="4"/>
  <c r="J38" i="4" s="1"/>
  <c r="BD36" i="4"/>
  <c r="J34" i="2"/>
  <c r="J39" i="1"/>
  <c r="J40" i="1"/>
  <c r="J41" i="1"/>
  <c r="J42" i="1"/>
  <c r="J43" i="1"/>
  <c r="J44" i="1"/>
  <c r="J45" i="1"/>
  <c r="J38" i="1"/>
  <c r="J37" i="1"/>
  <c r="J36" i="1"/>
  <c r="J35" i="1"/>
  <c r="J34" i="1"/>
  <c r="I8" i="43"/>
  <c r="J45" i="28"/>
  <c r="J37" i="36"/>
  <c r="K39" i="10"/>
  <c r="K37" i="10" l="1"/>
  <c r="J37" i="31"/>
  <c r="J42" i="29"/>
  <c r="J45" i="29" s="1"/>
  <c r="H38" i="49"/>
  <c r="J38" i="49" s="1"/>
  <c r="H38" i="48"/>
  <c r="J38" i="48" s="1"/>
  <c r="J36" i="47"/>
  <c r="Q37" i="27"/>
  <c r="J36" i="31"/>
  <c r="I37"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0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0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0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0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0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0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0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0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0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0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000-00000F000000}">
      <text>
        <r>
          <rPr>
            <b/>
            <sz val="9"/>
            <color indexed="81"/>
            <rFont val="Tahoma"/>
            <family val="2"/>
          </rPr>
          <t>Mensual
trimestral
semetral:</t>
        </r>
        <r>
          <rPr>
            <sz val="9"/>
            <color indexed="81"/>
            <rFont val="Tahoma"/>
            <family val="2"/>
          </rPr>
          <t xml:space="preserve">
</t>
        </r>
      </text>
    </comment>
    <comment ref="H32" authorId="0" shapeId="0" xr:uid="{00000000-0006-0000-00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0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000-000012000000}">
      <text>
        <r>
          <rPr>
            <b/>
            <sz val="9"/>
            <color indexed="81"/>
            <rFont val="Tahoma"/>
            <family val="2"/>
          </rPr>
          <t>Reultado:</t>
        </r>
        <r>
          <rPr>
            <sz val="9"/>
            <color indexed="81"/>
            <rFont val="Tahoma"/>
            <family val="2"/>
          </rPr>
          <t xml:space="preserve">
 Producto de la operación </t>
        </r>
      </text>
    </comment>
    <comment ref="K32" authorId="0" shapeId="0" xr:uid="{00000000-0006-0000-00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6" authorId="0" shapeId="0" xr:uid="{00000000-0006-0000-00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A31EE102-8B07-476E-B9CF-811E3E13C796}">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7E2B01BC-27A4-4230-A238-C19D2568D755}">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U13" authorId="0" shapeId="0" xr:uid="{9D03B832-AB2E-41CB-826E-61EA8FE660C2}">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F3802A49-9244-4262-8267-A7A51246BD53}">
      <text>
        <r>
          <rPr>
            <b/>
            <sz val="9"/>
            <color indexed="81"/>
            <rFont val="Tahoma"/>
            <family val="2"/>
          </rPr>
          <t>Objetivo:</t>
        </r>
        <r>
          <rPr>
            <sz val="9"/>
            <color indexed="81"/>
            <rFont val="Tahoma"/>
            <family val="2"/>
          </rPr>
          <t xml:space="preserve"> Señala el para qué se establece el indicador y qué mide.
</t>
        </r>
      </text>
    </comment>
    <comment ref="C18" authorId="0" shapeId="0" xr:uid="{5636C0A1-E42D-4A8E-8487-7410E7350523}">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2EED87C-AAD1-4633-9C5E-A98715231737}">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N20" authorId="0" shapeId="0" xr:uid="{54473B28-0045-4815-8DC7-E3D80A9605E8}">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U20" authorId="0" shapeId="0" xr:uid="{48D8A34A-960F-40C9-B0D5-7B0DFD213B8E}">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F269D259-1B1D-4BF5-9D50-DE7D16E3227D}">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K23" authorId="0" shapeId="0" xr:uid="{2425B93D-E7A1-465D-9754-6B6910A78424}">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R23" authorId="0" shapeId="0" xr:uid="{AF1D43F8-79A9-45CC-B26B-2B632ADB1C1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6ADCEB08-34AC-4AA7-A091-8C2E6B2E8361}">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34751868-6DAE-45B5-99F9-FC5A9A483C11}">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L28" authorId="0" shapeId="0" xr:uid="{0218D529-5B62-4602-A2F7-BAE69779AC56}">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F0EB2380-3584-4BF1-B081-D8F9A8C3E0A9}">
      <text>
        <r>
          <rPr>
            <b/>
            <sz val="9"/>
            <color indexed="81"/>
            <rFont val="Tahoma"/>
            <family val="2"/>
          </rPr>
          <t>Mensual
trimestral
semetral:</t>
        </r>
        <r>
          <rPr>
            <sz val="9"/>
            <color indexed="81"/>
            <rFont val="Tahoma"/>
            <family val="2"/>
          </rPr>
          <t xml:space="preserve">
</t>
        </r>
      </text>
    </comment>
    <comment ref="H32" authorId="0" shapeId="0" xr:uid="{D33DE2FB-D787-41B5-8F10-8FEB38261987}">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C429B41-DC44-4712-9F6F-2E98A200EDC2}">
      <text>
        <r>
          <rPr>
            <b/>
            <sz val="9"/>
            <color indexed="81"/>
            <rFont val="Tahoma"/>
            <family val="2"/>
          </rPr>
          <t>Variable 2: Denominador</t>
        </r>
        <r>
          <rPr>
            <sz val="9"/>
            <color indexed="81"/>
            <rFont val="Tahoma"/>
            <family val="2"/>
          </rPr>
          <t xml:space="preserve">
regitrar el nombre del denominador de la formula del indicador.   
</t>
        </r>
      </text>
    </comment>
    <comment ref="K32" authorId="0" shapeId="0" xr:uid="{2B448A51-A2C9-4C82-ADF1-37AC3919C2FE}">
      <text>
        <r>
          <rPr>
            <b/>
            <sz val="9"/>
            <color indexed="81"/>
            <rFont val="Tahoma"/>
            <family val="2"/>
          </rPr>
          <t>Reultado:</t>
        </r>
        <r>
          <rPr>
            <sz val="9"/>
            <color indexed="81"/>
            <rFont val="Tahoma"/>
            <family val="2"/>
          </rPr>
          <t xml:space="preserve">
 Producto de la operación </t>
        </r>
      </text>
    </comment>
    <comment ref="L32" authorId="0" shapeId="0" xr:uid="{84C8E01B-E73B-49F9-9E1E-93B95836598E}">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O57" authorId="0" shapeId="0" xr:uid="{81520F30-58BA-486E-A946-4460DD54041A}">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2732F1D7-897B-45E4-B20D-4B4404206D7C}">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47F5B1C0-FC8F-424A-97DB-D27F1FEDDA43}">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911E9D43-6775-45F9-B33C-2D54A06A7FF1}">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117EFBB4-FC16-480B-B413-554F8D8D9FAA}">
      <text>
        <r>
          <rPr>
            <b/>
            <sz val="9"/>
            <color indexed="81"/>
            <rFont val="Tahoma"/>
            <family val="2"/>
          </rPr>
          <t>Objetivo:</t>
        </r>
        <r>
          <rPr>
            <sz val="9"/>
            <color indexed="81"/>
            <rFont val="Tahoma"/>
            <family val="2"/>
          </rPr>
          <t xml:space="preserve"> Señala el para qué se establece el indicador y qué mide.
</t>
        </r>
      </text>
    </comment>
    <comment ref="C18" authorId="0" shapeId="0" xr:uid="{4800626C-17C9-4E95-85A6-DFA62AF623F3}">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848FBD95-986B-4308-9071-1C642C37D2AF}">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CD3CD55F-EDE0-4CEC-A596-118DE94FA21D}">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12A6F9D5-165A-4A63-B4BE-DC5F770C3428}">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D66D4D11-9989-4559-B5A1-479010AFD463}">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498DF7EC-EF23-4A1C-890A-F3B26D64333F}">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50F20A41-80EA-4DFB-A026-33456AA6A9DD}">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8CF9F2FD-14D2-4E02-88CE-836EAD5CF789}">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9643D5E6-596B-42A0-A089-6AC408777C8D}">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6CB29348-5EF0-4713-A685-FB4DB9763848}">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99F8FE9C-8A1F-4E07-878F-D732FBEC7A2B}">
      <text>
        <r>
          <rPr>
            <b/>
            <sz val="9"/>
            <color indexed="81"/>
            <rFont val="Tahoma"/>
            <family val="2"/>
          </rPr>
          <t>Mensual
trimestral
semetral:</t>
        </r>
        <r>
          <rPr>
            <sz val="9"/>
            <color indexed="81"/>
            <rFont val="Tahoma"/>
            <family val="2"/>
          </rPr>
          <t xml:space="preserve">
</t>
        </r>
      </text>
    </comment>
    <comment ref="H32" authorId="0" shapeId="0" xr:uid="{8AE967C6-0E27-45F7-96FF-5F91E47C8A6B}">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625365DF-97AA-4646-8D28-98779CCFA7B1}">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B02F0ACC-786D-4B1C-9A62-7035F93C72C9}">
      <text>
        <r>
          <rPr>
            <b/>
            <sz val="9"/>
            <color indexed="81"/>
            <rFont val="Tahoma"/>
            <family val="2"/>
          </rPr>
          <t>Reultado:</t>
        </r>
        <r>
          <rPr>
            <sz val="9"/>
            <color indexed="81"/>
            <rFont val="Tahoma"/>
            <family val="2"/>
          </rPr>
          <t xml:space="preserve">
 Producto de la operación </t>
        </r>
      </text>
    </comment>
    <comment ref="K32" authorId="0" shapeId="0" xr:uid="{180C902D-F688-41B7-BD1A-42B031CE45A9}">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5" authorId="0" shapeId="0" xr:uid="{974F9D34-0143-427E-BB14-8262CF371B47}">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B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B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B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B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B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B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B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B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B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B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B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B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B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B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B00-00000F000000}">
      <text>
        <r>
          <rPr>
            <b/>
            <sz val="9"/>
            <color indexed="81"/>
            <rFont val="Tahoma"/>
            <family val="2"/>
          </rPr>
          <t>Mensual
trimestral
semetral:</t>
        </r>
        <r>
          <rPr>
            <sz val="9"/>
            <color indexed="81"/>
            <rFont val="Tahoma"/>
            <family val="2"/>
          </rPr>
          <t xml:space="preserve">
</t>
        </r>
      </text>
    </comment>
    <comment ref="H32" authorId="0" shapeId="0" xr:uid="{00000000-0006-0000-0B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B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B00-000012000000}">
      <text>
        <r>
          <rPr>
            <b/>
            <sz val="9"/>
            <color indexed="81"/>
            <rFont val="Tahoma"/>
            <family val="2"/>
          </rPr>
          <t>Reultado:</t>
        </r>
        <r>
          <rPr>
            <sz val="9"/>
            <color indexed="81"/>
            <rFont val="Tahoma"/>
            <family val="2"/>
          </rPr>
          <t xml:space="preserve">
 Producto de la operación </t>
        </r>
      </text>
    </comment>
    <comment ref="K32" authorId="0" shapeId="0" xr:uid="{00000000-0006-0000-0B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0B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C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C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C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C00-00000F000000}">
      <text>
        <r>
          <rPr>
            <b/>
            <sz val="9"/>
            <color indexed="81"/>
            <rFont val="Tahoma"/>
            <family val="2"/>
          </rPr>
          <t>Mensual
trimestral
semetral:</t>
        </r>
        <r>
          <rPr>
            <sz val="9"/>
            <color indexed="81"/>
            <rFont val="Tahoma"/>
            <family val="2"/>
          </rPr>
          <t xml:space="preserve">
</t>
        </r>
      </text>
    </comment>
    <comment ref="H32" authorId="0" shapeId="0" xr:uid="{00000000-0006-0000-0C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C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C00-000012000000}">
      <text>
        <r>
          <rPr>
            <b/>
            <sz val="9"/>
            <color indexed="81"/>
            <rFont val="Tahoma"/>
            <family val="2"/>
          </rPr>
          <t>Reultado:</t>
        </r>
        <r>
          <rPr>
            <sz val="9"/>
            <color indexed="81"/>
            <rFont val="Tahoma"/>
            <family val="2"/>
          </rPr>
          <t xml:space="preserve">
 Producto de la operación </t>
        </r>
      </text>
    </comment>
    <comment ref="K32" authorId="0" shapeId="0" xr:uid="{00000000-0006-0000-0C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0C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D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D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xr:uid="{00000000-0006-0000-0D00-000003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D00-000004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D00-000005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D00-000006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D00-000007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D00-000008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D00-000009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D00-00000A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D00-00000B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D00-00000C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D00-00000D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3" authorId="1" shapeId="0" xr:uid="{00000000-0006-0000-0D00-00000E000000}">
      <text>
        <r>
          <rPr>
            <b/>
            <sz val="9"/>
            <color indexed="81"/>
            <rFont val="Tahoma"/>
            <family val="2"/>
          </rPr>
          <t>Mensual
trimestral
semetral:</t>
        </r>
        <r>
          <rPr>
            <sz val="9"/>
            <color indexed="81"/>
            <rFont val="Tahoma"/>
            <family val="2"/>
          </rPr>
          <t xml:space="preserve">
</t>
        </r>
      </text>
    </comment>
    <comment ref="H33" authorId="0" shapeId="0" xr:uid="{00000000-0006-0000-0D00-00000F000000}">
      <text>
        <r>
          <rPr>
            <b/>
            <sz val="9"/>
            <color indexed="81"/>
            <rFont val="Tahoma"/>
            <family val="2"/>
          </rPr>
          <t xml:space="preserve">Variable 1: Numerador </t>
        </r>
        <r>
          <rPr>
            <sz val="9"/>
            <color indexed="81"/>
            <rFont val="Tahoma"/>
            <family val="2"/>
          </rPr>
          <t xml:space="preserve">
</t>
        </r>
      </text>
    </comment>
    <comment ref="I33" authorId="0" shapeId="0" xr:uid="{00000000-0006-0000-0D00-000010000000}">
      <text>
        <r>
          <rPr>
            <b/>
            <sz val="9"/>
            <color indexed="81"/>
            <rFont val="Tahoma"/>
            <family val="2"/>
          </rPr>
          <t>Variable 2: Numerador</t>
        </r>
        <r>
          <rPr>
            <sz val="9"/>
            <color indexed="81"/>
            <rFont val="Tahoma"/>
            <family val="2"/>
          </rPr>
          <t xml:space="preserve">
</t>
        </r>
      </text>
    </comment>
    <comment ref="J33" authorId="0" shapeId="0" xr:uid="{00000000-0006-0000-0D00-000011000000}">
      <text>
        <r>
          <rPr>
            <b/>
            <sz val="9"/>
            <color indexed="81"/>
            <rFont val="Tahoma"/>
            <family val="2"/>
          </rPr>
          <t>Reultado:</t>
        </r>
        <r>
          <rPr>
            <sz val="9"/>
            <color indexed="81"/>
            <rFont val="Tahoma"/>
            <family val="2"/>
          </rPr>
          <t xml:space="preserve">
 Producto de la operación </t>
        </r>
      </text>
    </comment>
    <comment ref="K33" authorId="0" shapeId="0" xr:uid="{00000000-0006-0000-0D00-000012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9" authorId="0" shapeId="0" xr:uid="{00000000-0006-0000-0D00-00001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E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E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xr:uid="{00000000-0006-0000-0E00-000003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E00-000004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E00-000005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E00-000006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E00-000007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E00-000008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E00-000009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E00-00000A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E00-00000B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E00-00000C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E00-00000D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0E00-00000E000000}">
      <text>
        <r>
          <rPr>
            <b/>
            <sz val="9"/>
            <color indexed="81"/>
            <rFont val="Tahoma"/>
            <family val="2"/>
          </rPr>
          <t>Mensual
trimestral
semetral:</t>
        </r>
        <r>
          <rPr>
            <sz val="9"/>
            <color indexed="81"/>
            <rFont val="Tahoma"/>
            <family val="2"/>
          </rPr>
          <t xml:space="preserve">
</t>
        </r>
      </text>
    </comment>
    <comment ref="H32" authorId="0" shapeId="0" xr:uid="{00000000-0006-0000-0E00-00000F000000}">
      <text>
        <r>
          <rPr>
            <b/>
            <sz val="9"/>
            <color indexed="81"/>
            <rFont val="Tahoma"/>
            <family val="2"/>
          </rPr>
          <t xml:space="preserve">Variable 1: Numerador </t>
        </r>
        <r>
          <rPr>
            <sz val="9"/>
            <color indexed="81"/>
            <rFont val="Tahoma"/>
            <family val="2"/>
          </rPr>
          <t xml:space="preserve">
</t>
        </r>
      </text>
    </comment>
    <comment ref="I32" authorId="0" shapeId="0" xr:uid="{00000000-0006-0000-0E00-000010000000}">
      <text>
        <r>
          <rPr>
            <b/>
            <sz val="9"/>
            <color indexed="81"/>
            <rFont val="Tahoma"/>
            <family val="2"/>
          </rPr>
          <t>Variable 2: Numerador</t>
        </r>
        <r>
          <rPr>
            <sz val="9"/>
            <color indexed="81"/>
            <rFont val="Tahoma"/>
            <family val="2"/>
          </rPr>
          <t xml:space="preserve">
</t>
        </r>
      </text>
    </comment>
    <comment ref="J32" authorId="0" shapeId="0" xr:uid="{00000000-0006-0000-0E00-000011000000}">
      <text>
        <r>
          <rPr>
            <b/>
            <sz val="9"/>
            <color indexed="81"/>
            <rFont val="Tahoma"/>
            <family val="2"/>
          </rPr>
          <t>Reultado:</t>
        </r>
        <r>
          <rPr>
            <sz val="9"/>
            <color indexed="81"/>
            <rFont val="Tahoma"/>
            <family val="2"/>
          </rPr>
          <t xml:space="preserve">
 Producto de la operación </t>
        </r>
      </text>
    </comment>
    <comment ref="K32" authorId="0" shapeId="0" xr:uid="{00000000-0006-0000-0E00-000012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0E00-00001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F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F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F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F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F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F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F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F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F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F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F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F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F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F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F00-00000F000000}">
      <text>
        <r>
          <rPr>
            <b/>
            <sz val="9"/>
            <color indexed="81"/>
            <rFont val="Tahoma"/>
            <family val="2"/>
          </rPr>
          <t>Mensual
trimestral
semetral:</t>
        </r>
        <r>
          <rPr>
            <sz val="9"/>
            <color indexed="81"/>
            <rFont val="Tahoma"/>
            <family val="2"/>
          </rPr>
          <t xml:space="preserve">
</t>
        </r>
      </text>
    </comment>
    <comment ref="H32" authorId="0" shapeId="0" xr:uid="{00000000-0006-0000-0F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F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F00-000012000000}">
      <text>
        <r>
          <rPr>
            <b/>
            <sz val="9"/>
            <color indexed="81"/>
            <rFont val="Tahoma"/>
            <family val="2"/>
          </rPr>
          <t>Reultado:</t>
        </r>
        <r>
          <rPr>
            <sz val="9"/>
            <color indexed="81"/>
            <rFont val="Tahoma"/>
            <family val="2"/>
          </rPr>
          <t xml:space="preserve">
 Producto de la operación </t>
        </r>
      </text>
    </comment>
    <comment ref="K32" authorId="0" shapeId="0" xr:uid="{00000000-0006-0000-0F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0F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1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1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1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1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1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1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1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1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1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1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1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1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1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1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100-00000F000000}">
      <text>
        <r>
          <rPr>
            <b/>
            <sz val="9"/>
            <color indexed="81"/>
            <rFont val="Tahoma"/>
            <family val="2"/>
          </rPr>
          <t>Mensual
trimestral
semetral:</t>
        </r>
        <r>
          <rPr>
            <sz val="9"/>
            <color indexed="81"/>
            <rFont val="Tahoma"/>
            <family val="2"/>
          </rPr>
          <t xml:space="preserve">
</t>
        </r>
      </text>
    </comment>
    <comment ref="H32" authorId="0" shapeId="0" xr:uid="{00000000-0006-0000-11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1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100-000012000000}">
      <text>
        <r>
          <rPr>
            <b/>
            <sz val="9"/>
            <color indexed="81"/>
            <rFont val="Tahoma"/>
            <family val="2"/>
          </rPr>
          <t>Reultado:</t>
        </r>
        <r>
          <rPr>
            <sz val="9"/>
            <color indexed="81"/>
            <rFont val="Tahoma"/>
            <family val="2"/>
          </rPr>
          <t xml:space="preserve">
 Producto de la operación </t>
        </r>
      </text>
    </comment>
    <comment ref="K32" authorId="0" shapeId="0" xr:uid="{00000000-0006-0000-11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11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2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2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2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2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2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2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2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2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2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2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2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2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2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2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200-00000F000000}">
      <text>
        <r>
          <rPr>
            <b/>
            <sz val="9"/>
            <color indexed="81"/>
            <rFont val="Tahoma"/>
            <family val="2"/>
          </rPr>
          <t>Mensual
trimestral
semetral:</t>
        </r>
        <r>
          <rPr>
            <sz val="9"/>
            <color indexed="81"/>
            <rFont val="Tahoma"/>
            <family val="2"/>
          </rPr>
          <t xml:space="preserve">
</t>
        </r>
      </text>
    </comment>
    <comment ref="H32" authorId="0" shapeId="0" xr:uid="{00000000-0006-0000-12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2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200-000012000000}">
      <text>
        <r>
          <rPr>
            <b/>
            <sz val="9"/>
            <color indexed="81"/>
            <rFont val="Tahoma"/>
            <family val="2"/>
          </rPr>
          <t>Reultado:</t>
        </r>
        <r>
          <rPr>
            <sz val="9"/>
            <color indexed="81"/>
            <rFont val="Tahoma"/>
            <family val="2"/>
          </rPr>
          <t xml:space="preserve">
 Producto de la operación </t>
        </r>
      </text>
    </comment>
    <comment ref="K32" authorId="0" shapeId="0" xr:uid="{00000000-0006-0000-12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12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W13" authorId="0" shapeId="0" xr:uid="{00000000-0006-0000-1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P20" authorId="0" shapeId="0" xr:uid="{00000000-0006-0000-1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W20" authorId="0" shapeId="0" xr:uid="{00000000-0006-0000-1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C26" authorId="0" shapeId="0" xr:uid="{00000000-0006-0000-1300-00000A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300-00000B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N28" authorId="0" shapeId="0" xr:uid="{00000000-0006-0000-1300-00000C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300-00000D000000}">
      <text>
        <r>
          <rPr>
            <b/>
            <sz val="9"/>
            <color indexed="81"/>
            <rFont val="Tahoma"/>
            <family val="2"/>
          </rPr>
          <t>Mensual
trimestral
semetral:</t>
        </r>
        <r>
          <rPr>
            <sz val="9"/>
            <color indexed="81"/>
            <rFont val="Tahoma"/>
            <family val="2"/>
          </rPr>
          <t xml:space="preserve">
</t>
        </r>
      </text>
    </comment>
    <comment ref="H32" authorId="0" shapeId="0" xr:uid="{00000000-0006-0000-1300-00000E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300-00000F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300-000010000000}">
      <text>
        <r>
          <rPr>
            <b/>
            <sz val="9"/>
            <color indexed="81"/>
            <rFont val="Tahoma"/>
            <family val="2"/>
          </rPr>
          <t>Reultado:</t>
        </r>
        <r>
          <rPr>
            <sz val="9"/>
            <color indexed="81"/>
            <rFont val="Tahoma"/>
            <family val="2"/>
          </rPr>
          <t xml:space="preserve">
 Producto de la operación </t>
        </r>
      </text>
    </comment>
    <comment ref="N32" authorId="0" shapeId="0" xr:uid="{00000000-0006-0000-1300-000011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O1" authorId="0" shapeId="0" xr:uid="{00000000-0006-0000-0300-000001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xr:uid="{00000000-0006-0000-0300-000002000000}">
      <text>
        <r>
          <rPr>
            <b/>
            <sz val="9"/>
            <color indexed="81"/>
            <rFont val="Tahoma"/>
            <family val="2"/>
          </rPr>
          <t>Variable 2: Denominador</t>
        </r>
        <r>
          <rPr>
            <sz val="9"/>
            <color indexed="81"/>
            <rFont val="Tahoma"/>
            <family val="2"/>
          </rPr>
          <t xml:space="preserve">
regitrar el nombre del denominador de la formula del indicador.   
</t>
        </r>
      </text>
    </comment>
    <comment ref="Q1" authorId="0" shapeId="0" xr:uid="{00000000-0006-0000-0300-000003000000}">
      <text>
        <r>
          <rPr>
            <b/>
            <sz val="9"/>
            <color indexed="81"/>
            <rFont val="Tahoma"/>
            <family val="2"/>
          </rPr>
          <t>Reultado:</t>
        </r>
        <r>
          <rPr>
            <sz val="9"/>
            <color indexed="81"/>
            <rFont val="Tahoma"/>
            <family val="2"/>
          </rPr>
          <t xml:space="preserve">
 Producto de la operación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4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4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400-00000F000000}">
      <text>
        <r>
          <rPr>
            <b/>
            <sz val="9"/>
            <color indexed="81"/>
            <rFont val="Tahoma"/>
            <family val="2"/>
          </rPr>
          <t>Mensual
trimestral
semetral:</t>
        </r>
        <r>
          <rPr>
            <sz val="9"/>
            <color indexed="81"/>
            <rFont val="Tahoma"/>
            <family val="2"/>
          </rPr>
          <t xml:space="preserve">
</t>
        </r>
      </text>
    </comment>
    <comment ref="N57" authorId="0" shapeId="0" xr:uid="{00000000-0006-0000-1400-000010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5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5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500-00000F000000}">
      <text>
        <r>
          <rPr>
            <b/>
            <sz val="9"/>
            <color indexed="81"/>
            <rFont val="Tahoma"/>
            <family val="2"/>
          </rPr>
          <t>Mensual
trimestral
semetral:</t>
        </r>
        <r>
          <rPr>
            <sz val="9"/>
            <color indexed="81"/>
            <rFont val="Tahoma"/>
            <family val="2"/>
          </rPr>
          <t xml:space="preserve">
</t>
        </r>
      </text>
    </comment>
    <comment ref="N57" authorId="0" shapeId="0" xr:uid="{00000000-0006-0000-1500-000010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6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6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600-00000F000000}">
      <text>
        <r>
          <rPr>
            <b/>
            <sz val="9"/>
            <color indexed="81"/>
            <rFont val="Tahoma"/>
            <family val="2"/>
          </rPr>
          <t>Mensual
trimestral
semetral:</t>
        </r>
        <r>
          <rPr>
            <sz val="9"/>
            <color indexed="81"/>
            <rFont val="Tahoma"/>
            <family val="2"/>
          </rPr>
          <t xml:space="preserve">
</t>
        </r>
      </text>
    </comment>
    <comment ref="N57" authorId="0" shapeId="0" xr:uid="{00000000-0006-0000-1600-000010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7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7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700-00000F000000}">
      <text>
        <r>
          <rPr>
            <b/>
            <sz val="9"/>
            <color indexed="81"/>
            <rFont val="Tahoma"/>
            <family val="2"/>
          </rPr>
          <t>Mensual
trimestral
semetral:</t>
        </r>
        <r>
          <rPr>
            <sz val="9"/>
            <color indexed="81"/>
            <rFont val="Tahoma"/>
            <family val="2"/>
          </rPr>
          <t xml:space="preserve">
</t>
        </r>
      </text>
    </comment>
    <comment ref="H32" authorId="0" shapeId="0" xr:uid="{00000000-0006-0000-17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7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700-000012000000}">
      <text>
        <r>
          <rPr>
            <b/>
            <sz val="9"/>
            <color indexed="81"/>
            <rFont val="Tahoma"/>
            <family val="2"/>
          </rPr>
          <t>Reultado:</t>
        </r>
        <r>
          <rPr>
            <sz val="9"/>
            <color indexed="81"/>
            <rFont val="Tahoma"/>
            <family val="2"/>
          </rPr>
          <t xml:space="preserve">
 Producto de la operación </t>
        </r>
      </text>
    </comment>
    <comment ref="K32" authorId="0" shapeId="0" xr:uid="{00000000-0006-0000-17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6" authorId="0" shapeId="0" xr:uid="{00000000-0006-0000-17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800-00000F000000}">
      <text>
        <r>
          <rPr>
            <b/>
            <sz val="9"/>
            <color indexed="81"/>
            <rFont val="Tahoma"/>
            <family val="2"/>
          </rPr>
          <t>Mensual
trimestral
semetral:</t>
        </r>
        <r>
          <rPr>
            <sz val="9"/>
            <color indexed="81"/>
            <rFont val="Tahoma"/>
            <family val="2"/>
          </rPr>
          <t xml:space="preserve">
</t>
        </r>
      </text>
    </comment>
    <comment ref="K32" authorId="0" shapeId="0" xr:uid="{00000000-0006-0000-1800-000010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6" authorId="0" shapeId="0" xr:uid="{00000000-0006-0000-1800-000011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9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9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9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9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9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9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900-00000F000000}">
      <text>
        <r>
          <rPr>
            <b/>
            <sz val="9"/>
            <color indexed="81"/>
            <rFont val="Tahoma"/>
            <family val="2"/>
          </rPr>
          <t>Mensual
trimestral
semetral:</t>
        </r>
        <r>
          <rPr>
            <sz val="9"/>
            <color indexed="81"/>
            <rFont val="Tahoma"/>
            <family val="2"/>
          </rPr>
          <t xml:space="preserve">
</t>
        </r>
      </text>
    </comment>
    <comment ref="K32" authorId="0" shapeId="0" xr:uid="{00000000-0006-0000-1900-000010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4" authorId="0" shapeId="0" xr:uid="{00000000-0006-0000-1900-000011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A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A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A00-00000F000000}">
      <text>
        <r>
          <rPr>
            <b/>
            <sz val="9"/>
            <color indexed="81"/>
            <rFont val="Tahoma"/>
            <family val="2"/>
          </rPr>
          <t>Mensual
trimestral
semetral:</t>
        </r>
        <r>
          <rPr>
            <sz val="9"/>
            <color indexed="81"/>
            <rFont val="Tahoma"/>
            <family val="2"/>
          </rPr>
          <t xml:space="preserve">
</t>
        </r>
      </text>
    </comment>
    <comment ref="J32" authorId="0" shapeId="0" xr:uid="{00000000-0006-0000-1A00-000010000000}">
      <text>
        <r>
          <rPr>
            <b/>
            <sz val="9"/>
            <color indexed="81"/>
            <rFont val="Tahoma"/>
            <family val="2"/>
          </rPr>
          <t>Reultado:</t>
        </r>
        <r>
          <rPr>
            <sz val="9"/>
            <color indexed="81"/>
            <rFont val="Tahoma"/>
            <family val="2"/>
          </rPr>
          <t xml:space="preserve">
 Producto de la operación </t>
        </r>
      </text>
    </comment>
    <comment ref="K32" authorId="0" shapeId="0" xr:uid="{00000000-0006-0000-1A00-000011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1A00-000012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B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B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B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B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B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B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B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B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B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B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B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B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B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B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1B00-00000F000000}">
      <text>
        <r>
          <rPr>
            <b/>
            <sz val="9"/>
            <color indexed="81"/>
            <rFont val="Tahoma"/>
            <family val="2"/>
          </rPr>
          <t>Mensual
trimestral
semetral:</t>
        </r>
        <r>
          <rPr>
            <sz val="9"/>
            <color indexed="81"/>
            <rFont val="Tahoma"/>
            <family val="2"/>
          </rPr>
          <t xml:space="preserve">
</t>
        </r>
      </text>
    </comment>
    <comment ref="H32" authorId="0" shapeId="0" xr:uid="{00000000-0006-0000-1B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1B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1B00-000012000000}">
      <text>
        <r>
          <rPr>
            <b/>
            <sz val="9"/>
            <color indexed="81"/>
            <rFont val="Tahoma"/>
            <family val="2"/>
          </rPr>
          <t>Reultado:</t>
        </r>
        <r>
          <rPr>
            <sz val="9"/>
            <color indexed="81"/>
            <rFont val="Tahoma"/>
            <family val="2"/>
          </rPr>
          <t xml:space="preserve">
 Producto de la operación </t>
        </r>
      </text>
    </comment>
    <comment ref="K32" authorId="0" shapeId="0" xr:uid="{00000000-0006-0000-1B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1B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C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C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C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C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C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C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C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C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C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xr:uid="{00000000-0006-0000-1C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C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C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C00-00000D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C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C00-00000F000000}">
      <text>
        <r>
          <rPr>
            <b/>
            <sz val="9"/>
            <color indexed="81"/>
            <rFont val="Tahoma"/>
            <family val="2"/>
          </rPr>
          <t>Mensual
trimestral
semestral:</t>
        </r>
        <r>
          <rPr>
            <sz val="9"/>
            <color indexed="81"/>
            <rFont val="Tahoma"/>
            <family val="2"/>
          </rPr>
          <t xml:space="preserve">
</t>
        </r>
      </text>
    </comment>
    <comment ref="K32" authorId="0" shapeId="0" xr:uid="{00000000-0006-0000-1C00-000010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N57" authorId="0" shapeId="0" xr:uid="{00000000-0006-0000-1C00-000011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1F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1F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1F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1F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1F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1F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1F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1F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1F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1F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1F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1F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1F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1F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1F00-00000F000000}">
      <text>
        <r>
          <rPr>
            <b/>
            <sz val="9"/>
            <color indexed="81"/>
            <rFont val="Tahoma"/>
            <family val="2"/>
          </rPr>
          <t>Mensual
trimestral
semestral:</t>
        </r>
        <r>
          <rPr>
            <sz val="9"/>
            <color indexed="81"/>
            <rFont val="Tahoma"/>
            <family val="2"/>
          </rPr>
          <t xml:space="preserve">
</t>
        </r>
      </text>
    </comment>
    <comment ref="K32" authorId="0" shapeId="0" xr:uid="{00000000-0006-0000-1F00-000010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1F00-000011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O1" authorId="0" shapeId="0" xr:uid="{00000000-0006-0000-1000-000001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xr:uid="{00000000-0006-0000-1000-000002000000}">
      <text>
        <r>
          <rPr>
            <b/>
            <sz val="9"/>
            <color indexed="81"/>
            <rFont val="Tahoma"/>
            <family val="2"/>
          </rPr>
          <t>Variable 2: Denominador</t>
        </r>
        <r>
          <rPr>
            <sz val="9"/>
            <color indexed="81"/>
            <rFont val="Tahoma"/>
            <family val="2"/>
          </rPr>
          <t xml:space="preserve">
regitrar el nombre del denominador de la formula del indicador.   
</t>
        </r>
      </text>
    </comment>
    <comment ref="Q1" authorId="0" shapeId="0" xr:uid="{00000000-0006-0000-1000-000003000000}">
      <text>
        <r>
          <rPr>
            <b/>
            <sz val="9"/>
            <color indexed="81"/>
            <rFont val="Tahoma"/>
            <family val="2"/>
          </rPr>
          <t>Reultado:</t>
        </r>
        <r>
          <rPr>
            <sz val="9"/>
            <color indexed="81"/>
            <rFont val="Tahoma"/>
            <family val="2"/>
          </rPr>
          <t xml:space="preserve">
 Producto de la operación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0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0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0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0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0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0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0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0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0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0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0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0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0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0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000-00000F000000}">
      <text>
        <r>
          <rPr>
            <b/>
            <sz val="9"/>
            <color indexed="81"/>
            <rFont val="Tahoma"/>
            <family val="2"/>
          </rPr>
          <t>Mensual
trimestral
semetral:</t>
        </r>
        <r>
          <rPr>
            <sz val="9"/>
            <color indexed="81"/>
            <rFont val="Tahoma"/>
            <family val="2"/>
          </rPr>
          <t xml:space="preserve">
</t>
        </r>
      </text>
    </comment>
    <comment ref="J32" authorId="0" shapeId="0" xr:uid="{00000000-0006-0000-2000-000010000000}">
      <text>
        <r>
          <rPr>
            <b/>
            <sz val="9"/>
            <color indexed="81"/>
            <rFont val="Tahoma"/>
            <family val="2"/>
          </rPr>
          <t>Reultado:</t>
        </r>
        <r>
          <rPr>
            <sz val="9"/>
            <color indexed="81"/>
            <rFont val="Tahoma"/>
            <family val="2"/>
          </rPr>
          <t xml:space="preserve">
 Producto de la operación </t>
        </r>
      </text>
    </comment>
    <comment ref="K32" authorId="0" shapeId="0" xr:uid="{00000000-0006-0000-2000-000011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4" authorId="0" shapeId="0" xr:uid="{00000000-0006-0000-2000-000012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3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3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3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3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3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3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3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3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3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3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3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3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3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3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2300-00000F000000}">
      <text>
        <r>
          <rPr>
            <b/>
            <sz val="9"/>
            <color indexed="81"/>
            <rFont val="Tahoma"/>
            <family val="2"/>
          </rPr>
          <t>Mensual
trimestral
semetral:</t>
        </r>
        <r>
          <rPr>
            <sz val="9"/>
            <color indexed="81"/>
            <rFont val="Tahoma"/>
            <family val="2"/>
          </rPr>
          <t xml:space="preserve">
</t>
        </r>
      </text>
    </comment>
    <comment ref="H32" authorId="0" shapeId="0" xr:uid="{00000000-0006-0000-23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300-000011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2" authorId="0" shapeId="0" xr:uid="{00000000-0006-0000-2300-000012000000}">
      <text>
        <r>
          <rPr>
            <b/>
            <sz val="9"/>
            <color indexed="81"/>
            <rFont val="Tahoma"/>
            <family val="2"/>
          </rPr>
          <t>Reultado:</t>
        </r>
        <r>
          <rPr>
            <sz val="9"/>
            <color indexed="81"/>
            <rFont val="Tahoma"/>
            <family val="2"/>
          </rPr>
          <t xml:space="preserve">
 Producto de la operación </t>
        </r>
      </text>
    </comment>
    <comment ref="K32" authorId="0" shapeId="0" xr:uid="{00000000-0006-0000-23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23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4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4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4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4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4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4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4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4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4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4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4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4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2400-00000F000000}">
      <text>
        <r>
          <rPr>
            <b/>
            <sz val="9"/>
            <color indexed="81"/>
            <rFont val="Tahoma"/>
            <family val="2"/>
          </rPr>
          <t>Mensual
trimestral
semetral:</t>
        </r>
        <r>
          <rPr>
            <sz val="9"/>
            <color indexed="81"/>
            <rFont val="Tahoma"/>
            <family val="2"/>
          </rPr>
          <t xml:space="preserve">
</t>
        </r>
      </text>
    </comment>
    <comment ref="H32" authorId="0" shapeId="0" xr:uid="{00000000-0006-0000-24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4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400-000012000000}">
      <text>
        <r>
          <rPr>
            <b/>
            <sz val="9"/>
            <color indexed="81"/>
            <rFont val="Tahoma"/>
            <family val="2"/>
          </rPr>
          <t>Reultado:</t>
        </r>
        <r>
          <rPr>
            <sz val="9"/>
            <color indexed="81"/>
            <rFont val="Tahoma"/>
            <family val="2"/>
          </rPr>
          <t xml:space="preserve">
 Producto de la operación </t>
        </r>
      </text>
    </comment>
    <comment ref="K32" authorId="0" shapeId="0" xr:uid="{00000000-0006-0000-24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24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5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5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2500-00000F000000}">
      <text>
        <r>
          <rPr>
            <b/>
            <sz val="9"/>
            <color indexed="81"/>
            <rFont val="Tahoma"/>
            <family val="2"/>
          </rPr>
          <t>Mensual
trimestral
semetral:</t>
        </r>
        <r>
          <rPr>
            <sz val="9"/>
            <color indexed="81"/>
            <rFont val="Tahoma"/>
            <family val="2"/>
          </rPr>
          <t xml:space="preserve">
</t>
        </r>
      </text>
    </comment>
    <comment ref="H32" authorId="0" shapeId="0" xr:uid="{00000000-0006-0000-25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5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500-000012000000}">
      <text>
        <r>
          <rPr>
            <b/>
            <sz val="9"/>
            <color indexed="81"/>
            <rFont val="Tahoma"/>
            <family val="2"/>
          </rPr>
          <t>Reultado:</t>
        </r>
        <r>
          <rPr>
            <sz val="9"/>
            <color indexed="81"/>
            <rFont val="Tahoma"/>
            <family val="2"/>
          </rPr>
          <t xml:space="preserve">
 Producto de la operación </t>
        </r>
      </text>
    </comment>
    <comment ref="K32" authorId="0" shapeId="0" xr:uid="{00000000-0006-0000-25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25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6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6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2600-00000F000000}">
      <text>
        <r>
          <rPr>
            <b/>
            <sz val="9"/>
            <color indexed="81"/>
            <rFont val="Tahoma"/>
            <family val="2"/>
          </rPr>
          <t>Mensual
trimestral
semetral:</t>
        </r>
        <r>
          <rPr>
            <sz val="9"/>
            <color indexed="81"/>
            <rFont val="Tahoma"/>
            <family val="2"/>
          </rPr>
          <t xml:space="preserve">
</t>
        </r>
      </text>
    </comment>
    <comment ref="H32" authorId="0" shapeId="0" xr:uid="{00000000-0006-0000-26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6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600-000012000000}">
      <text>
        <r>
          <rPr>
            <b/>
            <sz val="9"/>
            <color indexed="81"/>
            <rFont val="Tahoma"/>
            <family val="2"/>
          </rPr>
          <t>Reultado:</t>
        </r>
        <r>
          <rPr>
            <sz val="9"/>
            <color indexed="81"/>
            <rFont val="Tahoma"/>
            <family val="2"/>
          </rPr>
          <t xml:space="preserve">
 Producto de la operación </t>
        </r>
      </text>
    </comment>
    <comment ref="K32" authorId="0" shapeId="0" xr:uid="{00000000-0006-0000-26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26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7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7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7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7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7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7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7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7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7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7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7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7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7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7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2700-00000F000000}">
      <text>
        <r>
          <rPr>
            <b/>
            <sz val="9"/>
            <color indexed="81"/>
            <rFont val="Tahoma"/>
            <family val="2"/>
          </rPr>
          <t>Mensual
trimestral
semetral:</t>
        </r>
        <r>
          <rPr>
            <sz val="9"/>
            <color indexed="81"/>
            <rFont val="Tahoma"/>
            <family val="2"/>
          </rPr>
          <t xml:space="preserve">
</t>
        </r>
      </text>
    </comment>
    <comment ref="H32" authorId="0" shapeId="0" xr:uid="{00000000-0006-0000-27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7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700-000012000000}">
      <text>
        <r>
          <rPr>
            <b/>
            <sz val="9"/>
            <color indexed="81"/>
            <rFont val="Tahoma"/>
            <family val="2"/>
          </rPr>
          <t>Reultado:</t>
        </r>
        <r>
          <rPr>
            <sz val="9"/>
            <color indexed="81"/>
            <rFont val="Tahoma"/>
            <family val="2"/>
          </rPr>
          <t xml:space="preserve">
 Producto de la operación </t>
        </r>
      </text>
    </comment>
    <comment ref="K32" authorId="0" shapeId="0" xr:uid="{00000000-0006-0000-27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00000000-0006-0000-27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8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8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8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8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8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8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8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8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8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8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8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8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8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8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2800-00000F000000}">
      <text>
        <r>
          <rPr>
            <b/>
            <sz val="9"/>
            <color indexed="81"/>
            <rFont val="Tahoma"/>
            <family val="2"/>
          </rPr>
          <t>Mensual
trimestral
semetral:</t>
        </r>
        <r>
          <rPr>
            <sz val="9"/>
            <color indexed="81"/>
            <rFont val="Tahoma"/>
            <family val="2"/>
          </rPr>
          <t xml:space="preserve">
</t>
        </r>
      </text>
    </comment>
    <comment ref="H32" authorId="0" shapeId="0" xr:uid="{00000000-0006-0000-28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8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800-000012000000}">
      <text>
        <r>
          <rPr>
            <b/>
            <sz val="9"/>
            <color indexed="81"/>
            <rFont val="Tahoma"/>
            <family val="2"/>
          </rPr>
          <t>Reultado:</t>
        </r>
        <r>
          <rPr>
            <sz val="9"/>
            <color indexed="81"/>
            <rFont val="Tahoma"/>
            <family val="2"/>
          </rPr>
          <t xml:space="preserve">
 Producto de la operación </t>
        </r>
      </text>
    </comment>
    <comment ref="K32" authorId="0" shapeId="0" xr:uid="{00000000-0006-0000-2800-000013000000}">
      <text>
        <r>
          <rPr>
            <b/>
            <sz val="9"/>
            <color indexed="81"/>
            <rFont val="Tahoma"/>
            <family val="2"/>
          </rPr>
          <t xml:space="preserve">Evaluación Cualitativa: </t>
        </r>
        <r>
          <rPr>
            <sz val="9"/>
            <color indexed="81"/>
            <rFont val="Tahoma"/>
            <family val="2"/>
          </rPr>
          <t>Comentarios que deban tenerse en cuenta sobre el resultado del indicador, que se consideran pertinentes y que no se pueden expresar a traves de la simple 
operación matemática</t>
        </r>
      </text>
    </comment>
    <comment ref="N57" authorId="0" shapeId="0" xr:uid="{00000000-0006-0000-28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77D6ACA3-65BE-4757-BA5E-476DD790CA3A}">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E28A231B-A5FE-4326-892B-EF4360292BC5}">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88152B7D-7E73-41DC-ACDF-0F651964124C}">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47F5ADE3-E6EA-4CF2-AD7C-0588BAB5885B}">
      <text>
        <r>
          <rPr>
            <b/>
            <sz val="9"/>
            <color indexed="81"/>
            <rFont val="Tahoma"/>
            <family val="2"/>
          </rPr>
          <t>Objetivo:</t>
        </r>
        <r>
          <rPr>
            <sz val="9"/>
            <color indexed="81"/>
            <rFont val="Tahoma"/>
            <family val="2"/>
          </rPr>
          <t xml:space="preserve"> Señala el para qué se establece el indicador y qué mide.
</t>
        </r>
      </text>
    </comment>
    <comment ref="C18" authorId="0" shapeId="0" xr:uid="{B6F2965E-6169-4146-B4E0-06BE2FDC41CF}">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9E9C7050-FACC-492E-9FA4-5A5AB25CB0EC}">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D6E003A-5AAF-4A3F-AD8F-9A262F8F6BB2}">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B749A438-7888-40F0-B60D-8E47563CF2CE}">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BA70AA-B35C-49B3-A081-AA6131EACCB4}">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DC71AA86-A836-4274-8D65-ED5D4B681161}">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1EBF1157-E329-4E4D-8457-63780261A09E}">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CDD20C25-ACB7-42F8-B416-A97A56B44A9F}">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93138840-3830-4453-BBDD-57E2260550C2}">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C8487AB9-EA01-4523-ACE3-2CE8CBD73A86}">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D2704796-0ACB-44B0-B81F-4611B44D3D7D}">
      <text>
        <r>
          <rPr>
            <b/>
            <sz val="9"/>
            <color indexed="81"/>
            <rFont val="Tahoma"/>
            <family val="2"/>
          </rPr>
          <t>Mensual
trimestral
semetral:</t>
        </r>
        <r>
          <rPr>
            <sz val="9"/>
            <color indexed="81"/>
            <rFont val="Tahoma"/>
            <family val="2"/>
          </rPr>
          <t xml:space="preserve">
</t>
        </r>
      </text>
    </comment>
    <comment ref="H32" authorId="0" shapeId="0" xr:uid="{FD67542E-5185-4673-98A0-ACF9F174B151}">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186ACEA8-D630-4076-B297-449A817160D1}">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F5B986D-CCDB-4FEB-9D06-DFF94E442332}">
      <text>
        <r>
          <rPr>
            <b/>
            <sz val="9"/>
            <color indexed="81"/>
            <rFont val="Tahoma"/>
            <family val="2"/>
          </rPr>
          <t>Reultado:</t>
        </r>
        <r>
          <rPr>
            <sz val="9"/>
            <color indexed="81"/>
            <rFont val="Tahoma"/>
            <family val="2"/>
          </rPr>
          <t xml:space="preserve">
 Producto de la operación </t>
        </r>
      </text>
    </comment>
    <comment ref="K32" authorId="0" shapeId="0" xr:uid="{5EE2F2E3-FAE2-4560-BD12-0D11C807FE78}">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9236C287-B974-48A2-B63C-9480CA66C026}">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5186DFEF-0849-4582-8AF9-9877214FAFB3}">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3C4E57E1-8F90-4E1A-B63E-2AC8B1A7FDE2}">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2A3073B0-280E-417B-8032-83543B111DE2}">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4F6FE39C-A2D4-4E04-9D5E-4E43776F4488}">
      <text>
        <r>
          <rPr>
            <b/>
            <sz val="9"/>
            <color indexed="81"/>
            <rFont val="Tahoma"/>
            <family val="2"/>
          </rPr>
          <t>Objetivo:</t>
        </r>
        <r>
          <rPr>
            <sz val="9"/>
            <color indexed="81"/>
            <rFont val="Tahoma"/>
            <family val="2"/>
          </rPr>
          <t xml:space="preserve"> Señala el para qué se establece el indicador y qué mide.
</t>
        </r>
      </text>
    </comment>
    <comment ref="C18" authorId="0" shapeId="0" xr:uid="{F33C8F51-69FC-41E7-8ACA-C3610EE1C632}">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C1D28DAA-A2EC-4D6B-952E-6595068ACE76}">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E97974BF-F546-4D0E-9383-EA7137126E8B}">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316C61CF-64FC-4B37-B325-F4BB218679B6}">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6ABED11F-5D9F-459B-88CF-B1C792980188}">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C9F69F2F-BDF2-4F3E-ADA0-BA45AD4A8E17}">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336C000F-B848-451E-8E66-0753202B40A6}">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4D832F0-1AE3-4CB8-85E5-0BCCA98C22C5}">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D2D88A93-DE84-4A9E-BE76-DBEDA0BE7511}">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E459408D-DBBC-4E69-8F03-3C0F57435CB2}">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7AD29E91-D58A-492F-B1D6-A73262B530EE}">
      <text>
        <r>
          <rPr>
            <b/>
            <sz val="9"/>
            <color indexed="81"/>
            <rFont val="Tahoma"/>
            <family val="2"/>
          </rPr>
          <t>Mensual
trimestral
semetral:</t>
        </r>
        <r>
          <rPr>
            <sz val="9"/>
            <color indexed="81"/>
            <rFont val="Tahoma"/>
            <family val="2"/>
          </rPr>
          <t xml:space="preserve">
</t>
        </r>
      </text>
    </comment>
    <comment ref="H32" authorId="0" shapeId="0" xr:uid="{499958E0-C000-4529-A7E0-2A196055477A}">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87F12ADC-B51A-439D-91F9-CEE0037875B5}">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E01555F2-558B-4837-A6F3-1223025E0D45}">
      <text>
        <r>
          <rPr>
            <b/>
            <sz val="9"/>
            <color indexed="81"/>
            <rFont val="Tahoma"/>
            <family val="2"/>
          </rPr>
          <t>Reultado:</t>
        </r>
        <r>
          <rPr>
            <sz val="9"/>
            <color indexed="81"/>
            <rFont val="Tahoma"/>
            <family val="2"/>
          </rPr>
          <t xml:space="preserve">
 Producto de la operación </t>
        </r>
      </text>
    </comment>
    <comment ref="K32" authorId="0" shapeId="0" xr:uid="{179AF4B3-08CC-4766-BA35-87FA9491BD8F}">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C1C01F2C-525A-4AB5-BBB2-AA662EF56395}">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D7D4567C-4911-491E-B4B3-6863C3A4CCAB}">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E3880C1F-C3E8-44E5-9A47-3E57CEA5B5CB}">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97ADE2F3-3524-4A53-990A-6C2B7E111C4C}">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925DA08D-12AE-4514-8258-BBBE66198E9D}">
      <text>
        <r>
          <rPr>
            <b/>
            <sz val="9"/>
            <color indexed="81"/>
            <rFont val="Tahoma"/>
            <family val="2"/>
          </rPr>
          <t>Objetivo:</t>
        </r>
        <r>
          <rPr>
            <sz val="9"/>
            <color indexed="81"/>
            <rFont val="Tahoma"/>
            <family val="2"/>
          </rPr>
          <t xml:space="preserve"> Señala el para qué se establece el indicador y qué mide.
</t>
        </r>
      </text>
    </comment>
    <comment ref="C18" authorId="0" shapeId="0" xr:uid="{5F8471C9-CC9F-43E4-95E7-0268C13F5411}">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1506D789-9BB1-496B-9CA1-6F82FAEE7291}">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6ADDEBB-B177-441D-86CE-042CBFBCCA28}">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61580373-DC57-47B4-9063-3EDE08971E69}">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306A566-F683-4E9D-B951-817FBDABFE2B}">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DB9E5758-AD77-4414-A010-07E479D22F65}">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E280B709-C17B-4B12-B635-4E89E12C12D2}">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E26A760F-4E26-49BA-893E-B898045DE278}">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839B78A9-DE6E-4004-A826-D2F54BD85128}">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21CEC478-E5FC-4F6B-BFA3-0AB60C605369}">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DB53653A-5BC9-4410-8C43-29F385DE61E9}">
      <text>
        <r>
          <rPr>
            <b/>
            <sz val="9"/>
            <color indexed="81"/>
            <rFont val="Tahoma"/>
            <family val="2"/>
          </rPr>
          <t>Mensual
trimestral
semetral:</t>
        </r>
        <r>
          <rPr>
            <sz val="9"/>
            <color indexed="81"/>
            <rFont val="Tahoma"/>
            <family val="2"/>
          </rPr>
          <t xml:space="preserve">
</t>
        </r>
      </text>
    </comment>
    <comment ref="H32" authorId="0" shapeId="0" xr:uid="{482CA204-48D0-4E95-89FE-BD82006B041C}">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D3870DD3-F4C9-4B33-988F-B6E5765B413F}">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B15EED19-1550-44AB-90C8-58A4F5019C9B}">
      <text>
        <r>
          <rPr>
            <b/>
            <sz val="9"/>
            <color indexed="81"/>
            <rFont val="Tahoma"/>
            <family val="2"/>
          </rPr>
          <t>Reultado:</t>
        </r>
        <r>
          <rPr>
            <sz val="9"/>
            <color indexed="81"/>
            <rFont val="Tahoma"/>
            <family val="2"/>
          </rPr>
          <t xml:space="preserve">
 Producto de la operación </t>
        </r>
      </text>
    </comment>
    <comment ref="K32" authorId="0" shapeId="0" xr:uid="{1A86F39E-CF5C-4A08-8C8E-0373A3072096}">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46FAE2B2-1150-42DB-9B75-70E142C3E59E}">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O1" authorId="0" shapeId="0" xr:uid="{DCC3F638-4219-439B-B605-CCB965447902}">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1" authorId="0" shapeId="0" xr:uid="{C9279734-BF09-4DCE-A0E5-ABE0994E1AC1}">
      <text>
        <r>
          <rPr>
            <b/>
            <sz val="9"/>
            <color indexed="81"/>
            <rFont val="Tahoma"/>
            <family val="2"/>
          </rPr>
          <t>Variable 2: Denominador</t>
        </r>
        <r>
          <rPr>
            <sz val="9"/>
            <color indexed="81"/>
            <rFont val="Tahoma"/>
            <family val="2"/>
          </rPr>
          <t xml:space="preserve">
regitrar el nombre del denominador de la formula del indicador.   
</t>
        </r>
      </text>
    </comment>
    <comment ref="Q1" authorId="0" shapeId="0" xr:uid="{339866A0-E384-4F5C-9A40-68CA9CF78FEB}">
      <text>
        <r>
          <rPr>
            <b/>
            <sz val="9"/>
            <color indexed="81"/>
            <rFont val="Tahoma"/>
            <family val="2"/>
          </rPr>
          <t>Reultado:</t>
        </r>
        <r>
          <rPr>
            <sz val="9"/>
            <color indexed="81"/>
            <rFont val="Tahoma"/>
            <family val="2"/>
          </rPr>
          <t xml:space="preserve">
 Producto de la operación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9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9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U13" authorId="0" shapeId="0" xr:uid="{00000000-0006-0000-29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9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9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9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N20" authorId="0" shapeId="0" xr:uid="{00000000-0006-0000-29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U20" authorId="0" shapeId="0" xr:uid="{00000000-0006-0000-29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900-00000900000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R23" authorId="0" shapeId="0" xr:uid="{00000000-0006-0000-2900-00000A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900-00000B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900-00000C00000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L28" authorId="0" shapeId="0" xr:uid="{00000000-0006-0000-2900-00000D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2900-00000E000000}">
      <text>
        <r>
          <rPr>
            <b/>
            <sz val="9"/>
            <color indexed="81"/>
            <rFont val="Tahoma"/>
            <family val="2"/>
          </rPr>
          <t>Mensual
trimestral
semestral:</t>
        </r>
        <r>
          <rPr>
            <sz val="9"/>
            <color indexed="81"/>
            <rFont val="Tahoma"/>
            <family val="2"/>
          </rPr>
          <t xml:space="preserve">
</t>
        </r>
      </text>
    </comment>
    <comment ref="I32" authorId="0" shapeId="0" xr:uid="{00000000-0006-0000-2900-00000F00000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2" authorId="0" shapeId="0" xr:uid="{00000000-0006-0000-2900-000010000000}">
      <text>
        <r>
          <rPr>
            <b/>
            <sz val="9"/>
            <color indexed="81"/>
            <rFont val="Tahoma"/>
            <family val="2"/>
          </rPr>
          <t>Variable 2: Denominador</t>
        </r>
        <r>
          <rPr>
            <sz val="9"/>
            <color indexed="81"/>
            <rFont val="Tahoma"/>
            <family val="2"/>
          </rPr>
          <t xml:space="preserve">
registrar el nombre del denominador de la formula del indicador.   
</t>
        </r>
      </text>
    </comment>
    <comment ref="K32" authorId="0" shapeId="0" xr:uid="{00000000-0006-0000-2900-000011000000}">
      <text>
        <r>
          <rPr>
            <b/>
            <sz val="9"/>
            <color indexed="81"/>
            <rFont val="Tahoma"/>
            <family val="2"/>
          </rPr>
          <t>Resultado:</t>
        </r>
        <r>
          <rPr>
            <sz val="9"/>
            <color indexed="81"/>
            <rFont val="Tahoma"/>
            <family val="2"/>
          </rPr>
          <t xml:space="preserve">
 Producto de la operación </t>
        </r>
      </text>
    </comment>
    <comment ref="L32" authorId="0" shapeId="0" xr:uid="{00000000-0006-0000-2900-000012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O62" authorId="0" shapeId="0" xr:uid="{00000000-0006-0000-2900-00001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2A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2A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2A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2A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2A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2A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2A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2A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2A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2A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2A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2A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2A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2A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0000000-0006-0000-2A00-00000F000000}">
      <text>
        <r>
          <rPr>
            <b/>
            <sz val="9"/>
            <color indexed="81"/>
            <rFont val="Tahoma"/>
            <family val="2"/>
          </rPr>
          <t>Mensual
trimestral
semetral:</t>
        </r>
        <r>
          <rPr>
            <sz val="9"/>
            <color indexed="81"/>
            <rFont val="Tahoma"/>
            <family val="2"/>
          </rPr>
          <t xml:space="preserve">
</t>
        </r>
      </text>
    </comment>
    <comment ref="H32" authorId="0" shapeId="0" xr:uid="{00000000-0006-0000-2A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2A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2A00-000012000000}">
      <text>
        <r>
          <rPr>
            <b/>
            <sz val="9"/>
            <color indexed="81"/>
            <rFont val="Tahoma"/>
            <family val="2"/>
          </rPr>
          <t>Reultado:</t>
        </r>
        <r>
          <rPr>
            <sz val="9"/>
            <color indexed="81"/>
            <rFont val="Tahoma"/>
            <family val="2"/>
          </rPr>
          <t xml:space="preserve">
 Producto de la operación </t>
        </r>
      </text>
    </comment>
    <comment ref="K32" authorId="0" shapeId="0" xr:uid="{00000000-0006-0000-2A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2A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79045452-35E4-42D5-B5DA-2EC43637678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EB8BAE8E-B37D-4E23-A4FA-CD33A7400EA6}">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EB7C3233-FD18-44A4-BE18-87F08D74B91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F200E8BA-668F-477A-9138-A8E3AD05A453}">
      <text>
        <r>
          <rPr>
            <b/>
            <sz val="9"/>
            <color indexed="81"/>
            <rFont val="Tahoma"/>
            <family val="2"/>
          </rPr>
          <t>Objetivo:</t>
        </r>
        <r>
          <rPr>
            <sz val="9"/>
            <color indexed="81"/>
            <rFont val="Tahoma"/>
            <family val="2"/>
          </rPr>
          <t xml:space="preserve"> Señala el para qué se establece el indicador y qué mide.
</t>
        </r>
      </text>
    </comment>
    <comment ref="C18" authorId="0" shapeId="0" xr:uid="{ECFECFA4-4107-4A52-9797-04A9C8990C95}">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354DF984-0A55-4048-9E2E-E06EF0AF9A18}">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A46233FF-EF92-44A7-B2DF-1A5CC2650F49}">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8DBA8A15-C6F0-4516-8270-E03F47894FE8}">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6E346657-D650-4149-BBE8-6EC4E0C5181A}">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AFCF88B2-070B-4FC1-A4D6-BCAE4282349E}">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CBDE93BC-93CA-42D2-A3A1-3DF01C72F9C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38F4EAF0-54D6-44A1-9F20-985FE173C88E}">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E565F76C-F89B-444B-9402-608D17232073}">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E154EFE7-5BF1-4ADE-A1CA-AEA93A44A027}">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tres alternativas: (1) que aumente (p.ej. Aumentar el número de kilómetros de vías secundarias construidos), (2) que se mantenga (p.ej. Mantener cobertura universal en el régimen subsidiado), o (3) que se reduzca (p.ej. Reducir la tasa de homicidios).
</t>
        </r>
      </text>
    </comment>
    <comment ref="C32" authorId="1" shapeId="0" xr:uid="{0A3C52FE-141B-4CBE-82D8-CFC771F4285D}">
      <text>
        <r>
          <rPr>
            <b/>
            <sz val="9"/>
            <color indexed="81"/>
            <rFont val="Tahoma"/>
            <family val="2"/>
          </rPr>
          <t>Mensual
trimestral
semetral:</t>
        </r>
        <r>
          <rPr>
            <sz val="9"/>
            <color indexed="81"/>
            <rFont val="Tahoma"/>
            <family val="2"/>
          </rPr>
          <t xml:space="preserve">
</t>
        </r>
      </text>
    </comment>
    <comment ref="H32" authorId="0" shapeId="0" xr:uid="{3D2B9B9A-EA13-45BE-8E6B-A7C107FC4B5B}">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1F77BA39-CC92-496F-ADB7-63C50AD124C1}">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4A02D893-A490-4BDD-89F3-5C7AA923532B}">
      <text>
        <r>
          <rPr>
            <b/>
            <sz val="9"/>
            <color indexed="81"/>
            <rFont val="Tahoma"/>
            <family val="2"/>
          </rPr>
          <t>Reultado:</t>
        </r>
        <r>
          <rPr>
            <sz val="9"/>
            <color indexed="81"/>
            <rFont val="Tahoma"/>
            <family val="2"/>
          </rPr>
          <t xml:space="preserve">
 Producto de la operación </t>
        </r>
      </text>
    </comment>
    <comment ref="K32" authorId="0" shapeId="0" xr:uid="{F6695B42-F625-4A4E-8E2F-B0E627A714CC}">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8" authorId="0" shapeId="0" xr:uid="{C2D5539F-3FFC-4AC4-96FA-DC2AF8D759CD}">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4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4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xr:uid="{00000000-0006-0000-0400-000003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400-000004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400-000005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400-000006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400-000007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400-000008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400-000009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400-00000A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400-00000B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400-00000C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400-00000D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400-00000E000000}">
      <text>
        <r>
          <rPr>
            <b/>
            <sz val="9"/>
            <color indexed="81"/>
            <rFont val="Tahoma"/>
            <family val="2"/>
          </rPr>
          <t>Mensual
trimestral
semetral:</t>
        </r>
        <r>
          <rPr>
            <sz val="9"/>
            <color indexed="81"/>
            <rFont val="Tahoma"/>
            <family val="2"/>
          </rPr>
          <t xml:space="preserve">
</t>
        </r>
      </text>
    </comment>
    <comment ref="H32" authorId="0" shapeId="0" xr:uid="{00000000-0006-0000-0400-00000F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400-000010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400-000011000000}">
      <text>
        <r>
          <rPr>
            <b/>
            <sz val="9"/>
            <color indexed="81"/>
            <rFont val="Tahoma"/>
            <family val="2"/>
          </rPr>
          <t>Reultado:</t>
        </r>
        <r>
          <rPr>
            <sz val="9"/>
            <color indexed="81"/>
            <rFont val="Tahoma"/>
            <family val="2"/>
          </rPr>
          <t xml:space="preserve">
 Producto de la operación </t>
        </r>
      </text>
    </comment>
    <comment ref="K32" authorId="0" shapeId="0" xr:uid="{00000000-0006-0000-0400-000012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4" authorId="0" shapeId="0" xr:uid="{00000000-0006-0000-0400-00001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5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5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U13" authorId="0" shapeId="0" xr:uid="{00000000-0006-0000-05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5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5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5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N20" authorId="0" shapeId="0" xr:uid="{00000000-0006-0000-05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U20" authorId="0" shapeId="0" xr:uid="{00000000-0006-0000-05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5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K23" authorId="0" shapeId="0" xr:uid="{00000000-0006-0000-05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R23" authorId="0" shapeId="0" xr:uid="{00000000-0006-0000-05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5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5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L28" authorId="0" shapeId="0" xr:uid="{00000000-0006-0000-05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500-00000F000000}">
      <text>
        <r>
          <rPr>
            <b/>
            <sz val="9"/>
            <color indexed="81"/>
            <rFont val="Tahoma"/>
            <family val="2"/>
          </rPr>
          <t>Mensual
trimestral
semetral:</t>
        </r>
        <r>
          <rPr>
            <sz val="9"/>
            <color indexed="81"/>
            <rFont val="Tahoma"/>
            <family val="2"/>
          </rPr>
          <t xml:space="preserve">
</t>
        </r>
      </text>
    </comment>
    <comment ref="J32" authorId="0" shapeId="0" xr:uid="{00000000-0006-0000-0500-000010000000}">
      <text>
        <r>
          <rPr>
            <b/>
            <sz val="9"/>
            <color indexed="81"/>
            <rFont val="Tahoma"/>
            <family val="2"/>
          </rPr>
          <t>Variable 2: Denominador</t>
        </r>
        <r>
          <rPr>
            <sz val="9"/>
            <color indexed="81"/>
            <rFont val="Tahoma"/>
            <family val="2"/>
          </rPr>
          <t xml:space="preserve">
regitrar el nombre del denominador de la formula del indicador.   
</t>
        </r>
      </text>
    </comment>
    <comment ref="K32" authorId="0" shapeId="0" xr:uid="{00000000-0006-0000-0500-000011000000}">
      <text>
        <r>
          <rPr>
            <b/>
            <sz val="9"/>
            <color indexed="81"/>
            <rFont val="Tahoma"/>
            <family val="2"/>
          </rPr>
          <t>Reultado:</t>
        </r>
        <r>
          <rPr>
            <sz val="9"/>
            <color indexed="81"/>
            <rFont val="Tahoma"/>
            <family val="2"/>
          </rPr>
          <t xml:space="preserve">
 Producto de la operación </t>
        </r>
      </text>
    </comment>
    <comment ref="L32" authorId="0" shapeId="0" xr:uid="{00000000-0006-0000-0500-000012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O57" authorId="0" shapeId="0" xr:uid="{00000000-0006-0000-0500-00001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Alexander Perea Mena</author>
    <author>Natalia Norato Mora</author>
  </authors>
  <commentList>
    <comment ref="C10" authorId="0" shapeId="0" xr:uid="{00000000-0006-0000-0600-00000100000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xr:uid="{00000000-0006-0000-0600-00000200000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xr:uid="{00000000-0006-0000-0600-00000300000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xr:uid="{00000000-0006-0000-0600-000004000000}">
      <text>
        <r>
          <rPr>
            <b/>
            <sz val="9"/>
            <color indexed="81"/>
            <rFont val="Tahoma"/>
            <family val="2"/>
          </rPr>
          <t>Objetivo:</t>
        </r>
        <r>
          <rPr>
            <sz val="9"/>
            <color indexed="81"/>
            <rFont val="Tahoma"/>
            <family val="2"/>
          </rPr>
          <t xml:space="preserve"> Señala el para qué se establece el indicador y qué mide.
</t>
        </r>
      </text>
    </comment>
    <comment ref="C18" authorId="0" shapeId="0" xr:uid="{00000000-0006-0000-0600-00000500000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xr:uid="{00000000-0006-0000-0600-00000600000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xr:uid="{00000000-0006-0000-0600-00000700000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xr:uid="{00000000-0006-0000-0600-00000800000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xr:uid="{00000000-0006-0000-0600-00000900000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xr:uid="{00000000-0006-0000-0600-00000A00000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xr:uid="{00000000-0006-0000-0600-00000B00000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xr:uid="{00000000-0006-0000-0600-00000C00000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xr:uid="{00000000-0006-0000-0600-00000D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600-00000E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2" authorId="1" shapeId="0" xr:uid="{00000000-0006-0000-0600-00000F000000}">
      <text>
        <r>
          <rPr>
            <b/>
            <sz val="9"/>
            <color indexed="81"/>
            <rFont val="Tahoma"/>
            <family val="2"/>
          </rPr>
          <t>Mensual
trimestral
semetral:</t>
        </r>
        <r>
          <rPr>
            <sz val="9"/>
            <color indexed="81"/>
            <rFont val="Tahoma"/>
            <family val="2"/>
          </rPr>
          <t xml:space="preserve">
</t>
        </r>
      </text>
    </comment>
    <comment ref="H32" authorId="0" shapeId="0" xr:uid="{00000000-0006-0000-0600-00001000000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2" authorId="0" shapeId="0" xr:uid="{00000000-0006-0000-0600-000011000000}">
      <text>
        <r>
          <rPr>
            <b/>
            <sz val="9"/>
            <color indexed="81"/>
            <rFont val="Tahoma"/>
            <family val="2"/>
          </rPr>
          <t>Variable 2: Denominador</t>
        </r>
        <r>
          <rPr>
            <sz val="9"/>
            <color indexed="81"/>
            <rFont val="Tahoma"/>
            <family val="2"/>
          </rPr>
          <t xml:space="preserve">
regitrar el nombre del denominador de la formula del indicador.   
</t>
        </r>
      </text>
    </comment>
    <comment ref="J32" authorId="0" shapeId="0" xr:uid="{00000000-0006-0000-0600-000012000000}">
      <text>
        <r>
          <rPr>
            <b/>
            <sz val="9"/>
            <color indexed="81"/>
            <rFont val="Tahoma"/>
            <family val="2"/>
          </rPr>
          <t>Reultado:</t>
        </r>
        <r>
          <rPr>
            <sz val="9"/>
            <color indexed="81"/>
            <rFont val="Tahoma"/>
            <family val="2"/>
          </rPr>
          <t xml:space="preserve">
 Producto de la operación </t>
        </r>
      </text>
    </comment>
    <comment ref="K32" authorId="0" shapeId="0" xr:uid="{00000000-0006-0000-0600-00001300000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57" authorId="0" shapeId="0" xr:uid="{00000000-0006-0000-0600-000014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C28" authorId="0" shapeId="0" xr:uid="{00000000-0006-0000-0700-000001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700-000002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O74" authorId="0" shapeId="0" xr:uid="{00000000-0006-0000-0700-00000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Alexander Perea Mena</author>
  </authors>
  <commentList>
    <comment ref="C28" authorId="0" shapeId="0" xr:uid="{00000000-0006-0000-0800-00000100000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xr:uid="{00000000-0006-0000-0800-00000200000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O57" authorId="0" shapeId="0" xr:uid="{00000000-0006-0000-0800-00000300000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<sst xmlns="http://schemas.openxmlformats.org/spreadsheetml/2006/main" count="4704" uniqueCount="919">
  <si>
    <t>FORMATO INDICADOR DE GESTIÓN</t>
  </si>
  <si>
    <t>CÓDIGO: PES-FM-001</t>
  </si>
  <si>
    <t>PROCESO:</t>
  </si>
  <si>
    <t xml:space="preserve">CÓDIGO </t>
  </si>
  <si>
    <t>NOMBRE DEL INDICADOR:</t>
  </si>
  <si>
    <t xml:space="preserve"> VERSIÓN:</t>
  </si>
  <si>
    <t>META:</t>
  </si>
  <si>
    <t xml:space="preserve">TIPO DE INDICADOR: </t>
  </si>
  <si>
    <t xml:space="preserve">OBJETIVO: </t>
  </si>
  <si>
    <t xml:space="preserve">DESCRICIÓN </t>
  </si>
  <si>
    <r>
      <rPr>
        <b/>
        <sz val="11"/>
        <rFont val="Arial"/>
        <family val="2"/>
      </rPr>
      <t>Fecha de Actualización:</t>
    </r>
    <r>
      <rPr>
        <sz val="11"/>
        <rFont val="Arial"/>
        <family val="2"/>
      </rPr>
      <t xml:space="preserve"> </t>
    </r>
  </si>
  <si>
    <t>Frecuencia:</t>
  </si>
  <si>
    <t>Unidad de Medida:</t>
  </si>
  <si>
    <t>Fuente de Información:</t>
  </si>
  <si>
    <t>Proceso(s) generador(es)  de la información:</t>
  </si>
  <si>
    <t xml:space="preserve">Responsable del Indicador: </t>
  </si>
  <si>
    <t xml:space="preserve">Forma de Cálculo: </t>
  </si>
  <si>
    <t>LINEA BASE</t>
  </si>
  <si>
    <t>SENTIDO DEL INDICADOR</t>
  </si>
  <si>
    <t>CUADRO DE SEGUIMIENTO</t>
  </si>
  <si>
    <t>PERIODO DE MEDICIÓN</t>
  </si>
  <si>
    <t>VARIABLE 1</t>
  </si>
  <si>
    <t>VARIABLE 2</t>
  </si>
  <si>
    <t>RESULTADO</t>
  </si>
  <si>
    <t xml:space="preserve">EVALUACIÓN CUALITATIVA </t>
  </si>
  <si>
    <t>TOTAL</t>
  </si>
  <si>
    <t>REPRESENTACIÓN GRÁFICA</t>
  </si>
  <si>
    <t>Incluir la gráfica acorde con el indicador</t>
  </si>
  <si>
    <t>FECHA DE APLICACIÓN: JUNIO 2018</t>
  </si>
  <si>
    <t>Aumento</t>
  </si>
  <si>
    <t>Mantenimiento</t>
  </si>
  <si>
    <t>Reducción</t>
  </si>
  <si>
    <t>Aquí es importantes listar los tipos de indicador</t>
  </si>
  <si>
    <t>ACCIÓN DE MEJORA</t>
  </si>
  <si>
    <t>RESULTADOS
VIGENCIA ANTERIOR</t>
  </si>
  <si>
    <t xml:space="preserve">RESULTADOS 
VIGENCIA ACTUAL </t>
  </si>
  <si>
    <t>TRIMESTRE 1</t>
  </si>
  <si>
    <t>VERSIÓN: 5</t>
  </si>
  <si>
    <t>Ascendente</t>
  </si>
  <si>
    <t xml:space="preserve"> Descendente</t>
  </si>
  <si>
    <t>GESTIÓN AMBIENTAL</t>
  </si>
  <si>
    <t xml:space="preserve">CUMPLIMIENTO PLAN DE ACCIÓN PIGA </t>
  </si>
  <si>
    <t>GAM-IND-001</t>
  </si>
  <si>
    <t>VERSIÓN: 5.0</t>
  </si>
  <si>
    <t>CUMPLIR CON EL 100% DE LAS ACTIVIDADES APROBADAS POR COMITÉ DIRECTIVO PARA  EL PLAN DE ACCION PIGA DE LA VIGENCIA 2018</t>
  </si>
  <si>
    <t>EFICIENCIA</t>
  </si>
  <si>
    <t>Propender por el uso racional de los recursos y un ambiente saludable, seguro, propicio, diverso, incluyente y participativo en las sedes de la Entidad actuando responsablemente con el ambiente; lo anterior articulado con lo dispuesto en el Plan de Desarrollo Distrital en su eje transversal – Sostenibilidad ambiental basada en la eficiencia energética.</t>
  </si>
  <si>
    <t xml:space="preserve">DESCRIPCIÓN </t>
  </si>
  <si>
    <t>Se requiere medir el cumplimiento de cada una de las actividades planteadas al inicio de cada vigencia en el  plan de accion del PIGA enviado a la SDA. Este plan de accion contiene todos los aspectos ambientales a tener en cuenta para el cumplimiento de la normatividad ambiental y para el mejoramiento continuo del componente ambiental de la entidad</t>
  </si>
  <si>
    <t>Semestral</t>
  </si>
  <si>
    <t>Porcentaje</t>
  </si>
  <si>
    <t xml:space="preserve">Consumo de agua y energia
Cantidad de RCD´s generados /reutilizados /aprovechados y materiales utilizados en frentes de obra
Consumo combustibles
Consumo de insumos, elementos con caractristicas de peligrosidad
Contratos suscritos con clausulas ambientales
</t>
  </si>
  <si>
    <t>*Producción - PRO
*Operación de Maquinaria -ODM
*Contratación-CON
*Administración de Bienes e Infraestructura - ABI
*Intervención de la Malla Vial Local - IMV</t>
  </si>
  <si>
    <t>Gerencia ambiental social y atencion al usuario</t>
  </si>
  <si>
    <t>% de ejecución del Plan de Accion PIGA  = [(Número de actividades ejecutadas /número de actividades programadas)*100]</t>
  </si>
  <si>
    <t>18 actividades por ejecutar</t>
  </si>
  <si>
    <t>x</t>
  </si>
  <si>
    <t>No. De actividades ejecutadas</t>
  </si>
  <si>
    <t>No. De actividaddes programadas</t>
  </si>
  <si>
    <t xml:space="preserve">De las 21 actividades contempladas y aprobadas por Comité Directivo para implementar en el año 2018 en el componente ambiental de la entidad, 20 se programaron para iniciar en el primer semestre del año en curso. 
De las 20 Actividades programadas en el primer semestre, todas se han estado ejecutando logrando un avance de ejecución del 65% en promedio. </t>
  </si>
  <si>
    <t>01-enero a 30 de junio de 2018</t>
  </si>
  <si>
    <t>Es la primera vez que se muestra el indicador</t>
  </si>
  <si>
    <t>PLANIFICACIÓN DEL DESARROLLO VIAL LOCAL</t>
  </si>
  <si>
    <t xml:space="preserve">INTERVENCIONES PRIORIZADAS </t>
  </si>
  <si>
    <t>PDV-IND-001</t>
  </si>
  <si>
    <t>VERSIÓN: 2.0</t>
  </si>
  <si>
    <t>PRIORIZAR  100% DE LA META PROGRAMADA ANUAL DE MISIONALIDAD Y CAMPAÑA SALVANDO VIDAS (300 KM-CARRIL DE IMPACTO)</t>
  </si>
  <si>
    <t>EFICACIA</t>
  </si>
  <si>
    <t xml:space="preserve">Medir avance en las vias priorizadas, con el fin de garantizar que la UAERMV atraves de la SPI dé cumplimiento a la meta de intervención de la Entidad. </t>
  </si>
  <si>
    <t>Teniendo en cuenta las funciones asignadas a la SMVL y con el fin de dar cumplimiento a la meta de intervención definida para la vigencia en el Plan de Desarrollo Distrital,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t>
  </si>
  <si>
    <t>TRIMESTRAL</t>
  </si>
  <si>
    <t>PORCENTAJE</t>
  </si>
  <si>
    <t>Reporte de kms/carril de vias diagnosticadas y evaluadas por la SMVL</t>
  </si>
  <si>
    <t>Planificación del Desarrollo Vial Local</t>
  </si>
  <si>
    <t xml:space="preserve">Subdirección de Mejoramiento de la Malla Vial </t>
  </si>
  <si>
    <t>(( Total de kms/carril de impacto priorizados/Meta  programada anual) *100)</t>
  </si>
  <si>
    <t>300 KM-CARRIL</t>
  </si>
  <si>
    <t>X</t>
  </si>
  <si>
    <t>1 TRIMESTRE</t>
  </si>
  <si>
    <r>
      <t xml:space="preserve">Durante el primer trimestre se evaluaron y priorizaron </t>
    </r>
    <r>
      <rPr>
        <b/>
        <sz val="11"/>
        <rFont val="Arial"/>
        <family val="2"/>
      </rPr>
      <t>341</t>
    </r>
    <r>
      <rPr>
        <sz val="11"/>
        <rFont val="Arial"/>
        <family val="2"/>
      </rPr>
      <t xml:space="preserve"> PK y </t>
    </r>
    <r>
      <rPr>
        <b/>
        <sz val="11"/>
        <rFont val="Arial"/>
        <family val="2"/>
      </rPr>
      <t>341</t>
    </r>
    <r>
      <rPr>
        <sz val="11"/>
        <rFont val="Arial"/>
        <family val="2"/>
      </rPr>
      <t xml:space="preserve"> CIV segmentos viales que corresponden a </t>
    </r>
    <r>
      <rPr>
        <b/>
        <sz val="11"/>
        <rFont val="Arial"/>
        <family val="2"/>
      </rPr>
      <t>58,53 Km/Carril</t>
    </r>
    <r>
      <rPr>
        <sz val="11"/>
        <rFont val="Arial"/>
        <family val="2"/>
      </rPr>
      <t xml:space="preserve"> de la meta proyectada para el año.</t>
    </r>
  </si>
  <si>
    <t>TRIMESTRE</t>
  </si>
  <si>
    <t>AVANCE DEL TRIM (km-carril)</t>
  </si>
  <si>
    <t>ACUMULADO (km-carril)</t>
  </si>
  <si>
    <t>META (km-carril)</t>
  </si>
  <si>
    <t>2 TRIMESTRE</t>
  </si>
  <si>
    <r>
      <t xml:space="preserve">Durante el segundo trimestre se evaluaron y priorizaron </t>
    </r>
    <r>
      <rPr>
        <b/>
        <sz val="11"/>
        <rFont val="Arial"/>
        <family val="2"/>
      </rPr>
      <t>794</t>
    </r>
    <r>
      <rPr>
        <sz val="11"/>
        <rFont val="Arial"/>
        <family val="2"/>
      </rPr>
      <t xml:space="preserve"> PK y</t>
    </r>
    <r>
      <rPr>
        <b/>
        <sz val="11"/>
        <rFont val="Arial"/>
        <family val="2"/>
      </rPr>
      <t xml:space="preserve"> 726</t>
    </r>
    <r>
      <rPr>
        <sz val="11"/>
        <rFont val="Arial"/>
        <family val="2"/>
      </rPr>
      <t xml:space="preserve"> CIV, segmentos viales que corresponden a </t>
    </r>
    <r>
      <rPr>
        <b/>
        <sz val="11"/>
        <rFont val="Arial"/>
        <family val="2"/>
      </rPr>
      <t>159,95 Km/Carril</t>
    </r>
    <r>
      <rPr>
        <sz val="11"/>
        <rFont val="Arial"/>
        <family val="2"/>
      </rPr>
      <t xml:space="preserve"> de la meta proyectada para el año.</t>
    </r>
  </si>
  <si>
    <t>TRIM1</t>
  </si>
  <si>
    <t>3 TRIMESTRE</t>
  </si>
  <si>
    <t>TRIM2</t>
  </si>
  <si>
    <t>4 TRIMESTRE</t>
  </si>
  <si>
    <t>TRIM3</t>
  </si>
  <si>
    <t>TRIM4</t>
  </si>
  <si>
    <t>NO APLICA</t>
  </si>
  <si>
    <t>TRIMESTRE 2</t>
  </si>
  <si>
    <t>TRIMESTRE 3</t>
  </si>
  <si>
    <t>TRIMESTRE 4</t>
  </si>
  <si>
    <t>DISEÑOS DE ESTRUCTURA DE PAVIMENTOS EN VIAS PROGRAMADAS</t>
  </si>
  <si>
    <t>PDV-IND-004</t>
  </si>
  <si>
    <t>VERSIÓN: 1.0</t>
  </si>
  <si>
    <t>30% DE LA META PROGRAMADA ANUAL EN EL PLAN DE DESARROLLO DE ACUERDO A LA VIGENCIA (90 km-carril)</t>
  </si>
  <si>
    <t>Medir avance en vías priorizadas con diseños de estructura de pavimentos elaborados en la SMVL.</t>
  </si>
  <si>
    <t>De la meta de intrevención para la vigencia (300km-carril) se estableció como meta que el 30% de las intervenciones (90km-carril) deben ser de cambio de carpeta y/o rehabilitación las cuales requieren diseños, por lo tanto es importante medir el avance en la actividad descrita.</t>
  </si>
  <si>
    <t>Km/Carril de vías priorizadas en la SMVL programadas para diseño de estructura de pavimentos</t>
  </si>
  <si>
    <t>Subdirección de Mejoramiento de la Malla Vial Local</t>
  </si>
  <si>
    <t>(Km/Carril de impacto con diseños de pavimentos elaborados y entregados/Total Km/Carril de impacto de vías programadas para diseño de estructura de pavimentos)*100</t>
  </si>
  <si>
    <t>90 KM-CARRIL</t>
  </si>
  <si>
    <t>PARA ESTE PERIODO SE ENTREGARON DISEÑOS DE 264 ELEMENTOS PK, CORRESPONDIENTES A 216 SEGMENTOS O CIV, EQUIVALENTES A 41,81 KM- CARRIL DE IMPACTO</t>
  </si>
  <si>
    <t>N/A</t>
  </si>
  <si>
    <t>EN 2017 NO HABÍA INDICADOR EN ESTE PERIODO</t>
  </si>
  <si>
    <t>SEGUIMIENTO A INTERVENCIONES  EJECUTADAS</t>
  </si>
  <si>
    <t>PDV-IND-005</t>
  </si>
  <si>
    <t>REALIZAR EL 100% DE VISITAS DE SEGUIMIENTO A VIAS PROGRAMADAS PARA SEGUIMIENTO (INTERVENCION DE CAMBIO DE CARPETA Y REHABILITACION) EN LA VIGENCIA</t>
  </si>
  <si>
    <t>REALIZAR SEGUIMIENTO A INTERVENCIONES (CAMBIO DE CARPETA Y REHABILITACION) EJECUTADAS</t>
  </si>
  <si>
    <t>COMO PARTE DE LA IMPLEMENTACIÓN DE UN SISTEMA DE GESTIÓN DE PAVIMENTOS, SE DEBE REALIZAR EL SEGUIMIENTO A LAS INTERVENCIONES REALIZADAS POR LA UAERMV QUE FUERON EJECUTADAS CON INTERVENCIÓN DE REHABILITACIÓN Y/O CAMBIO DE CARPETA.</t>
  </si>
  <si>
    <t>Reporte de Km/Carril priorizados de la SMVL ejecutados con cambio de carpeta y rehabilitación</t>
  </si>
  <si>
    <t>(Segmentos viales con visita de  seguimiento (CC y RH)/Segmentos viales programados para seguimiento) *100</t>
  </si>
  <si>
    <t>600 SEGMENTOS VIALES</t>
  </si>
  <si>
    <t>AVANCE DEL TRIM (# DE PK)</t>
  </si>
  <si>
    <t>ACUMULADO (# DE PK)</t>
  </si>
  <si>
    <t>META (# DE PK)</t>
  </si>
  <si>
    <t>EN LA VIGENCIA 2017 NO ESTABA ESTABLECIDO EL INDICADOR PARA ESTE PERIODO</t>
  </si>
  <si>
    <t>SE INCLUYÓ EN SEGUIMIENTO LOS SEGMENTOS VIALES DEL CONVENIO 1292 Y DE LOS PROGRAMAS DE LICITACIÓN,</t>
  </si>
  <si>
    <t>EN 2017 NO SE REALIZARON VISITAS DE SEGUIMIENTO POR QUE YA SE HABÍA CUMPLIDO LA META</t>
  </si>
  <si>
    <t xml:space="preserve">EJECUCIÓN PRESUPUESTAL </t>
  </si>
  <si>
    <t>NOMBRE DEL INDICADOR</t>
  </si>
  <si>
    <t>Sistema Integrado de Gestión</t>
  </si>
  <si>
    <t>Planeación Estratégica</t>
  </si>
  <si>
    <t>Comunicaciones</t>
  </si>
  <si>
    <t>Apoyo Interinstitucional</t>
  </si>
  <si>
    <t>Producción</t>
  </si>
  <si>
    <t>Intervención de la Malla Vial Local</t>
  </si>
  <si>
    <t>Gestión Ambiental</t>
  </si>
  <si>
    <t>Gestión Social y de Atención a Partes Interesadas</t>
  </si>
  <si>
    <t>Atención al Ciudadano</t>
  </si>
  <si>
    <t>Jurídica</t>
  </si>
  <si>
    <t>Contratación</t>
  </si>
  <si>
    <t>Gestión Documental</t>
  </si>
  <si>
    <t>Sistemas de Información y Tecnología</t>
  </si>
  <si>
    <t>Financiera</t>
  </si>
  <si>
    <t>Talento Humano</t>
  </si>
  <si>
    <t>Control Disciplinario Interno</t>
  </si>
  <si>
    <t>Administración de Bienes e Infraestructura</t>
  </si>
  <si>
    <t>Operación de Maquinaria</t>
  </si>
  <si>
    <t>Control para el Mejoramiento Continuo de la Gestión</t>
  </si>
  <si>
    <t xml:space="preserve"> Total de kms/carril de impacto priorizados</t>
  </si>
  <si>
    <t>Meta  programada anual</t>
  </si>
  <si>
    <t>VERSIÓN</t>
  </si>
  <si>
    <t>Km/Carril de impacto con diseños de pavimentos elaborados y entregados</t>
  </si>
  <si>
    <t>Total Km/Carril de impacto de vías programadas para diseño de estructura de pavimentos</t>
  </si>
  <si>
    <t>Segmentos viales con visita de  seguimiento (CC y RH)</t>
  </si>
  <si>
    <t>Segmentos viales programados para seguimiento</t>
  </si>
  <si>
    <t>Durante el segundotrimestre se realizaron 664 visitas de seguimientolo que equivale al 111% de la meta programada para el año, el aumento de visitas se debe a que por indicaciones de la Dirección General, se incluyeron los segmentos del conv enio1292 y de los programas de licitación, en el programa de seguimiento.</t>
  </si>
  <si>
    <t>UMPLIR CON EL 100% DE LAS ACTIVIDADES APROBADAS POR COMITÉ DIRECTIVO PARA  EL PLAN DE ACCION PIGA DE LA VIGENCIA 2018</t>
  </si>
  <si>
    <t>[(Número de actividades ejecutadas /número de actividades programadas)*100]</t>
  </si>
  <si>
    <t>PRODUCCIÓN</t>
  </si>
  <si>
    <t>PORCENTAJE DE CONTROL DE CALIDAD A LA PRODUCCIÓN Y MATERIAS PRIMAS</t>
  </si>
  <si>
    <t>PRO-IND-002</t>
  </si>
  <si>
    <t>CUMPLIR CON EL 90% DEL CONTROL DE CALIDAD A LOS PRODUCTOS GENERADOS Y MATERIAS PRIMAS ENTREGADAS POR LA GERENCIA DE PRODUCCIÓN.</t>
  </si>
  <si>
    <t>Identificar el porcentaje de control de calidad realizado a los productos generados y materias primas entregadas por la Gerencia de Producción, ensayos realizados por laboratorio.</t>
  </si>
  <si>
    <t>El indicador mide el numero de muestras realizadas y las requeridas para identificar la calidad de los productos generados y las materias primas entregadas por la sede de producción.</t>
  </si>
  <si>
    <t>Abril 2018</t>
  </si>
  <si>
    <t>Trimestral</t>
  </si>
  <si>
    <t>Control de Toma de Muestras.</t>
  </si>
  <si>
    <t>Proceso de Producción</t>
  </si>
  <si>
    <t>Gerencia Producción</t>
  </si>
  <si>
    <t>Sumatoria de muestras tomadas y ensayadas para la entrega de producción y materia prima / Total de muestras requeridas.
De acuerdo al Plan de Ensayos de la UAERMV.</t>
  </si>
  <si>
    <t>Promedio de cumplimiento año 2017: 96%</t>
  </si>
  <si>
    <t># DE MUESTRAS TOMADAS</t>
  </si>
  <si>
    <t xml:space="preserve"> # MUESTRAS REQUERIDAS</t>
  </si>
  <si>
    <t>% DE EFICACIA DE ENSAYOS</t>
  </si>
  <si>
    <t>Trimestre 1</t>
  </si>
  <si>
    <t>En el 1 trimestre se requirieron 203  muestras de las cuales se tomaron  201, lo anterior teniendo en cuenta que se debe tomar una muestra por cada lote de 0 a 120 m3 para mezcla asfáltica y  por cada lote de 0 a 40 m3 para concreto hidráulico,  lo que indica un porcentaje de cumplimiento del 99,01%.
En la siguiente tabla se especifica el número de muestras requeridas y en el número de muestras tomadas:</t>
  </si>
  <si>
    <t>Trimestre 2</t>
  </si>
  <si>
    <t>Trimestre 3</t>
  </si>
  <si>
    <t>Trimestre 4</t>
  </si>
  <si>
    <t>No aplica al superarse la meta del 90% del cumplimiento.</t>
  </si>
  <si>
    <t>PORCENTAJE DE CUMPLIMIENTO DE ENTREGAS DE PRODUCCIÓN Y MATERIAS PRIMAS PROGRAMADOS</t>
  </si>
  <si>
    <t>PRO-IND-001</t>
  </si>
  <si>
    <t>CUMPLIR CON EL 90% DE LOS REQUERIMIENTOS DE PRODUCCIÓN Y MATERIA PRIMA PARA LAS INTERVENCIONES DE LA UMV Y CLIENTES EXTERNOS.</t>
  </si>
  <si>
    <t>Cumplir con las necesidades de mezcla, concreto, fresado y materiales granulares suministradas por la Gerencia de Producción a las intervenciones de la UMV y clientes externos.</t>
  </si>
  <si>
    <t>El indicador mide las entregas de lo producido y despachado de materias primas de la sede de producción, buscando generar el control del cumplimiento a las solicitudes realizadas al proceso de producción.</t>
  </si>
  <si>
    <t>Registros de Consolidado de Producción de Despachos Generados.</t>
  </si>
  <si>
    <t>(Total de metros cúbicos entregados de producción y materia prima para las intervenciones de la UMV y clientes externos / # total de metros cúbicos programados)*100</t>
  </si>
  <si>
    <t>TOTAL M3 PRODUCIDOS Y ENTREGADOS</t>
  </si>
  <si>
    <t># TOTAL M3 PROGRAMADOS O REQUERIDOS</t>
  </si>
  <si>
    <t>% CUMPLIMIENTO PRODUCCIÓN Y ENTREGA</t>
  </si>
  <si>
    <t xml:space="preserve">En el trimestre de enero a marzo se produjeron en total 12.769,97 m3 de mezcla asfáltica densa y concreto y se programaron 12.820,65 m3  dando un cumpliendo al 99,6% de la mezcla programada, en la tabla a continuación se describe mes a mes lo producido y lo programado para cada una de las mezclas:
</t>
  </si>
  <si>
    <t>En el trimestre de abril a junio se produjeron en total 12.191,11 m3 de mezcla asfáltica densa y concreto y se programaron 12.425,38 m3  dando un cumpliendo al 98,1% de la mezcla programada, en la tabla a continuación se describe mes a mes lo producido y lo programado para cada una de las mezclas:</t>
  </si>
  <si>
    <t>PORCENTAJE DE CUMPLIMIENTO DE LAS ESPECIFICACIONES TÉCNICAS DE LA PRODUCCIÓN DE MEZCLA ASFALTICA EN CALIENTE</t>
  </si>
  <si>
    <t>PRO-IND-003</t>
  </si>
  <si>
    <t>CUMPLIR CON LAS ESPECIFICACIONES TÉCNCAS DE LA PRODUCCIÓN Y ENTREGA DE MEZCLA ASFALTICA  PARA LAS INTERVENCIONES DE LA UAERMV Y CLIENTES EXTERNOS.</t>
  </si>
  <si>
    <t>EFECTIVIDAD</t>
  </si>
  <si>
    <t>Medir el cumplimiento de las especificaciones técnicas, obtenidas mediante resultados de los ensayos de laboratorio, realizados a la producción y entrega de la mezcla asfáltica para las intervenciones de la UAERMV y clientes externos.</t>
  </si>
  <si>
    <t>El indicador mide los porcentajes de cumplimiento de las especificaciones técnicas de los productos generados y entregados de mezcla asfaltica para identificar la calidad de estas.</t>
  </si>
  <si>
    <t>Sumatoria de porcentajes de cumplimiento de cada uno de los parámetros con respecto al volumen total producido en el periodo / Número de parámetros evaluados.
Para el indicador se tiene en cuenta cuatro (4) de los seis (6) parámetros (estabilidad, flujo, vacíos con aire y relación estabilidad/flujo).
El resultado del indicador establece:
1) Es buena, cuando en el trimestre, la calidad de las muestras ensayadas, el porcentaje de cumplimiento de los 4 parámetros es mayor o igual al 85%. 
2) Es aceptable, cuando en el trimestre, la calidad de las muestras ensayadas, el porcentaje de cumplimiento de los 4 parámetros es mayor o igual al 70% y menor al 85%. 
3) Es deficiente, cuando en el trimestre, la calidad de las muestras ensayadas, el porcentaje de cumplimiento de los 4 parámetros es menor al 70%.
Nota: Para el grano caucho los criterios de aceptación son todos los anteriores, menos la relación estabilidad flujo.</t>
  </si>
  <si>
    <t>Promedio de cumplimiento año 2017: 83,08%</t>
  </si>
  <si>
    <t>SUMATORIA DEL % DE CUMPLIMIENTO DE PARAMETROS</t>
  </si>
  <si>
    <t>NÚMERO DE PARAMETROS EVALUADOS</t>
  </si>
  <si>
    <t>% DE CUMPLIMIENTO DE ESPECIFICACIONES TÉCNICAS</t>
  </si>
  <si>
    <t>CALIDAD DEL CONJUNTO DE LAS MUESTRAS ENSAYADAS EN EL TRIMESTRE, QUE SE TOMAN A LA MEZCLA ASFALTICA PRODUCIDA POR LA UAERMV</t>
  </si>
  <si>
    <t>(BUENA)</t>
  </si>
  <si>
    <t>(ACEPTABLE)</t>
  </si>
  <si>
    <t>(DEFICIENTE)</t>
  </si>
  <si>
    <t xml:space="preserve">En el 1° trimestre  se tomaron un total de 201 muestras, las cuales se le verificaron 4 parámetros para efectos de la medición de la calidad, lo que nos da un total de  804 datos, de estos 802 cumplen con las especificaciones técnicas lo que nos indica un porcentaje de cumplimiento de 99,16% evidenciando una mejora en la calidad, la siguiente tabla muestra los resultados de los parámetros:
</t>
  </si>
  <si>
    <t>OPERACIÓN DE MAQUINARIA</t>
  </si>
  <si>
    <t>DISPONIBILIDAD DE LA VEHÍCULOS, MAQUINARIA Y EQUIPOS</t>
  </si>
  <si>
    <t>ODM-IND-001</t>
  </si>
  <si>
    <t>VERSIÓN: 7.0</t>
  </si>
  <si>
    <t>VEHÍCULOS, MAQUINARIA Y EQUIPOS EN UN MÍNIMO DEL 70% DISPONIBLE.</t>
  </si>
  <si>
    <t>Eficiencia</t>
  </si>
  <si>
    <t>Identificar el estado real de la maquinaria y equipos de la UMV (Disponible - En mantenimiento).</t>
  </si>
  <si>
    <t>Se medirá el numero de vehículos, maquinarias y equipos con que se cuentan para el uso de las actividades a realizar en la misionalidad de la UAERMV, con el objetivo de obtener un control de cuales, cuantas y que porcentaje de disponibilidad cuenta la unidad.</t>
  </si>
  <si>
    <t>Parque Automotor de la entidad. Planilla de disponibilidad.</t>
  </si>
  <si>
    <t>(# de unidades de maquinaria y equipos disponibles/numero total de unidades de maquinaria y equipos existentes)*100</t>
  </si>
  <si>
    <t>Promedio de disponibilidad año 2017:
76%</t>
  </si>
  <si>
    <t>ESTADO DE LA MAQUINARIA</t>
  </si>
  <si>
    <t># MAQUINARIA</t>
  </si>
  <si>
    <t>Disponible</t>
  </si>
  <si>
    <t>Para el primer trimestre del año 2018, se cumple con la meta establecida de mínimo el 70% de equipo y maquinaria de la entidad, ya que se cumplió, ya que se cuenta con el contrato de mantenimiento en ejecución hasta el mes de abril de 2018, haciéndose los respectivos ajustes para garantizar la continuidad del servicio de mantenimiento.</t>
  </si>
  <si>
    <t>En mantto.</t>
  </si>
  <si>
    <t>Para el segundo trimestre del año 2018, se mantiene el cumplimiento de  la meta establecida de mínimo el 70% de equipo y maquinaria de la entidad, cumpliéndose con un 79% de disponibilidad, lo anterior teniendo en cuenta que se cuenta con el contrato de mantenimiento en ejecución hasta el mes de abril de 2018 y se adjudicaron 2 contratos más (uno CTO 312-2018 para vehículos y otro CTO 313-2018 para maquinaria) que iniciaron en el mes de mayo.</t>
  </si>
  <si>
    <t>1TRIMESTRE DE 2018</t>
  </si>
  <si>
    <t>No aplica al superarse la meta del 70% de disponibilidad.</t>
  </si>
  <si>
    <t>2TRIMESTRE DE 2018</t>
  </si>
  <si>
    <t>3TRIMESTRE DE 2018</t>
  </si>
  <si>
    <t>4TRIMESTRE DE 2018</t>
  </si>
  <si>
    <t>JULIO DE 2018</t>
  </si>
  <si>
    <t>APOYO INTERINSTITUCIONAL</t>
  </si>
  <si>
    <t>EMERGENCIAS PRESENTADAS Y ATENDIDAS</t>
  </si>
  <si>
    <t>AII-IND-001</t>
  </si>
  <si>
    <t>ATENDER EL 100% DE LAS EMERGENCIAS PRESENTADAS Y/O SITUACIONES IMPREVISTAS QUE AFECTEN LA MOVILIDAD</t>
  </si>
  <si>
    <t>Calcular la cantidad de emergencias atendidas por la entidad</t>
  </si>
  <si>
    <t>La Subdirección Técnica de Producción e Intervención, en cumplimiento del artículo 109 del Acuerdo Distrital 257 de 2006, en el cual se estipula que la UAERMV tiene por objeto programar y ejecutar las obras necesarias para garantizar rehabilitación y el mantenimiento periódico de la malla vial local; así como la atención inmediata de todo el subsistema de la malla vial cuando se presenten situaciones imprevistas que dificulten la movilidad en el Distrito Capital.</t>
  </si>
  <si>
    <t>JUNIO DE 2018</t>
  </si>
  <si>
    <t>Registro de Emergencias: Subdirección de Producción e Intervención (Metas Físicas)</t>
  </si>
  <si>
    <t>Intervención</t>
  </si>
  <si>
    <t>Subdirección Técnica de Producción e Intervención - Gerencia de Intervención</t>
  </si>
  <si>
    <t>(Número de emergencias atendidas /  Total de emegencias presentadas)*100</t>
  </si>
  <si>
    <t># EMERGENCIAS ATENDIDAS</t>
  </si>
  <si>
    <t>TOTAL EMERGENCIAS PRESENTADAS</t>
  </si>
  <si>
    <t>% DE ATENCIÓN DE EMERGENCIAS</t>
  </si>
  <si>
    <t xml:space="preserve">Se presentaron y se atendieron siete (7) emergencias durante este trimestre. </t>
  </si>
  <si>
    <t xml:space="preserve">Se presentaron y se atendieron cinco (5) emergencias durante este trimestre. </t>
  </si>
  <si>
    <t>100% DE EMERGENCIAS ATENDIDAS</t>
  </si>
  <si>
    <t>VERSIÓN: 6.0</t>
  </si>
  <si>
    <t xml:space="preserve"> SATISFACCIÓN DE PARTES INTERESADAS</t>
  </si>
  <si>
    <t>SAP-IND-001</t>
  </si>
  <si>
    <t>LOGRAR QUE EL RESULTADO DE LA SATISFACCIÓN DE PARTES INTERESADAS, SEA MAYOR O IGUAL AL 80% DE LA CALIFICACIÓN MÁXIMA POSIBLE DE 5,0 PUNTOS</t>
  </si>
  <si>
    <t>Medir la satisfacción de las partes interesadas de la UAERMV para obtener su percepción respecto de los productos misionales ofrecidos y/o servicios conformes, gestiones y/o intervenciones realizadas, con el fin de identificar posibles aspectos de mejora</t>
  </si>
  <si>
    <t xml:space="preserve">Este indicador se utiliza para medir el nivel de satisfacción de las partes interesadas de la UAERMV y saber su percepción respecto a los productos misionales y los servicios ofrecidos así como las gestiones e intervenciones realizadas con el fin de identificar posibles acpectos a mejorar. </t>
  </si>
  <si>
    <t>(Resultado de encuestas aplicadas con calificación mayor o igual a 80% / # encuestas aplicadas) *100</t>
  </si>
  <si>
    <t>GESTIÓN SOCIAL Y DE ATENCIÓN A PARTES INTERESADAS</t>
  </si>
  <si>
    <t>SEMESTRAL</t>
  </si>
  <si>
    <t>Registro: Gestión Social  - Formato Encuesta de satisfacción partes interesadas</t>
  </si>
  <si>
    <t xml:space="preserve">Gerencia GASA
Oficina Asesora de Planeación </t>
  </si>
  <si>
    <t>Subdirección de Producción e Intervención - Gerencia GASA</t>
  </si>
  <si>
    <t>Resultado de encuestas aplicadas con calificación mayor o igual a 80%</t>
  </si>
  <si>
    <t># Encuestas aplicadas</t>
  </si>
  <si>
    <t>% de satisfacción de partes interesadas</t>
  </si>
  <si>
    <t>Semestre I</t>
  </si>
  <si>
    <t xml:space="preserve">En el primer semestre se evidencia a la comunidad en un 
del 100% de los encuestados en donde 1263 ciudadanos manifestaron estar satisfechos con las obras, es decir el 88% de encuestados. El 4% (61) de los encuestados manifestaron NO estar satisfechos y el 8% (120) no respondieron.
</t>
  </si>
  <si>
    <t>Semestre II</t>
  </si>
  <si>
    <r>
      <t xml:space="preserve">No se documenta o realiza acción de mejora al respecto por cuanto se evidencia que el indicador ha mejorado en comparación con los resultados de la vigencia anterior, mostrando un progreso ascendente. </t>
    </r>
    <r>
      <rPr>
        <b/>
        <i/>
        <sz val="8"/>
        <rFont val="Arial"/>
        <family val="2"/>
      </rPr>
      <t/>
    </r>
  </si>
  <si>
    <t xml:space="preserve">GESTIÓN SOCIAL EN FRENTES DE TRABAJO </t>
  </si>
  <si>
    <t>SAP-IND-002</t>
  </si>
  <si>
    <t>LOGRAR SOCIALIZAR ANTICIPADAMENTE A LA COMUNIDAD EL 100% DE LAS INTERVENCIONES A EJECUTAR EN CADA FRENTE DE TRABAJO</t>
  </si>
  <si>
    <t>Verificar la cantidad de frentes de trabajo que fueron socializados de manera anticipada, para que la comunidad del área de influencia directa donde se realizarán las intervenciones de la UAERMV, se haga partícipe y se sensibilice sobre éstas.</t>
  </si>
  <si>
    <t>Este indicador permite medir el número de frentes de trabajo socializados de manera anticipada y esto le permite a la entidad mitigar los impactos generados a la ciudadanía.</t>
  </si>
  <si>
    <t xml:space="preserve">Gerencia GASA - INTERVENCIÓN
Oficina Asesora de Planeación </t>
  </si>
  <si>
    <t>(# de frentes de trabajo socializados anticipidamente / # de frentes de trabajo ejecutados) *100</t>
  </si>
  <si>
    <t># de frentes de trabajo socializados anticipidamente</t>
  </si>
  <si>
    <t># de frentes de trabajo ejecutados</t>
  </si>
  <si>
    <t>% de gestión social realizada anticipadamente</t>
  </si>
  <si>
    <t xml:space="preserve">Para el primer tirmestre se logró socializar antes de iniciar las intervenciones el 99,67% de las mismas acorde con las programaciones entregadas por la Gerencia de Intervención. El 0,33%  equivale a 3 CVIs que no se lograron socializar y éstos corresponden a intervenciones nocturnas.
</t>
  </si>
  <si>
    <t>GESTIÓN SOCIAL EN FRENTES DE TRABAJO</t>
  </si>
  <si>
    <t>INTERVENCION DE LA MALLA VIAL</t>
  </si>
  <si>
    <t>CUMPLIMIENTO DE METAS DE INTERVENCION DE VIAS</t>
  </si>
  <si>
    <t xml:space="preserve">IMV-IND-001     </t>
  </si>
  <si>
    <t xml:space="preserve">VERSIÓN: 7.0     </t>
  </si>
  <si>
    <t xml:space="preserve">CUMPLIR EN UN 85% LA INTERVENCIÓN DE LOS KILÓMETROS CARRIL PROGRAMADOS EN LA ENTIDAD PARA ACATAMIENTO DE LA META DISTRITAL          
</t>
  </si>
  <si>
    <t>Calcular el total de Km-Carril de impacto intervenidos mensualmente y compararlos con los Km-Carril de impacto a intervenir según las metas establecidas.</t>
  </si>
  <si>
    <t>Indicador generado para llevar la tendencia del comportamiento de la meta fisica de la entidad en su unidad de medida en Km Carril por periocidad hasta ver el cumplimiento de la meta que se establece en el plan de desarrollo</t>
  </si>
  <si>
    <t xml:space="preserve">TRIMESTRAL      </t>
  </si>
  <si>
    <t xml:space="preserve">PORCENTAJE     </t>
  </si>
  <si>
    <t>Registro: Subdirección de Producción e Intervención (Metas Físicas)</t>
  </si>
  <si>
    <t>Subdirección de Producción e Intervención - Gerencia Intervención</t>
  </si>
  <si>
    <t>(km-carril de impacto intervendios em rehabilitación+ km-carril de impacto intervenidos en mantenimiento) /  km-carril de impacto programados para el periodo)*100</t>
  </si>
  <si>
    <t>75 Km Carril</t>
  </si>
  <si>
    <t xml:space="preserve"># KM-CARRIL DE IMPACTO INTERVENIDOS </t>
  </si>
  <si>
    <t xml:space="preserve">KMS-CARRIL DE IMPACTO PROGRAMADOS PARA EL AÑO </t>
  </si>
  <si>
    <t>% DE INTERVENCIÓN PARA EL CUMPLIMIENTO DE METAS</t>
  </si>
  <si>
    <t>JUSTIFICACION</t>
  </si>
  <si>
    <t>Se analiza en fortalecer la adquisicion de contratos por insumos y la logistica en general de la entidad</t>
  </si>
  <si>
    <t>IMV-IND-001</t>
  </si>
  <si>
    <t xml:space="preserve">VERSIÓN: 7.0  </t>
  </si>
  <si>
    <t xml:space="preserve">CUMPLIR EN UN 85% LA INTERVENCIÓN DE LOS KILÓMETROS CARRIL PROGRAMADOS EN LA ENTIDAD PARA ACATAMIENTO DE LA META DISTRITAL      </t>
  </si>
  <si>
    <t xml:space="preserve">POBLACIÓN BENEFICIADA          </t>
  </si>
  <si>
    <t>IMV-IND-002</t>
  </si>
  <si>
    <t xml:space="preserve">EFICACIA </t>
  </si>
  <si>
    <t>MEDIR LA CANTIDAD DE POBLACIÓN BENEFICIADA CON LAS INTERVENCIONES DE LA UAERMV</t>
  </si>
  <si>
    <t>Calcular el total de población beneficiada con las intervenciones de la UMV</t>
  </si>
  <si>
    <t>Indicador generado para conocer el beneficio que se tiene de la poblacion en determinada zona donde la entidad interviene y da pronta movilidad de acceso generando un impacto satisfactorio a la comunidad y a sus alrededores</t>
  </si>
  <si>
    <t>(# Habitantes Beneficiados por la intervención de la malla vial local de la UMV en el periodo / Número de habitantes a beneficiar existentes)*100</t>
  </si>
  <si>
    <t>GESTIÓN DE LAS ACCIONES DISCIPLINARIAS</t>
  </si>
  <si>
    <t>CDI-IND-001</t>
  </si>
  <si>
    <t>LLEVAR A CABO EL 100%  DEL  EJERCICIO DE LA ACCIÓN DISCIPLINARIA BAJO CRITERIOS DE CELERIDAD, OPORTUNIDAD, RESPONSABILIDAD, CALIDAD Y EFECTIVIDAD.</t>
  </si>
  <si>
    <t>Investigar y juzgar oportuna y consistentemente las conductas de los Servidores Publicos de la Unidad Administrativa</t>
  </si>
  <si>
    <t xml:space="preserve">El indicador tiene como fin establecer el numero de expedientes tramitados dentro los terminos establecidos por ley sobre el numero de expedientes impulsados en el periodo. Es importante tener el control sobre los terminos estipulados por ley respecto al tramite de cada proceso. </t>
  </si>
  <si>
    <t>(N° de expedientes tramitados  dentro de términos legales / N° de expedientes tramitados en el periodo)*100</t>
  </si>
  <si>
    <t>CONTROL DISCIPLINARIO INTERNO</t>
  </si>
  <si>
    <t>Expedientes Disciplinarios</t>
  </si>
  <si>
    <t xml:space="preserve">Control Disciplinario Interno </t>
  </si>
  <si>
    <t xml:space="preserve">SECRETARIA GENERAL </t>
  </si>
  <si>
    <t>N° de expedientes tramitados  dentro de términos legales</t>
  </si>
  <si>
    <t>No. De expediente tramitados en el periodo</t>
  </si>
  <si>
    <t>Todos los procesos del 2014, 2015 y 2016 se encontraban con terminos vencidos y parte del 2017, por tal razon se reporta un total de 26 expedientes tramitados en el periodo mencionado  de los cuales 13 expendientes fueron tramitados dentro de los terminos legales.</t>
  </si>
  <si>
    <t xml:space="preserve">A 30 de junio de 2018 se encuentran activos los siguientes procesos:33 Investigaciones Disciplinairas y 8 Indagaciones Preliminares.
En el periodo se dio trámite a 33 procesos, todos ellos dentro de los terminos establecidos por ley. </t>
  </si>
  <si>
    <t>IDENTIFICAR Y REPORTAR EL 100% DE ACCIDENTES E INCIDENTES LABORALES PRESENTADOS EN LA ENTIDAD.</t>
  </si>
  <si>
    <t>THU-IND-001</t>
  </si>
  <si>
    <t>Identificar y reportar la totalidad de los accidentes e incidentes laborales presentados en un periodo de tiempo determinado que involucre al personal de planta y trabajadores oficiales de conformidad con el SG-SST (SISTEMA DE GESTION SEGURIDAD Y SALUD EN EL TRABAJO)</t>
  </si>
  <si>
    <t xml:space="preserve">El indicador tiene como proposito medir la totalidad de los accidentes e incidentes laborales presentados en un periodo de tiempo determinado y hacer una comparacion respecto al mismo periodo de la vigencia anterior. </t>
  </si>
  <si>
    <t>(No. de accidentes reportados en el periodo + No. incidentes reportados en el periodo) / Σ de eventos reportados en el mismo periodo de la vigencia anterior</t>
  </si>
  <si>
    <t>TALENTO HUMANO</t>
  </si>
  <si>
    <t>ACCIDENTES E INCIDENTES LABORALES</t>
  </si>
  <si>
    <t>Registro: Estadísticas ARL de la entidad</t>
  </si>
  <si>
    <t>No. De accidentes e incidentes reportados en la actual vigencia</t>
  </si>
  <si>
    <t>No. De accidentes e incidentes reportados en la vigencia anterior</t>
  </si>
  <si>
    <t>Se presentaron cuatro accidentes laborales los cuales fueron: Genaro Absalon Prieto Castillo ocurrido el 16 de enero 2018 trabajador oficial; Marlene Bello contratista enero 12 de 2018; Ediberto Castillo Contratista marzo 1 de 2018; Luis Hernando Campo Gomez Trabajador oficial marzo 1 de 2018. En comparacion con el primer trimestre de 2017 el numero de accidentes para este periodo aumento en dos casos.</t>
  </si>
  <si>
    <t>Durante el segundo trimestre del 2018 se presentaron tres accidentes laborales relacionados con los siguientes servidores publicos: Hugo Armando Murillo , Jorge Enrique Marroquin trabajadores oficiales y Martin Troncoso (contratista). En comparacion con el segundo trimestre de 2017 el numero de accidentes disminuyo en 1.</t>
  </si>
  <si>
    <t>Programar periodicamente charlas sobre seguridad en el trabajo dirigidas a todos los colaboradores de la entidad.</t>
  </si>
  <si>
    <t>ENFERMEDADES LABORALES</t>
  </si>
  <si>
    <t>THU-IND-002</t>
  </si>
  <si>
    <t xml:space="preserve">IDENTIFICAR Y HACER SEGUIMIENTO 100% DE LAS ENFERMEDADES LABORALES DEL PERSONAL DE PLANTA Y TRABAJADORES OFICIALES DE LA ENTIDAD </t>
  </si>
  <si>
    <t>Llevar a cabo el seguimiento de las enfermedades laborales del  personal de planta y trabajadores oficiales reportadas a la ARL de conformidad con el SG-SST (SISTEMA DE GESTION SEGURIDAD Y SALUD EN EL TRABAJO)</t>
  </si>
  <si>
    <t xml:space="preserve">El indicador pretende medir el numero de seguimientos realizados a enfermedades laborales sobre el numero de personas calificadas con enfermedad laboral. </t>
  </si>
  <si>
    <t>No. De seguimientos realizados / No. De personas calificadas con enfermedad laboral.</t>
  </si>
  <si>
    <t>No. De seguimientos realizados</t>
  </si>
  <si>
    <t>No. De personas calificadas con enfermedas laboral</t>
  </si>
  <si>
    <t>Con el acompañamiento de la ARL COLPATRIA se realizó mesa de trabajo para el seguimiento de enfermedades calificadas de origen laboral.</t>
  </si>
  <si>
    <t>Durante el segundo trimestre del presente año se realizó reunion con la ARL COLPATRIA para el seguimiento a 2 casos de enfermedades laborales. Se mantiene en numero de enfermedades laborales calificadas por la ARL, sin embargo a la fecha se encuentra en revision por parte de la ARL dos casos con posibles calificacion de enfermedades  laborales en la entidad.</t>
  </si>
  <si>
    <t>Se mantiene el diagnostico sobre dos casos calificados como enfermedades laborales.</t>
  </si>
  <si>
    <t xml:space="preserve">CUMPLIMIENTO DEL PLAN INSTITUCIONAL DE CAPACITACIÓN. </t>
  </si>
  <si>
    <t xml:space="preserve">ADELANTAR LAS ACTIVIDADES PARA EJECUTAR AL 100% EL PLAN INSTITUCIONAL DE CAPACITACIÓN </t>
  </si>
  <si>
    <t>THU-IND-003</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</si>
  <si>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</si>
  <si>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</si>
  <si>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 xml:space="preserve">No. De Actividades del plan ejecutadas en el periodo / No. De actividades del plan programadas para el periodo </t>
  </si>
  <si>
    <t xml:space="preserve">CUMPLIMIENTO DEL PLAN DE SEGURIDAD Y SALUD EN EL TRABAJO </t>
  </si>
  <si>
    <t>THU-IND-004</t>
  </si>
  <si>
    <t xml:space="preserve">ADELANTAR LAS ACTIVIDADES PARA EJECUTAR AL 100% EL PLAN DE SEGURIDAD Y SALUD EN EL TRABAJO </t>
  </si>
  <si>
    <t>Lograr el desarrollo de la totalidad las actividades programadas del Plan de seguridad y salud en el trabajo</t>
  </si>
  <si>
    <t>El indicador pretende medir el numero de acciones ejecutadas en el Plan de Seguridad y Salud en el trabajo sobre el total de actividades programadas en el Plan.</t>
  </si>
  <si>
    <t>Plan de Seguridad y Salud en el Trabajo</t>
  </si>
  <si>
    <t>No. De actividades del plan ejecutadas</t>
  </si>
  <si>
    <t>No. De actividades programadas</t>
  </si>
  <si>
    <t>En cumplimiento al cronograma de actividades se realizaron las siguientes: 
Diagnostico de riesgo quimico 
Matriz de peligro sede produccion 
Contratacion Emermedica. 
Mesa de ayuda con enfermedades laborales ARL.
Diagnostico actividades subestandares sede produccion, sede operativa. 
Socializacion y plan de trabajo sobre el diagnostico de condiciones subestandares.</t>
  </si>
  <si>
    <t xml:space="preserve">De acuerdo al cronograma de actividades previstas en el Plan de Seguridad y Salud en el trabajo para este periodo se desarrollaron 6 accciones las cuales fueron 
Charla sobre riesgo quimico y biologico; 
Charla sobre drogadicccion y alcoholismo; 
Charla sobre seguridad vial; 
Tips seguridad en el trabajo; 
Socializacion de la Politica de Seguridad y Salud en el trabajo.
Está en ejecucion curso con el SENA relacionado con la la prestacion de primeros auxilios.
</t>
  </si>
  <si>
    <t>Plan Institucional de Capactación-PIC</t>
  </si>
  <si>
    <t>No de actividades del plan programadas</t>
  </si>
  <si>
    <t>De acuerdo al plan de accion 2018  se programo las actividades tendientes a la construccion del PIC a partir del mes de abril, como quiera que durante el primer trimestre esta en ejecucion el PIC vigencia 2017.</t>
  </si>
  <si>
    <t>Durante el primer semestre del año se ejecutaron acciones previstas en el PIC 2017. Se elaboró el Plan Institucional de Capacitacion vigencia  2018  y fue adoptado mediante Resolucion 287 de junio 25 de 2018 por consiguiente las actividades previstas en el Plan seran ejecutadas a partir del mes de julio de 2018.</t>
  </si>
  <si>
    <t>Con la puesta en marcha del PIC 2018 se tiene previsto desarrollar las actividades dentro de los terminos establecidos y reportar sus respectivos avances para el proximo periodo.</t>
  </si>
  <si>
    <t>CUMPLIMIENTO DEL PLAN DE BIENESTAR E INCENTIVOS</t>
  </si>
  <si>
    <t>THU-IND-005</t>
  </si>
  <si>
    <t>ADELANTAR LAS ACTIVIDADES PARA EJECUTAR AL 100% EL PLAN DE BIENESTAR E INCENTIVOS</t>
  </si>
  <si>
    <t>Lograr el desarrollo de la totalidad las actividades programadas del Plan de Bienestar e Incentivos</t>
  </si>
  <si>
    <t>El indicador pretende medir la gestion adelantada respecto al desarrollo de las actividades del plan ejecutadas en el periodo sobre el total de actividades del plan programadas para el periodo.</t>
  </si>
  <si>
    <t>No. De Actividades del plan ejecutadas en el periodo / No. De actividades del plan programadas para el periodo</t>
  </si>
  <si>
    <t xml:space="preserve">Lograr el desarrollo de la totalidad las actividades programadas del Plan de Bienestar e Incentivos </t>
  </si>
  <si>
    <t>Plan de Bienestar e Incentivos</t>
  </si>
  <si>
    <t>No. De actividades del plan programadas</t>
  </si>
  <si>
    <t>De acuerdo al plan de accion 2018  se programo las actividades tendientes a la construccion del Plan de Bienestar e incentivos a partir del mes de abril, como quiera que durante el primer trimestre esta en ejecucion el de la vigencia 2017.</t>
  </si>
  <si>
    <t>Se elaboró Plan Anual de Estímulos e Incentivos 2018 y fue adoptado  mediante Resolucion 283 de junio 21 de 2018. Por consiguiente se tiene previsto dar inicio a las actividades previstas en el Plan en el mes de julio del presente año.</t>
  </si>
  <si>
    <t xml:space="preserve">Desarrrollar las acciones previstas en el Plan de Bienestar 2018 dentro de los terminos establecidos y para el proximo reporte evidenciar avance en las acciones planteadas. </t>
  </si>
  <si>
    <t>CONTRATACIÓN</t>
  </si>
  <si>
    <t>SEGUIMIENTO A PLAN DE ADQUISICIONES</t>
  </si>
  <si>
    <t>CON-IND-002</t>
  </si>
  <si>
    <t>CUMPLIMIENTO DEL 100% DE LA EJECUCIÓN DEL PLAN DE ADQUISICIONES VIGENTE DE LA UNIDAD</t>
  </si>
  <si>
    <t>Verificar el cumplimiento en la ejecución del plan de adquisiciones de la vigencia</t>
  </si>
  <si>
    <t>Se realiza la medición del número de procesos definidos en el plan anual de adquisiciones de la vigencia, frente a los procesos programados para el periodo, con el objetivo de hacer seguimiento a la adecuada ejecución de procesos y del presupuesto asociado.</t>
  </si>
  <si>
    <t>Plan de Adquisiciones, base de datos contratos</t>
  </si>
  <si>
    <t>Contratual</t>
  </si>
  <si>
    <t>Secretaría General</t>
  </si>
  <si>
    <t>(Número de procesos contractuales inicados en el periodo /Número de procesos contractuales programados en el Plan de Adquisiciones para el periodo)*100</t>
  </si>
  <si>
    <t>NA</t>
  </si>
  <si>
    <t>Número de procesos contractuales iniciados en el periodo</t>
  </si>
  <si>
    <t xml:space="preserve"> # de procesos contractuales programados en el Plan de Adquisiciones para el periodo</t>
  </si>
  <si>
    <t>Para el primer periodo de 2018 se tenia previsto dar inicio a 75 procesos de contratación, sin embargo, con corte a 30 de marzo únicamente se encuentra celebrados o publicados 22 procesos contractuales.
No obstante, de los procesos restantes se han adelantado labores de elaboración de estudios previos y estudios de sector, y a la fecha se cuenta con 14 procesos adicionales en estado de avance.</t>
  </si>
  <si>
    <t>Para el primer semestre de 2018, luego de realizadas modificaciones en el PAA, se tenian previsto dar inicio a 50 proceso de contratación de los cuales con corte a 30 de junio se encuentran celebrados o publicados en la plataforma SECOP II 46 procesos.
Además, se evidencia que a la fecha se ha adelantado labores de elaboración de estudios previos y estudios de sector en 2 procesos adicionales.</t>
  </si>
  <si>
    <t>VERSIÓN: 3.0</t>
  </si>
  <si>
    <t xml:space="preserve">GESTION DOCUMENTAL </t>
  </si>
  <si>
    <t xml:space="preserve">Cumplimiento Programa de Gestion Documental </t>
  </si>
  <si>
    <t>GDO-IND-003</t>
  </si>
  <si>
    <t xml:space="preserve">DESARROLLAR EL 100% DE LAS ACTIVIDADES REGISTRADAS EN EL PROGRAMA DE GESTIÓN DOCUMENTAL </t>
  </si>
  <si>
    <t>Lograr llevar a cabo el desarrollo de la totalidad las actividades registradas en el programa de gestión documental.</t>
  </si>
  <si>
    <t>El indicador pretende medir el numero de acciones ejecutados del PGD sobre el numero de acciones programadas en el PGD en un periodo determinado</t>
  </si>
  <si>
    <t>Programa de Gestión Documental</t>
  </si>
  <si>
    <t>(Acciones o productos ejecutados / Acciones o productos programados en el programa de gestión documental) X 100</t>
  </si>
  <si>
    <t>Acciones o productos ejecutados</t>
  </si>
  <si>
    <t>Acciones o productos programados</t>
  </si>
  <si>
    <t>Se organizó la totalidad de los contratos y del Historial de CIVs derivados del desarrollo del convenio 1292 de 2012
En este periodo se realizaron, verficaron y ajustaron las Tablas de Retención Documental TRD, quedando pendiente firmas para trámite de Convalidación</t>
  </si>
  <si>
    <t>Durante este periodo se programaron 5 actividades en relacion al PGD las cuales se cumplieron todas dentro de los terminos establecidos como lo fue: Implementación de 3 TRDS Gerencia de Produccion, Juridica y Subdireccion  Tecnica de mejoramiento malla vial local; primer avance  del Plan Institucional de Archivos - PINAR; Socializar en el manejo de los procedimientos de gestión documental  a 196 colaboradores.; primera parte del programa de documento electrónico y archivo - PDGA y primera entrega del documento del Sistema Integrado de Conservación - SIC.</t>
  </si>
  <si>
    <t xml:space="preserve">CUMPLIMIENTO PROGRAMA DE GESTION DOCUMENTAL </t>
  </si>
  <si>
    <t>COMUNICACIONES</t>
  </si>
  <si>
    <t xml:space="preserve">SEGUIDORES Y VISUALIZACIONES EN REDES </t>
  </si>
  <si>
    <t>COM-IND-002</t>
  </si>
  <si>
    <t>Incrementar en un 1% los seguidores y las interacciones en twitter con respecto a la medición del periodo anterior</t>
  </si>
  <si>
    <t>Promover el posicionamiento de marca a traves del incremento de la cantidad de seguidores y las interacciones de las publicaciones enTwitter</t>
  </si>
  <si>
    <t>MENSUAL</t>
  </si>
  <si>
    <t>((Número de seguidores + número de interacciones del periodo)  / (Número de seguidores + número de interacciones identificados en la ultima medición)) -1</t>
  </si>
  <si>
    <t>DICIEMBRE</t>
  </si>
  <si>
    <t>ENERO</t>
  </si>
  <si>
    <t>FEBRERO</t>
  </si>
  <si>
    <t>MARZO</t>
  </si>
  <si>
    <t>ABRIL</t>
  </si>
  <si>
    <t>MAYO</t>
  </si>
  <si>
    <t>JUNIO</t>
  </si>
  <si>
    <t>JULIO</t>
  </si>
  <si>
    <t>AGOSTO</t>
  </si>
  <si>
    <t>SEPTIEMBRE</t>
  </si>
  <si>
    <t>OCTUBRE</t>
  </si>
  <si>
    <t>NOVIEMBRE</t>
  </si>
  <si>
    <t xml:space="preserve">En twitter entre más interacciones temga el contenido publicado se obtiene un mayor alcance, además las publicaciones serán más veces compartidas lo que nos permite atraer a más usuarios a nuestra cuenta. Estos nuevos seguidores e interacciones contribuyen al posicionamiento y mejora de la imagen de la Unidad. en tal sentido resulta indispensable ejecer un control y una medición de este aspecto </t>
  </si>
  <si>
    <t>SISTEMA INTEGRADO DE GESTIÓN</t>
  </si>
  <si>
    <t>SATISFACCIÓN DEL CLIENTE INTERNO</t>
  </si>
  <si>
    <t>SIG-IND-002</t>
  </si>
  <si>
    <t>LOGRAR QUE EL RESULTADO DE LA SATISFACCIÓN DE CLIENTE INTERNO, SEA MAYOR O IGUAL AL 80% DE LA CALIFICACIÓN MÁXIMA POSIBLE DE 100%</t>
  </si>
  <si>
    <t>Medir la satisfacción del Cliente Interno UAERMV</t>
  </si>
  <si>
    <t xml:space="preserve">El indicador de autoevaluación permite que el Responsable Directivo revise la gestión para asegurarse de la operación eficaz y el control del proceso;con el fin de buscar la mejora continua </t>
  </si>
  <si>
    <r>
      <rPr>
        <b/>
        <sz val="10"/>
        <rFont val="Arial"/>
        <family val="2"/>
      </rPr>
      <t>Fecha de Actualización:</t>
    </r>
    <r>
      <rPr>
        <sz val="10"/>
        <rFont val="Arial"/>
        <family val="2"/>
      </rPr>
      <t xml:space="preserve"> </t>
    </r>
  </si>
  <si>
    <t>Resultado de la Encuesta de Satisfacción del Cliente Interno</t>
  </si>
  <si>
    <t>Todos los procesos</t>
  </si>
  <si>
    <t>Oficina Asesora de Planeación</t>
  </si>
  <si>
    <t>(Sumatoria del Resultado de Satisfacción ) / # de aspectos de satisfacción)</t>
  </si>
  <si>
    <t>Safisfacción con mi trabajo</t>
  </si>
  <si>
    <t>Conocimiento del SIG UMV</t>
  </si>
  <si>
    <t>Satisfacción con otros Procesos</t>
  </si>
  <si>
    <t>2 Semestre 2017</t>
  </si>
  <si>
    <t xml:space="preserve">En total diligenciaron la encuesta virtual:  92 servidores públicos de planta  y contratistas de prestación de servicios,  con un resultado de:   3,76 sobre 5 puntos = 75,1%
Se calificaron los siguientes aspectos:
Conocimiento del SIG UMV → 3,49/5 = 69,9%
Satisfacción Proceso Propio→ 4,24/5 = 84,8%  
Satisfacción Otros Procesos→ 3,54/5 = 70,8%  
</t>
  </si>
  <si>
    <t>1 Semestre 2018</t>
  </si>
  <si>
    <t xml:space="preserve">En total diligenciaron la encuesta virtual:  109 colaboradores de la UMV, con un resultado de 83,1%
Se calificaron los siguientes aspectos:
Safisfacción con mi trabajo  → 92,0%
Satisfacción con otros Procesos→ 74,2%  </t>
  </si>
  <si>
    <t>AUTOEVALUACIÓN  DE LA CALIDAD DE LOS PROCESOS</t>
  </si>
  <si>
    <t>SIG-IND-003</t>
  </si>
  <si>
    <t>LOGRAR UN 90% DE AVANCE EN EL DESEMPEÑO DE LOS PROCESOS PARA EL MEJORAMIENTO CONTINUO DE LA GESTIÓN</t>
  </si>
  <si>
    <t xml:space="preserve">Determinar de manera cuantitativa si se está cumpliendo adecuadamente con su propósito, la conformidad de los productos ofrecidos y servicios prestados por cada proceso, que permita definir oportunidades de mejora. </t>
  </si>
  <si>
    <t>Formatos de Autoevaluación de la Calidad de los Procesos</t>
  </si>
  <si>
    <t>(Sumatoria del Resultado de la Autoevaluación de cada Proceso / Total de Procesos)*100</t>
  </si>
  <si>
    <t>Sumatoria del Resultado de la Autoevaluación</t>
  </si>
  <si>
    <t>Total de Procesos</t>
  </si>
  <si>
    <t>Las autoevaluaciones mas altas fueron: SIG = 100%  y CMG-AII-IMV =  97,5% Las autoevaluaciones mas bajas fueron: THU = 65% - CON= 75% - CDI = 80% EN TOTAL: el promedio de autoevaluación de los procesos fue de 86,4%
Estuvieron 18 procesos por encima del 80%</t>
  </si>
  <si>
    <t>Las autoevaluaciones más altas fueron : AII, IMV, GAM , SAP, JUR
Los aspectos más reiterados por mejorar fueron: La actualización de la información documentada, la utilización de los indicadores o de otras herrmanientas para implementar planes de mejoramiento, la revisión de las politicas de operación y el normograma.</t>
  </si>
  <si>
    <t>PES-IND-001</t>
  </si>
  <si>
    <t>FECIA DE APLICACIÓN: OCTUBRE 2016</t>
  </si>
  <si>
    <t>PLANEACIÓN ESTRATÉGICA</t>
  </si>
  <si>
    <t>SEGUIMIENTO AL CUMPLIMIENTO DEL PLAN DE ACCIÓN DE CADA UNO DE LOS PROCESOS</t>
  </si>
  <si>
    <t xml:space="preserve">CODÍGO </t>
  </si>
  <si>
    <t>LLEVAR A CABO EL SEGUIMIENTO, EVALUACIÓN Y OBSERVACIONES A QUE IAYA LUGAR EN LO REFERENTE AL AVANCE EN LA EJECUCIÓN DE LA TOTALIDAD DE LOS PLANES DE ACCIÓN DE LOS PROCESOS</t>
  </si>
  <si>
    <t>Verificar el cumplimiento de los Planes de Acción por Procesos</t>
  </si>
  <si>
    <t xml:space="preserve">FecIa de Actualización: </t>
  </si>
  <si>
    <t xml:space="preserve"> Informes de de ejecución de Planes de Acción de los procesos- Tablero de Control</t>
  </si>
  <si>
    <t>Sumatoria de los porcentajes de avance de la ejecución de los planes de acción por proceso</t>
  </si>
  <si>
    <t>PROCESO</t>
  </si>
  <si>
    <t>TOTAL
ACUMULADO</t>
  </si>
  <si>
    <t>JUSTIFICACIÓN</t>
  </si>
  <si>
    <t>PROGRAMADO</t>
  </si>
  <si>
    <t>EJECUTADO</t>
  </si>
  <si>
    <t>FECHA DE APLICACIÓN: OCTUBRE 2016</t>
  </si>
  <si>
    <t>SEGUIMIENTO A LA EJECUCIÓN DE LOS OBJETIVOS INSTITUCIONALES DE LA UAERMV</t>
  </si>
  <si>
    <t>PES-IND-002</t>
  </si>
  <si>
    <t>VERSIÓN: 8.0</t>
  </si>
  <si>
    <t>LLEVAR A CABO EL SEGUIMIENTO, EVALUACIÓN Y OBSERVACIONES A QUE HAYA LUGAR EN LO REFERENTE AL AVANCE EN LA EJECUCIÓN DE LA TOTALIDAD DE LOS OBJETIVOS INSTITUCIONALES DEL PLAN ESTRATÉGICO</t>
  </si>
  <si>
    <t>Verificar el cumplimiento de los objetivos institucionales de la UAERMV para la toma de decisiones por la Alta Dirección</t>
  </si>
  <si>
    <t>Sumatorias del avance mensual, trimestral y semestral de cada uno de los procesos</t>
  </si>
  <si>
    <t>OBJETIVO INSTITUCIONAL</t>
  </si>
  <si>
    <t xml:space="preserve">PONDERACIÓN </t>
  </si>
  <si>
    <t>SEMESTRE 1</t>
  </si>
  <si>
    <t>SEMESTRE 2</t>
  </si>
  <si>
    <t>ACUMULADO</t>
  </si>
  <si>
    <t>Mejorar las condiciones de movilidad y seguridad vial de la malla vial local a través de los programas de mantenimiento y/o rehabilitación de la Entidad, así como  la atención de situaciones imprevistas que impidan la movilidad en el Distrito Capital</t>
  </si>
  <si>
    <t>Mejorar la gestión y que-hacer institucional de la Entidad a través de la implementación de acciones que promuevan la transparencia, el fortalecimiento del servicio al ciudadano y partes interesadas, así como la eficiencia de los procesos y procedimientos.</t>
  </si>
  <si>
    <t>Integrar la gestión de la información  normalizada, asertiva y oportuna,  acorde con el plan estratégico y visión de entidad con el propósito de generar confianza para la toma de decisiones y soporte para las diferentes políticas del Distrito.</t>
  </si>
  <si>
    <t>Adecuar la infraestructura física y organizacional de la UAERMV, con el fin que esta responda a la capacidad instalada con que cuenta la Entidad para el cumplimiento de su misionalidad.</t>
  </si>
  <si>
    <t>ADMINISTRACION DE BIENES E INFRAESTRUCTURA</t>
  </si>
  <si>
    <t>REPORTE DE MOVIMIENTOS DE ACTIVOS</t>
  </si>
  <si>
    <t>ABI-IND-001</t>
  </si>
  <si>
    <t>VERSIÓN 2.0</t>
  </si>
  <si>
    <t>REGISTRAR LOS MOVIMIENTOS (INGRESOS, PUESTA EN SERVICIO Y/O TRASLADOS) DE LOS ACTIVOS DE PROPIEDAD DE LA UAERMV.</t>
  </si>
  <si>
    <t xml:space="preserve">Medir el número de movimientos efectuados por el Almacén General relacionados con el recibo, entrega y/o traslado de Activos, para la atención de las solicitudes programadas por Administración y para los proyectos de inversión. </t>
  </si>
  <si>
    <t>El presente indicador se estableció para ofrecer al proceso ABI la posibilidad de determinar el número de movimientos atendidos por Almacén para los elementos de propiedad de la Unidad clasificados como activos y para los cuales se realiza su causación contable.</t>
  </si>
  <si>
    <t>MAYO 2018</t>
  </si>
  <si>
    <t xml:space="preserve">Unidad </t>
  </si>
  <si>
    <t>Comprobantes de ingresos y traslados.</t>
  </si>
  <si>
    <t>Secretaria General</t>
  </si>
  <si>
    <t>Sumatoria de ingresos y traslados de Activos realizados por el Almacén General</t>
  </si>
  <si>
    <t>INGRESOS</t>
  </si>
  <si>
    <t>TRASLADOS</t>
  </si>
  <si>
    <t>En el primer mes del año se realizaron 4 Ingresos por $1.389.198.397, que corresponden a 27 elementos y no se realizaron traslados de activos</t>
  </si>
  <si>
    <t xml:space="preserve">Almacén realizó 3 Ingresos por $ 474.809.303, que corresponden a 25 elementos, en este mes no se efectuaron traslados de activos </t>
  </si>
  <si>
    <t>En este mes se realizó 1 ingreso por $ 190.758.100, que corresponde a 17 elementos, a la par se efectuaron 16 traslados de bodega a funcionario o puestas en servicio de activos.</t>
  </si>
  <si>
    <t xml:space="preserve">Almacén realizó en el primer mes del segundo trimestre 5 ingresos que corresponden a 40 elementos, efectuando 34 traslados de bodega a funcionario correspondiente a 352 elementos, 1 traslado entre funcionarios por 4 elementos y 2 traslados de funcionario a bodega para 21 elementos.  Debido al proceso de estabilización del Sistema de Control de Inventarios Sí Capital y la unificación del inventario, en este mes se realizaron las validaciones de las asignaciones de los elementos de propiedad de la Unidad, por tal razón se presenta un incremento en el registro de traslados.             
</t>
  </si>
  <si>
    <t>En este mes se realizaron 3 ingresos correspondientes a 6 elementos y 4 traslados de bodega a funcionario para el mismo número de elementos.</t>
  </si>
  <si>
    <t xml:space="preserve">En el sexto mes el año Almacén realizó 3 ingresos correspondientes a 8 activos y 4 traslados de Bodega a funcionario por 6 elementos y 6 movimientos entre funcionarios correspondientes a 7 elementos. </t>
  </si>
  <si>
    <t>REPORTE DE MOVIMIENTOS DE ELEMENTOS DE CONTROL ADMINISTRATIVO - CONSUMO</t>
  </si>
  <si>
    <t>ABI-IND-002</t>
  </si>
  <si>
    <t xml:space="preserve">REGISTRAR LOS MOVIMIENTOS DE LOS ELEMENTOS DE CONTROL ADMINISTRATIVO DE CONSUMO DE PROPIEDAD DE LA UAERMV. </t>
  </si>
  <si>
    <t>Medir el número de movimientos efectuados por el Almacén General relacionados con el recibo y entrega de los elementos de Control Administrativo de Consumo, para la atención de las solicitudes programadas para funcionamiento y para los proyectos de inversión.</t>
  </si>
  <si>
    <t>El presente indicador se estableció para permitir al proceso ABI la posibilidad de determinar el número de movimientos que realiza el Almacén General en el trimestre para el registro de los elementos de control administrativo de consumo (de acuerdo a la nueva clasificación por el Nuevo Marco Noramtivo Contable), como los egresos registrados para atender las diferentes solicitudes de las diferentes áreas de la Unidad.</t>
  </si>
  <si>
    <t xml:space="preserve">Comprobantes de Ingresos y Egresos de Almacén     </t>
  </si>
  <si>
    <t xml:space="preserve">  Administración de Bienes e Infraestructura       
</t>
  </si>
  <si>
    <t xml:space="preserve">Secretaría General        </t>
  </si>
  <si>
    <t>Sumatoria de ingresos y egresos (entregas registradas) realizadas por el Almacén General para los elementos de control administrativo de consumo.</t>
  </si>
  <si>
    <t>EGRESOS</t>
  </si>
  <si>
    <t xml:space="preserve">En el primer mes del año Almacén realizó 20 ingresos y 149 egresos o entregas de elementos de control administrativo de consumo. </t>
  </si>
  <si>
    <t>Almacén en el segundo mes realizó 63 ingresos y 167 entregas de elementos de control administrativo de consumo.</t>
  </si>
  <si>
    <t xml:space="preserve">De acuerdo a las solicitudes Almacén en el tercer mes Almacén realizó 48 ingresos y 148 egresos o entregas de elementos de control administrativo de consumo.  </t>
  </si>
  <si>
    <t>En este mes se realizaron 30 ingresos correpondientes a 1176 elementos y 158 entregas de elementos de control adinistrativo de consumo</t>
  </si>
  <si>
    <t xml:space="preserve">Almacén en el quinto mes del año realizó 16 ingresos correspondientes a 21144 elementos y la entrega de 152 elementos de control administrativo de consumo  </t>
  </si>
  <si>
    <t>En el sexto mes el año Almacén realizaron 30 ingresos por 111.577 elementos y se entregaron 69 elementos de control administraivo de consumo</t>
  </si>
  <si>
    <t>REPORTE DE MOVIMIENTOS DE ELEMENTOS DE CONTROL ADMINISTRATIVO - DEVOLUTIVOS</t>
  </si>
  <si>
    <t>ABI-IND-003</t>
  </si>
  <si>
    <t xml:space="preserve">REGISTRAR LOS MOVIMIENTOS (INGRESOS Y TRASLADOS) DE LOS ELEMENTOS DE CONTROL ADMINISTRATIVO DEVOLUTIVOS DE PROPIEDAD DE LA UAERMV. </t>
  </si>
  <si>
    <t xml:space="preserve">Medir el número de movimientos efectuados por el Almacén General relacionados con el recibo, entrega y traslado de los elementos de Control Administrativo - Devolutivos, para la atención de las solicitudes programadas para funcionamiento y para los proyectos de inversión.  </t>
  </si>
  <si>
    <t>El presente indicador se estableció para ofrecer al proceso ABI la posibilidad de determinar el número de movimientos atendidos por Almacén para los elementos de propiedad de la Unidad clasificados como elementos de control administrativo-Devolutivos y para los cuales  no se realiza causación contable, por contabilizarse como un gasto, de acuerdo al Nuevo Marco Normativo Contable.</t>
  </si>
  <si>
    <t>Sumatoria de ingresos y traslados de los elementos de control administrativo (devolutivos) realizados por el Almacén General.</t>
  </si>
  <si>
    <t>TRALADOS</t>
  </si>
  <si>
    <t>En el primer mes el Almacén general realizó 5 ingresos de elementos de control administrativo devolutivos y no se realizaron traslados.</t>
  </si>
  <si>
    <t xml:space="preserve">Almacén efectuó 4 ingresos y no se realizó traslados de elementos de control administrativo devolutivos </t>
  </si>
  <si>
    <t>En este mes se efectuó 1 ingreso y 1 traslado, de acuerdo a las solicitudes recibidas por Almacén para los elementos de Control Administrativo devolutivos</t>
  </si>
  <si>
    <t>En el mes se realizaron ingresos por 18 elementos y 1 traslado de elementos de Control Administrativo devolutivos</t>
  </si>
  <si>
    <t>Almacén realizó la atención de 4 ingresos correspondientes a 121 elementos y 1 traslado de elmentos de Control Administrativo devolutivos</t>
  </si>
  <si>
    <t xml:space="preserve">En este mes se realizaron 2 ingresos correspondientes a 18 elementos y el traslado de 3 elementos de Control Administrativo devolutivos </t>
  </si>
  <si>
    <t>FINANCIERA</t>
  </si>
  <si>
    <t>EJECUCIÓN DEL PAC (PLAN ANUALIZADO DE CAJA)</t>
  </si>
  <si>
    <t>FIN-IND-003</t>
  </si>
  <si>
    <t xml:space="preserve">ESTABLECER EL PORCENTAJE DEL PAGO DE LAS OBLIGACIONES EJECUTADAS POR LA UNIDAD, DE CONFORMIDAD CON LA PROGRAMACIÓN ESTABLECIDA POR LAS ÁREAS RESPONSABLES </t>
  </si>
  <si>
    <t>Establecer el porcentaje del pago de las obligaciones ejecutadas por la Unidad, de conformidad con la programación establecida por las áreas responsables</t>
  </si>
  <si>
    <t>Este indicador mide el porcentaje de ejecución del PAC, es decir el porcentaje de cumplimiento en la programación de los pagos a realizar en el período contra los realmente efectuados en el período establecido</t>
  </si>
  <si>
    <t>Sistema de información PAC Tesorería Distrital</t>
  </si>
  <si>
    <t>(Ejecución de pagos en el periodo / Presupuesto programado para el periodo)*100</t>
  </si>
  <si>
    <t xml:space="preserve">Ejecución de pagos en el periodo </t>
  </si>
  <si>
    <t>Presupuesto programado para el periodo</t>
  </si>
  <si>
    <t>% de ejecución del PAC</t>
  </si>
  <si>
    <t xml:space="preserve">En el primer trimestre del año 2018 se ejecutaron el 76,65% de los pagos programados para realizar en el período evaluado, es importante mencionar que se observa que los pagos ejecutados corresponden a las reservas presupuestales aunque para los proyectos de inversión aún no se han registrado pagos.  </t>
  </si>
  <si>
    <t xml:space="preserve">En el segundo trimestre del año 2018 se ejecutó el 93,22% de los pagos programados, este indicador es importante ya que permite visualizar que en este período sólo se tuvo un 6,78% de desviación con relación a  los pagos programados contra los realizados.  </t>
  </si>
  <si>
    <t>EJECUCIÓN PRESUPUESTAL PASIVOS EXIGIBLES</t>
  </si>
  <si>
    <t>FIN-IND-004</t>
  </si>
  <si>
    <t xml:space="preserve">EJECUTAR LOS PASIVOS EXIGIBLES EN UN PORCENTAJE SUPERIOR AL 85% </t>
  </si>
  <si>
    <t>Llevar el seguimiento de la gestión efectiva en la ejecución de los Pasivos exigibles que deben ejecutar las áreas comprometidas con un porcentaje superior al 85%</t>
  </si>
  <si>
    <t>El presente indicador permite realizar el seguimiento de la ejecución de los pasivos exigibles programados para ser ejecutados en la presente vigencia, es importante asegurar que se realicen los pagos de vigencias anteriores programados para la presente vigencia.</t>
  </si>
  <si>
    <t>Predis</t>
  </si>
  <si>
    <t>(Valor de la ejecución de pasivos exigibles/ Presupuesto total de Pasivos Exigibles)*100</t>
  </si>
  <si>
    <t>Valor de la ejecución de pasivos exigibles</t>
  </si>
  <si>
    <t>Presupuesto de pasivos exigibles en la vigencia</t>
  </si>
  <si>
    <t>% de cumplimiento de ejecución de pasivos exigibles</t>
  </si>
  <si>
    <t>El 20,69% de pasivos exigibles fueron girados en el primer trimestre de 2018.</t>
  </si>
  <si>
    <t xml:space="preserve">En el segundo trimestre se ejecutaron el 6% de los pasivos exigibles presupuestados para el 2018 </t>
  </si>
  <si>
    <t xml:space="preserve">Se tiene un comité de pasivos compuesto por varias áreas para gestionar su utilización durante la vigencia </t>
  </si>
  <si>
    <t xml:space="preserve"> EFICACIA</t>
  </si>
  <si>
    <t>EJECUCIÓN DE RESERVAS PRESUPUESTALES</t>
  </si>
  <si>
    <t>FIN-IND-005</t>
  </si>
  <si>
    <t xml:space="preserve">EJECUTAR LAS RESERVAS EN UN PORCENTAJE SUPERIOR AL 85% </t>
  </si>
  <si>
    <t>Realizar seguimiento de la ejecución de las reservas presupuestales asignadas con el fin de lograr el cumplimiento del 85% de la ejecución del presupuesto de reservas de la Unidad</t>
  </si>
  <si>
    <t>El presente indicador permite realizar el seguimiento de la ejecución de las reservas presupuestales que se programaron el año anterior para ser ejecutados en la presente vigencia, es importante realizar su seguimiento para asegurara su ejecución, a fin de prevenir que se conviertan en pasivos exigibles.</t>
  </si>
  <si>
    <t>(Valor de la ejecución de reservas/ Presupuesto total de reservas)*100</t>
  </si>
  <si>
    <t>Valor de la ejecución de reservas</t>
  </si>
  <si>
    <t>Presupuesto de reservas en la vigencia</t>
  </si>
  <si>
    <t>% de cumplimiento de ejecución de reservas</t>
  </si>
  <si>
    <t>En el primer trimestre del año se ha ejecutado el 29,62% de las reservas presupuestales, que se constituyeron para cumplir con eventos que se presentaron en dicho período de tiempo.</t>
  </si>
  <si>
    <t>En el segundo trimestre del año se utilizaron el 33,81% de las reservas presupuestales, constituidas para cumplir con eventos que se  presentaron en dicho período de tiempo.</t>
  </si>
  <si>
    <t>Se tiene un comité de pasivos compuesto por varias áreas para gestionar su utilización durante la vigencia</t>
  </si>
  <si>
    <t>CAMPAÑAS REALIZADAS</t>
  </si>
  <si>
    <t>COM-IND-001</t>
  </si>
  <si>
    <t>REALIZAR EL 100% DE LAS CAMPAÑAS PROGRAMADAS TANTO INTERNA COMO EXTERNAS SEGÚN  LO ESTABLECIDO EN EL PLAN DE COMUNICACIONES</t>
  </si>
  <si>
    <t>Medir el cumplimiento de la gestión de las Comunicaciones internas y externas en la entidad establecido en el Plan de Comunicaciones.</t>
  </si>
  <si>
    <t>Las campañas externas e internas que se realizan buscan cumplir el objetivo de aumentar el índice de satisfacción de las partes interesadas y es por eso que es necesario medir la cantidad de actividades que se realizan y el impacto que queda de ellas.</t>
  </si>
  <si>
    <t>Registro: Gestión Comunicacional - Formato Campañas</t>
  </si>
  <si>
    <t xml:space="preserve">Comunicaciones </t>
  </si>
  <si>
    <t xml:space="preserve">Oficina Asesora de Planeación </t>
  </si>
  <si>
    <t>(Número de campañas internas realizadas+Número de campañas externas realizadas / Número total de Campañas Internas  y Externas Programadas) * 100</t>
  </si>
  <si>
    <t># Campañas internas ejecutadas</t>
  </si>
  <si>
    <t># Campañas externas ejecutadas</t>
  </si>
  <si>
    <t># Campañas totales programadas</t>
  </si>
  <si>
    <t>CUMPLIMIENTO DEL PLAN DE COMUNICACIONES</t>
  </si>
  <si>
    <t>COM-IND-003</t>
  </si>
  <si>
    <t>EJECUTAR EN UN 100% LAS ACTIVIDADES PROGRAMADAS EN EL PLAN DE COMUNICACIONES</t>
  </si>
  <si>
    <t>Medir la gestión del proceso a traves del cumplimiento del plan de comunicaciones.</t>
  </si>
  <si>
    <t>El Proceso de Comunicaciones debe asumir un rol importante con acciones efectivas que permitan a la Entidad dar a conocer a la comunidad su gestión y lograr que los diferentes públicos objetivos y las partes interesadas la identifiquen, valoren lo realizado en la malla vial de la ciudad y se mejore la percepción de lo ejecutado, es por eso que el plan estratégico de comunicaciones es el lineamiento en el que se basan las acciones y actividades para lograr dichos objetivos que deben medirse para evaluar su efectividad.</t>
  </si>
  <si>
    <t xml:space="preserve">PLAN DE COMUNICACIONES </t>
  </si>
  <si>
    <t xml:space="preserve">OFICINA ASESORA DE PLANEACIÓN </t>
  </si>
  <si>
    <t>(Número de actividades ejecutadas / Número actividades de programadas)*100</t>
  </si>
  <si>
    <t>Número de actividades ejecutadas</t>
  </si>
  <si>
    <t>Número de actividades programadas</t>
  </si>
  <si>
    <t>% de cumplimiento</t>
  </si>
  <si>
    <t>CONTROL PARA EL MEJORAMIENTO CONTINUO DE LA GESTIÓN</t>
  </si>
  <si>
    <t>AUDITORIAS INTERNAS</t>
  </si>
  <si>
    <t>CMG-IND-001</t>
  </si>
  <si>
    <t>100% DE CUMPLIMIENTO DEL PROGRAMA ANUAL DE AUDITORIAS INTERNAS</t>
  </si>
  <si>
    <t>Medir la eficacia de la ejecución del Programa Anual de Auditorías,aprobado en el CICCI - Comité Institucional de Coordinación de Control Interno,  al inicio de la vigencia.</t>
  </si>
  <si>
    <t>Determinar el cumplimiento de la ejecución de las Auditorías internas que han sido aperturadas en un determinado periodo</t>
  </si>
  <si>
    <t>Programa Anual de Auditorías (seguimiento)</t>
  </si>
  <si>
    <t>CMG - Control para el Mejoramiento Continuo de la Gestión</t>
  </si>
  <si>
    <t>Oficina de Control Interno</t>
  </si>
  <si>
    <t xml:space="preserve">  (# Auditorías Ejecutadas  / # Total de Auditorías Programadas) * 100</t>
  </si>
  <si>
    <t>14 procesos programados en la vigencia 2018 para ejecutar auditorías internas</t>
  </si>
  <si>
    <t>Auditorías Ejecutadas</t>
  </si>
  <si>
    <t>Auditorías Programadas</t>
  </si>
  <si>
    <t>% Ejecución de Auditorías</t>
  </si>
  <si>
    <r>
      <t xml:space="preserve">Se realiza Auditoría Interna del Proceso </t>
    </r>
    <r>
      <rPr>
        <b/>
        <sz val="8"/>
        <rFont val="Arial"/>
        <family val="2"/>
      </rPr>
      <t>COM-Comunicaciones</t>
    </r>
    <r>
      <rPr>
        <sz val="8"/>
        <rFont val="Arial"/>
        <family val="2"/>
      </rPr>
      <t xml:space="preserve"> (Memorando 20181600022723 de 2018-03-09  de Apertura de la Auditoría).
Se reprograma Auditoría Interna del Proceso</t>
    </r>
    <r>
      <rPr>
        <b/>
        <sz val="8"/>
        <rFont val="Arial"/>
        <family val="2"/>
      </rPr>
      <t xml:space="preserve"> GDO-Gestión Documental</t>
    </r>
    <r>
      <rPr>
        <sz val="8"/>
        <rFont val="Arial"/>
        <family val="2"/>
      </rPr>
      <t xml:space="preserve"> →  para el mes 11/2018 (se recibe Memorando 20181120025063 de 2018-03-21 de solicitud por la Secretaria General MARCELA MARQUEZ  para la reprogramación).
Se reprograma Auditoría Interna del</t>
    </r>
    <r>
      <rPr>
        <b/>
        <sz val="8"/>
        <rFont val="Arial"/>
        <family val="2"/>
      </rPr>
      <t xml:space="preserve"> Proceso CDI-Control Disciplinario Intern</t>
    </r>
    <r>
      <rPr>
        <sz val="8"/>
        <rFont val="Arial"/>
        <family val="2"/>
      </rPr>
      <t>o → para el mes 10-2018 (por cesión de contrato 107/2018 de CARLOS REY a IGOR GUTIÉRREZ).</t>
    </r>
  </si>
  <si>
    <r>
      <t xml:space="preserve">Se realizan las siguiente cuatro (4) Auditorías Internas en los siguientes procesos: 
</t>
    </r>
    <r>
      <rPr>
        <b/>
        <sz val="8"/>
        <rFont val="Arial"/>
        <family val="2"/>
      </rPr>
      <t>Talento Humano</t>
    </r>
    <r>
      <rPr>
        <sz val="8"/>
        <rFont val="Arial"/>
        <family val="2"/>
      </rPr>
      <t xml:space="preserve"> (Apertura el día 24-05-2018, con Memorando 201816000333293 de 21-05-2018)
</t>
    </r>
    <r>
      <rPr>
        <b/>
        <sz val="8"/>
        <rFont val="Arial"/>
        <family val="2"/>
      </rPr>
      <t>Sistemas de Información y Tecnología</t>
    </r>
    <r>
      <rPr>
        <sz val="8"/>
        <rFont val="Arial"/>
        <family val="2"/>
      </rPr>
      <t xml:space="preserve"> (Apertura el día 09-05-2018, con Memorando 20181600031113 de 07-05-2018)
</t>
    </r>
    <r>
      <rPr>
        <b/>
        <sz val="8"/>
        <rFont val="Arial"/>
        <family val="2"/>
      </rPr>
      <t>Producción</t>
    </r>
    <r>
      <rPr>
        <sz val="8"/>
        <rFont val="Arial"/>
        <family val="2"/>
      </rPr>
      <t xml:space="preserve"> (Apertura el día 18-05-2018, con Memorando 20181600032783 de 17-05-2018)
</t>
    </r>
    <r>
      <rPr>
        <b/>
        <sz val="8"/>
        <rFont val="Arial"/>
        <family val="2"/>
      </rPr>
      <t xml:space="preserve">Jurídica </t>
    </r>
    <r>
      <rPr>
        <sz val="8"/>
        <rFont val="Arial"/>
        <family val="2"/>
      </rPr>
      <t xml:space="preserve">(Apertura el día 28-06-2018, con Memorando 201801600037693 de 22-06-2018)
</t>
    </r>
  </si>
  <si>
    <t>No requiere. Se da cumplimiento al PAA</t>
  </si>
  <si>
    <t>Ejecutar una estrategia alterna que consiste en realizar intervenciones de mantenimiento, las cuales son más cortas en términos de tiempo</t>
  </si>
  <si>
    <t xml:space="preserve">Continuar con la ejecución de la estrategia de mantenimiento incrementando los frentes de trabajo en cambios de carpeta </t>
  </si>
  <si>
    <t xml:space="preserve">
POBLACIÓN BENEFICIADA          
</t>
  </si>
  <si>
    <t xml:space="preserve">MEDIR LA CANTIDAD DE POBLACIÓN BENEFICIADA CON LAS INTERVENCIONES DE LA UAERMV
</t>
  </si>
  <si>
    <t xml:space="preserve">EFICACIA     
</t>
  </si>
  <si>
    <t># Hab. Por UPZ</t>
  </si>
  <si>
    <t>HABITANTES BENEFICIADOS POR LA INTERVENCIÓN</t>
  </si>
  <si>
    <t xml:space="preserve">HABITANTES A BENEFICIAR </t>
  </si>
  <si>
    <t>Se toma los datos estadisticos de poblacion  año 2015,  pendientes por censo 2018 por parte del DANE.</t>
  </si>
  <si>
    <t>Sujeta a las intervenciones prioirzaciones y programadas por la Entidad</t>
  </si>
  <si>
    <t xml:space="preserve">JUNIO DE 2018
</t>
  </si>
  <si>
    <t>EJECUCIÓN PRESUPUESTAL INVERSIÓN DE LA VIGENCIA</t>
  </si>
  <si>
    <t xml:space="preserve">IMV-IND-003	    </t>
  </si>
  <si>
    <t>ALCANZAR UNA EJECUCIÓN PRESUPUESTAL SUPERIOR AL 90% DEL PRESUPUESTO ASIGNADO AL PROYECTO DE INVERSIÓN 408</t>
  </si>
  <si>
    <t>Lograr que la ejecución del proyecto de inversión 408 llegue a un nivel óptimo para garantizar su eficacia y eficiencia</t>
  </si>
  <si>
    <t>Indicador generado para llevar la tendencia en alcanzar una ejecucion presupuestal optima de acuerdo a sus recursos de inversion para el cumplimiento de la meta que se establece en el plan de desarrollo</t>
  </si>
  <si>
    <t xml:space="preserve">JUNIO DE 2018   
</t>
  </si>
  <si>
    <t xml:space="preserve">TRIMESTRAL </t>
  </si>
  <si>
    <t xml:space="preserve">Registro: Predis						</t>
  </si>
  <si>
    <t>(Presupuesto ejecutado en giros del PI  en el periodo/valor total del presupuesto asignado para el proyecto de inversión)</t>
  </si>
  <si>
    <t>PRESUPUESTO EJECUTADO EN GIROS</t>
  </si>
  <si>
    <t>PRESUPUESTO ASIGNADO PARA LA VIGENCIA</t>
  </si>
  <si>
    <t>IMV-IND-003</t>
  </si>
  <si>
    <t xml:space="preserve">Se busca tener un panorama integeral del estados de vance de la ejecuanción de Planes de Acción para generar las alertas a que haya lugar de manera oportuna y adecuada, de igual manera la información recoletada sirve como insumo para la evaluación de la evaluación de la gestión de los procesos en el alcance de sus objetivo y el cumplimiento de acciones de mejora determinadas. </t>
  </si>
  <si>
    <t xml:space="preserve">Proporcina información completa  estados de vance en el logro de los Objetivos Institucionales que permite generar las alertas a que haya lugar de manera oportuna y adecuada, de igual manera la información recoletada sirve como insumo para la evaluación del desempeño institucional. </t>
  </si>
  <si>
    <t xml:space="preserve">Se busca tener un panorama integeral del estados de vance de la ejecuanción de Planes de Acción para generar las alertas a que haya lugar de manera oportuna y adecuada, de igual manera la información recoletada sirve como insumo para la evaluación de la gestión de los procesos en el alcance de sus objetivo y el cumplimiento de acciones de mejora determinadas. </t>
  </si>
  <si>
    <t>||</t>
  </si>
  <si>
    <t xml:space="preserve">SEMESTRE 1 </t>
  </si>
  <si>
    <t>REVISIÓN DOCUMENTAL DE PROCESOS</t>
  </si>
  <si>
    <t>SIG-IND-001</t>
  </si>
  <si>
    <t>REVISAR QUE EL 100% DE LOS PROCESOS UAERMV TENGA LA INFORMACIÓN DOCUMENTADA NORMALIZADA</t>
  </si>
  <si>
    <t xml:space="preserve">Revisar por el Equipo Técnico SIG con los Enlaces de Procesos que la información documentada de cada proceso, sea conforme con la normatividad vigente en calidad y/o Lineamientos de los subsitemas que componen el Sistema Integrado de Gestión </t>
  </si>
  <si>
    <t>80%</t>
  </si>
  <si>
    <t>ANUAL</t>
  </si>
  <si>
    <t xml:space="preserve">PORCENTAJE </t>
  </si>
  <si>
    <t>Formato Revisión de Información Documentada de Procesos</t>
  </si>
  <si>
    <t>(Sumatoria del Resultado de la revisión documetal de cada Proceso / Total de Procesos)*100</t>
  </si>
  <si>
    <t>Sumatoria del Resultado de la revisión documetal de cada Proceso</t>
  </si>
  <si>
    <t>VERSIÓN: 4.0</t>
  </si>
  <si>
    <t xml:space="preserve">ANUAL </t>
  </si>
  <si>
    <t>Realizar seguimiento de la ejecución de los recursos asignados a la entidad con el fin de lograr la maxima eficiencia presupuestal.</t>
  </si>
  <si>
    <t>(Valor ejecutado (compromisos) del presupuesto / Valor total de presupuesto asignado) *100</t>
  </si>
  <si>
    <t>INSTITUCIONAL</t>
  </si>
  <si>
    <t xml:space="preserve">ESTRATEGICO </t>
  </si>
  <si>
    <t>ESTRATEGICO</t>
  </si>
  <si>
    <t xml:space="preserve"> CLASIFICACIÓN</t>
  </si>
  <si>
    <t>SATISFACCIÓN DE PARTES INTERESADAS</t>
  </si>
  <si>
    <t>#</t>
  </si>
  <si>
    <t>SIG</t>
  </si>
  <si>
    <t>PES</t>
  </si>
  <si>
    <t>COM</t>
  </si>
  <si>
    <t>PDV</t>
  </si>
  <si>
    <t>AII</t>
  </si>
  <si>
    <t>PRO</t>
  </si>
  <si>
    <t>IMV</t>
  </si>
  <si>
    <t>GAM</t>
  </si>
  <si>
    <t>SAP</t>
  </si>
  <si>
    <t>CON</t>
  </si>
  <si>
    <t>GDO</t>
  </si>
  <si>
    <t>FIN</t>
  </si>
  <si>
    <t>THU</t>
  </si>
  <si>
    <t>CDI</t>
  </si>
  <si>
    <t>ABI</t>
  </si>
  <si>
    <t>ODM</t>
  </si>
  <si>
    <t>CMG</t>
  </si>
  <si>
    <t xml:space="preserve">GESTIÓN </t>
  </si>
  <si>
    <t>MAYO DE 2018</t>
  </si>
  <si>
    <t>Semestre 1</t>
  </si>
  <si>
    <t>Semestre 2</t>
  </si>
  <si>
    <t>NO REPORTÓ</t>
  </si>
  <si>
    <t>No.</t>
  </si>
  <si>
    <t>CÓD.</t>
  </si>
  <si>
    <t>DEPENDENCIA</t>
  </si>
  <si>
    <t>OAP</t>
  </si>
  <si>
    <t>SMVL</t>
  </si>
  <si>
    <t>CSE</t>
  </si>
  <si>
    <t>Comercialización de Servicios</t>
  </si>
  <si>
    <t>SPI</t>
  </si>
  <si>
    <t>GP</t>
  </si>
  <si>
    <t>GI</t>
  </si>
  <si>
    <t>GASA</t>
  </si>
  <si>
    <t>ACI</t>
  </si>
  <si>
    <t>SG</t>
  </si>
  <si>
    <t>JUR</t>
  </si>
  <si>
    <t>OAJ</t>
  </si>
  <si>
    <t>SIT</t>
  </si>
  <si>
    <t xml:space="preserve">Financiera </t>
  </si>
  <si>
    <t xml:space="preserve">Talento Humano </t>
  </si>
  <si>
    <t>OCI</t>
  </si>
  <si>
    <t xml:space="preserve">TOTAL </t>
  </si>
  <si>
    <t xml:space="preserve"> </t>
  </si>
  <si>
    <t>ANTERIOR</t>
  </si>
  <si>
    <t xml:space="preserve">NUEVO  </t>
  </si>
  <si>
    <t>FIN-IND-002</t>
  </si>
  <si>
    <t>EJECUTAR LOS RECURSOS DEL PRESUPUESTO DE GASTOS EN UN PORCENTAJE IGUAL O SUPERIOR AL 95% RESPECTO AL PRESUPUESTO ASIGNADO.</t>
  </si>
  <si>
    <t>Este indicador permite realizar el seguimiento de la ejecución presupuestal, es decir establecer la desviación entre el presupuesto asignado y el presupuesto ejecutado en el período, es  importante su medición, ya que permite asegurar que la ejecución programada del presupuesto, a fin de evitar sanciones o disminusiones presupuestales para las siguientes vigencias.</t>
  </si>
  <si>
    <t>Realizar seguimiento de la ejecución de los recursos asignados a la entidad con el fin de lograr la máxima eficiencia presupuestal.</t>
  </si>
  <si>
    <t>JUNIO DE 2016</t>
  </si>
  <si>
    <t>Valor ejecutado (compromisos) del presupuesto</t>
  </si>
  <si>
    <t>Valor total de presupuesto asignado</t>
  </si>
  <si>
    <t xml:space="preserve">En el primer trimestre la Unidad ha atendido el 21,37 % de los compromisos presupuestales planificados para el año 2018. </t>
  </si>
  <si>
    <t>La Unidad en el segundo trimestre del año ha realizado la atención del 15,77% de los compromisos presupuestales programados para la vigencia.</t>
  </si>
  <si>
    <t xml:space="preserve">Se remiten informes de seguimiento de ejecución del PAC a los Gerentes y Ordenadores del Gasto para incentivar la ejecución presupuestal y el pago de las cuentas. </t>
  </si>
  <si>
    <t xml:space="preserve">Gerencia de Producción </t>
  </si>
  <si>
    <t>Financiera - SG</t>
  </si>
  <si>
    <t xml:space="preserve">Gerencia de Gestión ambiental y atención a usuarios </t>
  </si>
  <si>
    <t xml:space="preserve">Subdireción Técnica de Mejoamiento de la Malla Vial Local </t>
  </si>
  <si>
    <t xml:space="preserve">ESTRATÉGIO </t>
  </si>
  <si>
    <t xml:space="preserve">INSTITUCIONAL </t>
  </si>
  <si>
    <t>%</t>
  </si>
  <si>
    <t>V. 2</t>
  </si>
  <si>
    <t>V. 1</t>
  </si>
  <si>
    <t xml:space="preserve">INDICADOR </t>
  </si>
  <si>
    <t>-</t>
  </si>
  <si>
    <t xml:space="preserve">Se presentaron y se atendieron tres (3) emergencias durante este trimestre. </t>
  </si>
  <si>
    <r>
      <t xml:space="preserve">Se realiza dos (2) Auditoría Internas de los Procesos: 
6) </t>
    </r>
    <r>
      <rPr>
        <b/>
        <u/>
        <sz val="8"/>
        <rFont val="Arial"/>
        <family val="2"/>
      </rPr>
      <t>FIN-Financiera</t>
    </r>
    <r>
      <rPr>
        <sz val="8"/>
        <rFont val="Arial"/>
        <family val="2"/>
      </rPr>
      <t xml:space="preserve"> (Apertura con Memorando 20181600045603 de 13-08-2018)
7) </t>
    </r>
    <r>
      <rPr>
        <b/>
        <u/>
        <sz val="8"/>
        <rFont val="Arial"/>
        <family val="2"/>
      </rPr>
      <t>ACI-Atención al Ciudadano</t>
    </r>
    <r>
      <rPr>
        <sz val="8"/>
        <rFont val="Arial"/>
        <family val="2"/>
      </rPr>
      <t xml:space="preserve"> (Apertura con Memorando 20181600053903 de 28-09-2018)
Se reprograman dos (2) auditorías de los procesos ODM y CON para el Trimestre 4</t>
    </r>
  </si>
  <si>
    <t>En el séptimo mes del año Almacén realizó 3 ingresos correspondientes a 10  activos y 11  traslados de bienes por 22 elementos.</t>
  </si>
  <si>
    <t>Almacén en el octavo mes del año realizó 1 ingreso correspondientes a 6 activos y 77  traslados de bienes por concepto de 417 elementos.</t>
  </si>
  <si>
    <t>En el noveno mes del año Almacén realizó 9 ingresos correspondientes a 9 activos y 1 traslado de Bodega a funcionario de 1 elemento.</t>
  </si>
  <si>
    <t>En el séptimo mes del año en el Almacén se realizaron 62 ingresos por 8.248 elementos y se efectuaron 137  egresos por concepto de  5.0273 elementos de control administrativo de consumo</t>
  </si>
  <si>
    <t>Almacén en el octavo mes del año realizó 53 ingresos por 308.779 elementos y se efectuaron 167 egresos por concepto de  27.264 elementos de control administrativo de consumo</t>
  </si>
  <si>
    <t>En el noveno mes del año Almacén realizó 29 ingresos por 34.007 elementos y se efectuaron 148 egresos por concepto de 10.600 elementos de control administrativo de consumo</t>
  </si>
  <si>
    <t>En el séptimo mes del año el Almacén realizó 8 traslados por  867  elementos de   elementos de control administrativo devolutivos</t>
  </si>
  <si>
    <t>Almacén en el octavo mes del año realizó 264 traslados por 1.783 elementos de   elementos de control administraivo devolutivos</t>
  </si>
  <si>
    <t xml:space="preserve">En este mes se realizó 1 ingreso correspondientes a 12 elementos de Control Administrativo devolutivos </t>
  </si>
  <si>
    <t>Para el tercer trimestre de 2018, luego de realizadas modificaciones en el PAA, se tenían previsto dar inicio a 60 proceso de contratación de los cuales con corte a 30 de septiembre de 2018 se han celebrado o se encuentran publicados en la plataforma SECOP II 29 procesos.
Además, se evidencia un gran avance en las labores de elaboración de estudios previos y estudios de sector en 7 procesos y la presentación de 2 procesos ante el comité de contratación.</t>
  </si>
  <si>
    <t>En el tercer trimestre la Unidad ha atendido el 28,86% de los compromisos presupuestales planificados para el año 2018.</t>
  </si>
  <si>
    <t>Para el tercer trimestre se ejecutó el 94,27% de los recursos programados la ejecución, siendo está acertada, permitiendo visualizar que este período sólo se tuvo un 5,73% de desviación con relación a la programación inicialmente definida.</t>
  </si>
  <si>
    <t xml:space="preserve">En el tercer trimestre se ejecutaron el 0,53% de los pasivos exigibles presupuestales para el 2018 </t>
  </si>
  <si>
    <t xml:space="preserve">En el tercer trimestre el año se han ejecutado el 15,91% de las reservas presupuestales, que se constituyeron para cumplir con eventos que se presentaron en este período de tiempo. </t>
  </si>
  <si>
    <t xml:space="preserve">Para este periodo se reportaron cuatro accidentes/incidentes laborales relacionados con las siguientes personas:
Clara Inés Salcedo, fecha de accidente: 12 de julio de 2018
Iván Pérez, fecha accidente: 22 de Agosto de 2018
Janna Santofimio fecha accidente: 30 Agosto de 2018
Gonzalo Mahecha, fecha de accidente: 04 de septiembre de 2018.
En comparaión con el tercer trimestre de 2017 el número de accidentes aumento en 3. </t>
  </si>
  <si>
    <t>De acuerdo al analisis realizado de los cuatro accidentes ocurridos tres fueron en la sede de producción, de los cuales dos fueron ocasionados por golpes o choques en la cabeza con algún tipo de maquinaria, el tercero por no utilizar las EPP y el último en la sede administrativa por golpe en la cabeza ocasionado por una caida de una persona de la silla de trabajo. Como acción de mejora se enfatizará en las charlas de sensibilización sobre la importancia de utilizar los EEP e identificar las señalizaciones preventivas en los puestos y  lugares de trabajo.</t>
  </si>
  <si>
    <t xml:space="preserve">De acuerdo al seguimiento durante este periodo se realizó seguimiento a dos enfermedades laborales avaladas por la ARL, se tiene el reporte del caso identificado con No 156431 del servidor público- provisional del cual la EPS confirmó que la enfermedad es de origen común. 
Para el caso No 156431  relacionado con un trabajador oficial la ARL lo referenció  como un caso de neumoconiosis. </t>
  </si>
  <si>
    <t xml:space="preserve">El seguimiento a los  dos enfermedades laborales evidenció que para el primer caso el servidor público fue diagnosticada por la EPS de origen común; y la segunda del trabajador oficial  la ARL lo referenció  como un caso de neumoconiosis. Por lo tanto como acción de mejora se promoverá a través de las charlas de SST sobre el uso y mantenimiento adecuado de los EPP haciendo énfasis en los de protección respiratoria. </t>
  </si>
  <si>
    <t>Durante este periodo y de acuerdo al cronograma de actividades del PIC 2018 previsto a ejecutar para el segundo semestre se realizarón las siguientes actividades:
1. Se aplicó la encuesta de Bilinguismo a 72 servidores públicos de los cuales 50 de ellos estuvieron de acuerdo para participar en el programa de Bilinguismo.
2. Se realizaron sesiones de trabajo con los representantes de todas las áreas para definir la dinámica y temática de las jornadas de inducción y reinducción.
3. Se realizó una capacitación "sensibilización en el procedimiento verbal" llevada a cabo por la Procuraduria General de la Nación los dias 5 y 6 de septiembre 2018.</t>
  </si>
  <si>
    <t>Durante este periodo se ejecutaron las actividades programadas en el PIC 2018  previstas a desarrollar en el tercer trimestre.</t>
  </si>
  <si>
    <t xml:space="preserve">Durante este periodo y de acuerdo al cronograma de actividades del Plan de SST se tenian programadas 11 actividades de las cuales se desarrollaron las siguientes:
1. Charla utilización de EPP - agosto 
2. Curso para la formación de brigadistas - septiembre
3. Curso básico de alturas - julio 
4.Socialización Politica de alcoholismo, drogradicción y tabaquismo -septiembre
5. Curso primer respondiente- julio
6. Charla riesgo quimico- agosto
7. Charla espacios confinados- julio 
8. Elaboración  matriz de peligros - sede administrativa, operativa y de producción -julio-agosto
9. Curso brigadista por un dia - julio
10.sensibilización orden y aseo - septiembre.
Como actividad pendiente, Para el próximo periodo se reprogramara charla sobre "inspección en equipos de seguridad". </t>
  </si>
  <si>
    <t>Para el próximo periodo se reprogramará charla sobre "Inspeccion equipos de seguridad".</t>
  </si>
  <si>
    <t xml:space="preserve">De acuerdo al cronograma de actividades del Plan de Bienestar  2018 para este periodo se desarrollaron las siguientes:
1. Jornada de vacunación dirijida a todos los funcionarios públicos realizada en el mes de julio.
2. Realización Feria de Emprendimiento realizada los dias 28 y 29 de septiembre 2018.
3. Jornada de Elección de los mejores funcionarios de la entidad realizada el 26 de julio 2018.
4. Entrega de incentivos Uso de Bicicleta como medio de transporte realizada el 16 de julio 2018. </t>
  </si>
  <si>
    <t xml:space="preserve">Durante este periodo y de acuerdo al cronograma de actividades del Plan de Bienestar 2018 se ejecutaron las cuatro acciones previstas dentro de los tiempos establecidos. </t>
  </si>
  <si>
    <t xml:space="preserve">Durante este periodo se tramitarón 41 expedientes activos dentro los términos establecidos por ley. A modo de ejemplo el ID 008-17 fue tramitado antes del vencimiento de los términos legales ya que la etapa de vencimiento estaba para el 20/10/2018 y fue trámitado y resuelto el 18/09/2018. </t>
  </si>
  <si>
    <t>Para el tercer trimestre del año 2018, se mantiene el cumplimiento de  la meta establecida de mínimo el 70% de equipo y maquinaria de la entidad, cumpliéndose con un 80% de disponibilidad promedio, lo anterior teniendo en cuenta que se cuenta con el contrato de mantenimiento inicial fue hasta el mes de abril de 2018 e inmediatamente se adjudicaron 2 contratos más (uno CTO 312-2018 para vehículos y otro CTO 313-2018 para maquinaria) que iniciaron en el mes de mayo por 10 meses, por lo tanto se cuenta con cubrimiento de necesidades de mantenimiento hasta el mes de marzo del 2019.</t>
  </si>
  <si>
    <t>Para el caso de parcheos, bacheos y sellos de fisuras, terminar todas las actividades requeridas en el mismo mes que nos muestre el avance real</t>
  </si>
  <si>
    <r>
      <t xml:space="preserve">Durante el tercer trimestre se evaluaron y priorizaron </t>
    </r>
    <r>
      <rPr>
        <b/>
        <sz val="11"/>
        <rFont val="Arial"/>
        <family val="2"/>
      </rPr>
      <t>670</t>
    </r>
    <r>
      <rPr>
        <sz val="11"/>
        <rFont val="Arial"/>
        <family val="2"/>
      </rPr>
      <t xml:space="preserve"> PK y</t>
    </r>
    <r>
      <rPr>
        <b/>
        <sz val="11"/>
        <rFont val="Arial"/>
        <family val="2"/>
      </rPr>
      <t xml:space="preserve"> 632</t>
    </r>
    <r>
      <rPr>
        <sz val="11"/>
        <rFont val="Arial"/>
        <family val="2"/>
      </rPr>
      <t xml:space="preserve"> CIV, segmentos viales que corresponden a </t>
    </r>
    <r>
      <rPr>
        <b/>
        <sz val="11"/>
        <rFont val="Arial"/>
        <family val="2"/>
      </rPr>
      <t>138,78 Km/Carril</t>
    </r>
    <r>
      <rPr>
        <sz val="11"/>
        <rFont val="Arial"/>
        <family val="2"/>
      </rPr>
      <t xml:space="preserve"> de la meta proyectada para el año, dando cumplimiento a la meta proyectada para la vigencia 2018.</t>
    </r>
  </si>
  <si>
    <t>En el trimestre de julio a septiembre se produjeron en total 13093.77 m3 de mezcla asfáltica densa y concreto y se programaron 13239,38 m3  dando un cumpliendo al 98,9% de la mezcla programada, en la tabla a continuación se describe mes a mes lo producido y lo programado para cada una de las mezclas:</t>
  </si>
  <si>
    <t>En el  2 trimestre se requirieron 183  muestras de las cuales se tomaron  180 no efectuandose las 3 muestras faltantes debido a que se realizaron reprogramaciones de la producción, generandose menos muestras finales, estas por no producción o por ser un lote menor a lo requerido para realizar toma de muestra, teniendo en cuenta que se debe tomar una muestra por cada lote de 0 a 120 m3 para mezcla asfáltica y  por cada lote de 0 a 40 m3 para concreto hidráulico,  lo que indica un porcentaje de cumplimiento del 98,4%.
En la siguiente tabla se especifica el número de muestras requeridas y en el número de muestras tomadas:</t>
  </si>
  <si>
    <t>En el  trimestre se requirieron 206  muestras de las cuales se tomaron  204, lo anterior teniendo en cuenta que se debe tomar una muestra por cada lote de 0 a 120 m3 para mezcla asfáltica y  por cada lote de 0 a 40 m3 para concreto hidráulico,  lo que indica un porcentaje de cumplimiento del 99%.
En la siguiente tabla se especifica el número de muestras requeridas y en el número de muestras tomadas:</t>
  </si>
  <si>
    <t xml:space="preserve">En el 2° trimestre  se tomaron un total de 135 muestras, las cuales se le verificaron 4 parámetros para efectos de la medición de la calidad, lo que nos da un total de 540 datos, de estos 540 cumplen con las especificaciones técnicas lo que nos indica un porcentaje de cumplimiento de 100% evidenciando una mejora en la calidad, la siguiente tabla muestra los resultados de los parámetros:
</t>
  </si>
  <si>
    <t>En el 3° trimestre  se tomaron un total de 179 muestras, las cuales se le verificaron 4 parámetros para efectos de la medición de la calidad, lo que nos da un total de 720 datos, de estos 714 cumplen con las especificaciones técnicas lo que nos indica un porcentaje de cumplimiento de 99% evidenciando una mejora en la calidad, la siguiente tabla muestra los resultados de los parámetros:</t>
  </si>
  <si>
    <t>NOVIEMBRE DE 2018</t>
  </si>
  <si>
    <t>Durante el periodo reportado se realizaron las campañas internas  “Conoce el SIG” y “Prepárate para el CENSO”.
(Se ajustó el reporte del trimestre dado que no todas las actividades que aparecían en este eran campañas. Así mismo se ajustó el numero de campañas programadas en el año de acuerdo al Plan Estratégico de Comunicaciones)</t>
  </si>
  <si>
    <t>En el trimestre indicado se realizaron las siguientes campañas internas: campañas “MIPG en las sedes” y “Mundial Ambiental “y una campaña externa Así va su calle. 
(Se ajustó el reporte del trimestre dado que no todas las actividades que aparecían en este eran campañas. Así mismo se ajustó el numero de campañas programadas en el año de acuerdo al Plan Estratégico de Comunicaciones)</t>
  </si>
  <si>
    <t>Durante el periodo reportado se realizó la campaña "Yo asumo menos consumo"
(Se ajustó el reporte del trimestre dado que no todas las actividades que aparecían en este eran campañas. Así mismo se ajustó el numero de campañas programadas en el año de acuerdo al Plan Estratégico de Comunicaciones)</t>
  </si>
  <si>
    <t>Esta métrica fue realizada a partir de Twitter Analytic. En julio se obtuvo 221 nuevos seguidores para un total de 21057, alrededor de 7 nuevos seguidores por día, los cuales nos representaron 4553 visitas al perfil lo que genera difusión y visibilidad de los contenidos.  En comparación con el número de seguidores al inicio de la vigencia aumentaron en un 11%.</t>
  </si>
  <si>
    <t>Esta métrica fue realizada a partir de Twitter Analytic. En agosto se obtuvo 184 nuevos seguidores para un total de 21241, alrededor de 6 nuevos seguidores por día, los cuales nos representaron 4734 visitas al perfil lo que genera difusión y visibilidad de los contenidos.  En comparación con el número de seguidores al inicio de la vigencia aumentaron en un 12%.</t>
  </si>
  <si>
    <t>Esta métrica fue realizada a partir de Twitter Analytic. En septiembre se obtuvo 206 nuevos seguidores para un total de 21447, alrededor de 7 nuevos seguidores por día, los cuales nos representaron 4608 visitas al perfil lo que genera difusión y visibilidad de los contenidos. En comparación con el número de seguidores al inicio de la vigencia aumentaron en un 13%.</t>
  </si>
  <si>
    <t>En este  trimestre se reportan el cumplimiento de las actividades del Plan de Acción, entre las que se encuentran: diseño y publicación de la revista Mi Calle; socialización de campañas internas; actualización de pantallas digitales; estrategias de comunicación en las sedes; realización del programa de radio “Obremos en la vía”; fortalecimiento de las redes sociales; diseño de plan de medios; boletines de prensa y free press y campañas externas de comunicación. 
(Se ajustó el reporte del trimestre dado que en el número de actividades ejecutadas se estaban reportando las tareas relacionadas con las mismas, lo que generaba un porcentaje de cumplimiento elevado y no ajustado a la realidad)</t>
  </si>
  <si>
    <t>En este  trimestre se reportan el cumplimiento de las actividades del Plan de Acción, entre las que se encuentran: diseño y publicación de la revista Mi Calle; socialización de campañas internas; actualización de pantallas digitales; estrategias de comunicación en las sedes; realización del programa de radio “Obremos en la vía”; fortalecimiento de las redes sociales; publicación de plan de medios; boletines de prensa y free press y campañas externas de comunicación. 
(Se ajustó el reporte del trimestre dado que en el número de actividades ejecutadas se estaban reportando las tareas relacionadas con las mismas, lo que generaba un porcentaje de cumplimiento elevado y no ajustado a la realidad)</t>
  </si>
  <si>
    <t xml:space="preserve">Durante este periodo se realizaron las siguientes actvidades en cumplimiento de la implementación del Programa de Gestión Documental PGD: 
• Actualización del documento del Programa de Gestión Documental 
• Ajustes y presentación de la TRD y concepto favorable de evaluación por parte del Archivo de Bogotá 
• Acompañamiento en la aplicación e implementación de la TRD en 8 dependencias de la Entidad 
• Elaboración del Inventario documental de la Secretaria de Obras Públicas, para elaboración de las Tablas de Valoración Documental TVD 
• Elaboración del diagnóstico de archivo en la sede administrativa, enviado al Archivo de Bogotá, mediante correo electrónico para revisión y observaciones (SIC)
• Contratación de personal para realizar el diagnóstico integral de archivos de la sede operativa y la sede de producción (SIC)
• Se contrato un ingeniero para implementar la nueva versión de ORFEO (PGDEA)
</t>
  </si>
  <si>
    <t xml:space="preserve">Como acción de mejora se va a realizar la socialización e integración de las herramientas de gestión documental para el cumplimiento de la gestión archivistica en la Entidad 
</t>
  </si>
  <si>
    <t>PARA EL TERCER TRIMESTRE DE 2018 SE REALIZARON VISITAS A 757 PK_ID CALZADA EQUIVALENTES AL 40% DE LA META TOTAL PROGRAMADA PARA LA VIGENCIA 2018.</t>
  </si>
  <si>
    <t>PARA ESTE PERIODO SE ENTREGARON DISEÑOS DE 297 ELEMENTOS PK, CORRESPONDIENTES A 293 SEGMENTOS O CIV, EQUIVALENTES A 45,39 KM- CARRIL DE IMPACTO</t>
  </si>
  <si>
    <t>Para este periodo se informó que no se presentaron accidentes e incidentes laborales en la Entidad. Es decir, en comparación con la vigencia anterior disminuyó en 1 el número de accidentes laborales.Como acción de mejora para el logro del anterior resultado desde SST se enfatizó en las charlas de sensibilización sobre la importancia de utilizar los EEP e identificar las señalizaciones preventivas en los puestos y  lugares de trabajo.</t>
  </si>
  <si>
    <t xml:space="preserve">Para este periodo y de acuerdo al acta de visita con fecha 13/11/2018  la ARL AXA COLPATRIA realizó seguimiento al único caso calificado como enfermedad laboral certificado por la misma. En donde se verificó el cumplimiento de las recomendaciones emitidas por el medico laboral de la ARL con fecha del 29102018. </t>
  </si>
  <si>
    <t xml:space="preserve">Para este periodo se realizaron las siguientes actividades en cumplimiento al PIC 2018 las cuales se enuncian a continuación:
*Programa de bilinguismo Curso de Inglés (parte I)
*Capacitación SST
*Inducción y Reinducción ( nuevos funcionarios)
* Paquete de Office 
*Seminario actualizacion facturación electrónica 
*Congreso Internacional  de Derecho Disciplinario.
*Seminario "V Congreso de Compra Pública - XVI Jornadas de Contratación Estatal"  
*Diplomado MIPG
*Curso  en supervisión de contratos 
*Curso para Gestores de integridad </t>
  </si>
  <si>
    <t xml:space="preserve">Durante este periodo se desarrollaron las siguientes actividades establecidas en el  Plan de SST 
1. Inducción y reinducción en SST-sede administrativa Noviembre 7 y 8 de 2018.
2. Capacitación en riesgo cardiovascular sede de producción -Nov 30-2018.
3. Curso transporte de mercancias peligrosas a conductores 8 y 12 octubre 2018.
4. Se aplicó una encuesta para identificar factores de RCV para el desarrollo del programa de promoción y prevención del riesgo cardiovascular a 41 colaboradores de la sede de producción el dia 27/11/2018.
5. Se efectuó seguimiento a través de un análisis descriptivo básico de las encuestas de sintomatología respiratoria por exposición a materia particulado (polvo de sílice, polvo de carbón, humos metálicos, vapores asfalticos) a 43 trabajadores en el mes de noviembre de 2018. </t>
  </si>
  <si>
    <t>Para este periodo y de acuerdo al cumplimiento del cronograma de actividades del Plan de Bienestar 2018 se desarrollaron las siguientes actividades: 
*Distribucion de apoyos educativos (Resolución 428 de 2018).
* celebración dia de Halloween.(contrato 495 de 2018)
*Cierre de Gestión (Contrato 495 de 2018)
*Bonos incentivos mejores funcionarios (contrato 495 de 2018)
*Fomento del Liderazgo (contrato 495 2018)
* Estrategia manejo del estress (contrato 495 de 2018)
* Actividades navideñas (contrato 495 de 2018)</t>
  </si>
  <si>
    <t>La unidad en el cuarto trimestre del año realizó la atención del 22,10% de los compromisos presupuestales planificados para la vigencia.</t>
  </si>
  <si>
    <t xml:space="preserve">Para el cuarto trimestre se ejecutó el 98,94% de los recursos programados, la ejecución está siendo acertada, es decir que en el período sólo se presento una desviación del 1,06% conrelación a la programación inicialmente establecida. De igual forma, se debe resaltar el incremento en la ejecución del PAC logrado, iniciando en un 76,65% para terminar en un 98,94%. </t>
  </si>
  <si>
    <t>En el cuarto trimestre el 6% de los pasivos exigibles fueron girados para atender compromisos contraídos en una vigencia anterior.</t>
  </si>
  <si>
    <t>En el cuarto trimestre del año se han ejecutado el 11,15% de las reservas presupuestales, que se constituyeron para cumplir eventos que se presentaron en este período de tiempo.</t>
  </si>
  <si>
    <t>ATENCION AL CIUDADANO</t>
  </si>
  <si>
    <t>TIEMPO PROMEDIO DE RESPUESTA DE PQRSFD</t>
  </si>
  <si>
    <t>ACI-IND-001</t>
  </si>
  <si>
    <t>4.0</t>
  </si>
  <si>
    <t>ATENDER LAS SOLICITUDES CIUDADANAS EN UN TIEMPO PROMEDIO MENOR O IGUAL A LO ESTABLECIDO POR LEY, CONFORME A LA TIPIFICACIÓN DISPUESTA PARA LOS DERECHOS DE PETICIÓN</t>
  </si>
  <si>
    <t>GARANTIZAR LA OPORTUNIDAD EN LA ATENCIÓN DE LOS PQRSFD QUE INGRESAN A LA ENTIDAD</t>
  </si>
  <si>
    <t xml:space="preserve">MEDIR EL CUMPLIMIENTO EN LOS TIEMPOS DE RESPUESTA DE PQRSFD ACORDE CON LOS TIEMPOS ESTABLECIDOS EN LA LEY  Y LAS TIPOLOGIAS DE DERECHOS DE PETICIÓN. SE MIDEN AQUELLOS QUE SE DEBEN CUMPLIR EN UN TÉRMINO DE QUINCE (15) DÍAS HÁBILES  </t>
  </si>
  <si>
    <t>DICIEMBRE DE 2018</t>
  </si>
  <si>
    <t>DIAS</t>
  </si>
  <si>
    <t>SISTEMA BOGOTÁ TE ESCUCHA - SDQS Y SISTEMA DE GESTIÓN DOCUMENTAL - ORFEO</t>
  </si>
  <si>
    <t>ATENCIÓN AL CIUDADANO</t>
  </si>
  <si>
    <t>SECRETARIA GENERAL</t>
  </si>
  <si>
    <t>SUMATORIA TIEMPOS DE RESPUESTA / No. PETICIONES EN EL PERIODO</t>
  </si>
  <si>
    <t>No. PETICIONES EN EL PERIODO</t>
  </si>
  <si>
    <t>SUMATORIA TIEMPOS DE RESPUESTA</t>
  </si>
  <si>
    <t>NO PETICIONES EN EL PERIODO</t>
  </si>
  <si>
    <t>De conformidad con la información arrojada por el indicador se evidencia que el tiempo promedio de respuesta de las peticiones atendidas fue de 11 días, hábiles para las peticiones que cuentan con un término de respuesta no mayor a 15 días hábiles, evidenciando cumplimiento en los términos normativos de atención de requerimientos.</t>
  </si>
  <si>
    <t>De conformidad con la información arrojada por el indicador se evidencia que el tiempo promedio de respuesta de las peticiones atendidas fue de 9 días, hábiles para las peticiones que cuentan con un término de respuesta no mayor a 15 días hábiles, evidenciando cumplimiento en los términos normativos de atención de requerimientos.</t>
  </si>
  <si>
    <t>Se seguirá haciendo seguimiento semanal de la respuesta a peticiones</t>
  </si>
  <si>
    <t xml:space="preserve">MEDIR EL CUMPLIMIENTO EN LOS TIEMPOS DE RESPUESTA DE PQRSFD ACORDE CON LOS TIEMPOS ESTABLECIDOS EN LA LEY  Y LAS TIPOLOGIAS DE DERECHOS DE PETICIÓN. SE MIDEN AQUELLOS QUE SE DEBEN CUMPLIR EN UN TÉRMINO DE DIEZ (10) DÍAS HÁBILES  </t>
  </si>
  <si>
    <t>OCTUBRE  2018</t>
  </si>
  <si>
    <t xml:space="preserve">Para este trimestre no se cumple con los términos de respuesta, de acuerdo al tipo de petición "solicitud de información y copias", razón por la que se debe sensibilizar a los colaboradores respecto a la importancia de dar respuesta a las peticiones dentro de los términos establecidos por ley. </t>
  </si>
  <si>
    <t>De conformidad con la información arrojada por el indicador se evidencia que el tiempo promedio de respuesta de las peticiones atendidas fue de 9 días, hábiles para las peticiones que cuentan con un término de respuesta no mayor a 10 días hábiles, evidenciando cumplimiento en los términos normativos de atención de requerimientos.</t>
  </si>
  <si>
    <t>Se realizará seguimiento semanal de manera puntual de la respuesta a estas peticione,y para este semestre se realizarán jornadas de capacitación a funcionarios respecto a las tipologias y tiempos de respuesta a peticiones.</t>
  </si>
  <si>
    <t xml:space="preserve">MEDIR EL CUMPLIMIENTO EN LOS TIEMPOS DE RESPUESTA DE PQRSFD ACORDE CON LOS TIEMPOS ESTABLECIDOS EN LA LEY  Y LAS TIPOLOGIAS DE DERECHOS DE PETICIÓN. SE MIDEN AQUELLOS QUE SE DEBEN CUMPLIR EN UN TÉRMINO DE TREINTA (30) DÍAS HÁBILES  </t>
  </si>
  <si>
    <t>De conformidad con la información arrojada por el indicador se evidencia que el tiempo promedio de respuesta de las peticiones atendidas fue de 20 días, hábiles para las peticiones que cuentan con un término de respuesta no mayor a 30 días hábiles, evidenciando cumplimiento en los términos normativos de atención de requerimientos.</t>
  </si>
  <si>
    <t>De conformidad con la información arrojada por el indicador se evidencia que el tiempo promedio de respuesta de las peticiones atendidas fue de 13 días, hábiles para las peticiones que cuentan con un término de respuesta no mayor a 30 días hábiles, evidenciando cumplimiento en los términos normativos de atención de requerimientos.</t>
  </si>
  <si>
    <t>MEDIR EL CUMPLIMIENTO EN LOS TIEMPOS DE RESPUESTA DE PQRSFD ACORDE CON LOS TIEMPOS ESTABLECIDOS EN LA LEY  Y LAS TIPOLOGIAS DE DERECHOS DE PETICIÓN. SE MIDEN AQUELLOS QUE SE DEBEN CUMPLIR EN UN TÉRMINO DE DIEZ (10) DÍAS HÁBILES</t>
  </si>
  <si>
    <t>MEDIR EL CUMPLIMIENTO EN LOS TIEMPOS DE RESPUESTA DE PQRSFD ACORDE CON LOS TIEMPOS ESTABLECIDOS EN LA LEY  Y LAS TIPOLOGIAS DE DERECHOS DE PETICIÓN. SE MIDEN AQUELLOS QUE SE DEBEN CUMPLIR EN UN TÉRMINO DE DIEZ (15) DÍAS HÁBILES</t>
  </si>
  <si>
    <t>MEDIR EL CUMPLIMIENTO EN LOS TIEMPOS DE RESPUESTA DE PQRSFD ACORDE CON LOS TIEMPOS ESTABLECIDOS EN LA LEY  Y LAS TIPOLOGIAS DE DERECHOS DE PETICIÓN. SE MIDEN AQUELLOS QUE SE DEBEN CUMPLIR EN UN TÉRMINO DE DIEZ (30) DÍAS HÁBILES</t>
  </si>
  <si>
    <t>Para este periodo se dio trámite a 39 procesos disciplinarios activos dentro de los términos legales vigentes.</t>
  </si>
  <si>
    <r>
      <t xml:space="preserve">8) </t>
    </r>
    <r>
      <rPr>
        <b/>
        <u/>
        <sz val="7"/>
        <rFont val="Arial"/>
        <family val="2"/>
      </rPr>
      <t>CDI- Control Disciplinario</t>
    </r>
    <r>
      <rPr>
        <sz val="7"/>
        <rFont val="Arial"/>
        <family val="2"/>
      </rPr>
      <t xml:space="preserve"> 2018-10-30 Apertura Auditoria RAD 201851600059693
9) </t>
    </r>
    <r>
      <rPr>
        <b/>
        <u/>
        <sz val="7"/>
        <rFont val="Arial"/>
        <family val="2"/>
      </rPr>
      <t>CON-Contratación</t>
    </r>
    <r>
      <rPr>
        <sz val="7"/>
        <rFont val="Arial"/>
        <family val="2"/>
      </rPr>
      <t xml:space="preserve"> 2018-11-30 Apertura Auditoria RAD 20181600065123
10)</t>
    </r>
    <r>
      <rPr>
        <b/>
        <u/>
        <sz val="7"/>
        <rFont val="Arial"/>
        <family val="2"/>
      </rPr>
      <t xml:space="preserve"> ODM-Operación de Maquinaria</t>
    </r>
    <r>
      <rPr>
        <sz val="7"/>
        <rFont val="Arial"/>
        <family val="2"/>
      </rPr>
      <t xml:space="preserve"> 2018-11-23 Apertura Auditoria Integral con PESV  RAD 20181600059293
11) </t>
    </r>
    <r>
      <rPr>
        <b/>
        <u/>
        <sz val="7"/>
        <rFont val="Arial"/>
        <family val="2"/>
      </rPr>
      <t xml:space="preserve">PESV - Plan Estratégico de Seguridad Vial </t>
    </r>
    <r>
      <rPr>
        <sz val="7"/>
        <rFont val="Arial"/>
        <family val="2"/>
      </rPr>
      <t xml:space="preserve"> 2018-11-23 Apertura Auditoria Integral con ODM  RAD 20181600059293
12) </t>
    </r>
    <r>
      <rPr>
        <b/>
        <u/>
        <sz val="7"/>
        <rFont val="Arial"/>
        <family val="2"/>
      </rPr>
      <t xml:space="preserve">IMV-Intervención de la Malla Vial </t>
    </r>
    <r>
      <rPr>
        <sz val="7"/>
        <rFont val="Arial"/>
        <family val="2"/>
      </rPr>
      <t xml:space="preserve">2018-11-30 Apertura Auditoria RAD 20181600064943
13) </t>
    </r>
    <r>
      <rPr>
        <b/>
        <u/>
        <sz val="7"/>
        <rFont val="Arial"/>
        <family val="2"/>
      </rPr>
      <t xml:space="preserve">ABI-Administración de Bienes e Infraestructura </t>
    </r>
    <r>
      <rPr>
        <sz val="7"/>
        <rFont val="Arial"/>
        <family val="2"/>
      </rPr>
      <t xml:space="preserve">2018-11-15 Apertura Auditoria  RAD 20181600062443
</t>
    </r>
  </si>
  <si>
    <t>CONTROLES EVALUADOS 
DE LOS MAPAS DE RIESGOS</t>
  </si>
  <si>
    <t>CMG-IND-002</t>
  </si>
  <si>
    <t>100% DE LOS CONTROLES DISEÑADOS EN LOS MAPAS DE RIESGOS ESTAN EVALUADOS SEGÚN LA METODOLOGÍA DAFP</t>
  </si>
  <si>
    <t>Medir la eficacia de evaluación de los controles diseñados los mapas de riesgo de los procesos de la UAERMV</t>
  </si>
  <si>
    <t>Determinar el cumplimiento en la evaluación de los controles diseñados en los mapas de riesgo de los procesos de la UAERMV según la metodología DAFP</t>
  </si>
  <si>
    <t xml:space="preserve">  (# CONTROLES DISEÑADOS / # Total de CONTROLES EVALUADOS) *100</t>
  </si>
  <si>
    <t>CÓDIGO: PES-FM-002</t>
  </si>
  <si>
    <t>VERSIÓN: 4</t>
  </si>
  <si>
    <t>Formato SIG-FM-015 
Monitoreo de Mapa de Riesgos</t>
  </si>
  <si>
    <t>Evaluación de los controles diseñados en el mapa de riesgo de cada proceso</t>
  </si>
  <si>
    <t>Creciente</t>
  </si>
  <si>
    <t>Decreciente</t>
  </si>
  <si>
    <t>Controles diseñados</t>
  </si>
  <si>
    <t>Controles evaluados</t>
  </si>
  <si>
    <t xml:space="preserve">% de cumplimiento </t>
  </si>
  <si>
    <r>
      <t xml:space="preserve">La Oficina de Control Interno identificó </t>
    </r>
    <r>
      <rPr>
        <b/>
        <u/>
        <sz val="8"/>
        <rFont val="Arial"/>
        <family val="2"/>
      </rPr>
      <t xml:space="preserve">118 </t>
    </r>
    <r>
      <rPr>
        <sz val="8"/>
        <rFont val="Arial"/>
        <family val="2"/>
      </rPr>
      <t xml:space="preserve">controles [de los riesgos </t>
    </r>
    <r>
      <rPr>
        <u/>
        <sz val="8"/>
        <rFont val="Arial"/>
        <family val="2"/>
      </rPr>
      <t>60</t>
    </r>
    <r>
      <rPr>
        <sz val="8"/>
        <rFont val="Arial"/>
        <family val="2"/>
      </rPr>
      <t xml:space="preserve"> Riesgos de los 20 procesos UMV], realizando la evaluación de cada uno de éstos, con sus respectivas observaciones sobre la coherencia de las acciones con los controles y solicitó la valoración de cada control en el formato SIG-FM-007 "Mapa de Riesgos".</t>
    </r>
  </si>
  <si>
    <r>
      <t xml:space="preserve">De </t>
    </r>
    <r>
      <rPr>
        <b/>
        <u/>
        <sz val="8"/>
        <rFont val="Arial"/>
        <family val="2"/>
      </rPr>
      <t>114</t>
    </r>
    <r>
      <rPr>
        <sz val="8"/>
        <rFont val="Arial"/>
        <family val="2"/>
      </rPr>
      <t xml:space="preserve"> controles [de los </t>
    </r>
    <r>
      <rPr>
        <u/>
        <sz val="8"/>
        <rFont val="Arial"/>
        <family val="2"/>
      </rPr>
      <t>58</t>
    </r>
    <r>
      <rPr>
        <sz val="8"/>
        <rFont val="Arial"/>
        <family val="2"/>
      </rPr>
      <t xml:space="preserve"> Riesgos establecidos en los 20 procesos UMV (2 riesgos menos: PES:1 - SIG:1)],  fueron valorados</t>
    </r>
    <r>
      <rPr>
        <b/>
        <sz val="8"/>
        <rFont val="Arial"/>
        <family val="2"/>
      </rPr>
      <t xml:space="preserve"> 83</t>
    </r>
    <r>
      <rPr>
        <sz val="8"/>
        <rFont val="Arial"/>
        <family val="2"/>
      </rPr>
      <t xml:space="preserve"> controles en el formato SIG-FM-007 "Mapa de Riesgos", faltando por evaluar 31 controles no valorados, por los siguientes procesos: GAM:6 - SAP:2 - ACI:6 - JUR:5 - CON:4 - GDO:2 - THU:6. Todos los procesos diligenciaron el formato SIG-FM-015 "Monitoreo al Mapa de Riesgos por Proceso" de la OAP.</t>
    </r>
  </si>
  <si>
    <r>
      <t xml:space="preserve">De </t>
    </r>
    <r>
      <rPr>
        <b/>
        <u/>
        <sz val="8"/>
        <rFont val="Arial"/>
        <family val="2"/>
      </rPr>
      <t>127</t>
    </r>
    <r>
      <rPr>
        <sz val="8"/>
        <rFont val="Arial"/>
        <family val="2"/>
      </rPr>
      <t xml:space="preserve"> controles identificados [de los 58 Riesgos establecidos en los 20 procesos UMV],  fueron valorados </t>
    </r>
    <r>
      <rPr>
        <b/>
        <sz val="8"/>
        <rFont val="Arial"/>
        <family val="2"/>
      </rPr>
      <t>125</t>
    </r>
    <r>
      <rPr>
        <sz val="8"/>
        <rFont val="Arial"/>
        <family val="2"/>
      </rPr>
      <t xml:space="preserve"> controles en el formato SIG-FM-007 "Mapa de Riesgos", faltando por evaluar 2 controles no valorados, por los siguientes procesos: FIN:6 - ODM:2. Se evidencian 13 controles de más:  COM:3, PDV:2, AII:1, SIT:5, CDI:2. Todos los procesos diligenciaron el formato SIG-FM-015 "Monitoreo al Mapa de Riesgos por Proceso" de la OAP.</t>
    </r>
  </si>
  <si>
    <t>PROMEDIO</t>
  </si>
  <si>
    <t>No hay datos anteriores del número de controles, debido a que el indicador s reformuló en su objetivo, debido a que el control se realizaba con la verificación de las acciones preventivas de los mapas de riesgos de los procesos. El indicador mantiene su trazabalidad y versión por la "Evaluación de los Riesgos".</t>
  </si>
  <si>
    <t>En el trimestre indicado se realizaron las siguientes campañas internas: Feria MIPG y PETI-SIGMA”  y una campaña externa "Así va su calle" (con énfasis en los logros de la entidad)</t>
  </si>
  <si>
    <t>Esta métrica fue realizada a partir de Twitter Analytic. En octubre se obtuvo 207 nuevos seguidores para un total de 21654, alrededor de 6 nuevos seguidores por día, los cuales nos representaron 4450 visitas al perfil lo que genera difusión y visibilidad de los contenidos. En comparación con el número de seguidores al inicio de la vigencia aumentaron en un 15%.</t>
  </si>
  <si>
    <t>Esta métrica fue realizada a partir de Twitter Analytic. En noviembre se obtuvo 235 nuevos seguidores para un total de 21889, alrededor de 7 nuevos seguidores por día, los cuales nos representaron 4936 visitas al perfil lo que genera difusión y visibilidad de los contenidos. En comparación con el número de seguidores al inicio de la vigencia aumentaron en un 16%.</t>
  </si>
  <si>
    <t xml:space="preserve">DICIEMBRE </t>
  </si>
  <si>
    <t>Esta métrica fue realizada a partir de Twitter Analytic. Hasta el 31 de dicicembre se obtuvo 191 nuevos seguidores para un total de 22080 alrededor de 6 nuevos seguidores por día, los cuales nos representaron 2888 visitas al perfil lo que genera difusión y visibilidad de los contenidos. En comparación con el número de seguidores al inicio de la vigencia aumentaron en un 17%.</t>
  </si>
  <si>
    <t>En este  trimestre se reportan el cumplimiento de las actividades del Plan de Acción, entre las que se encuentran: diseño y publicación de la revista Mi Calle; socialización de campañas internas; actualización de pantallas digitales; estrategias de comunicación en las sedes; fortalecimiento de las redes sociales; publicación de plan de medios; boletines de prensa y free press y campañas externas de comunicación. En este periodo no se realizó el programa de radio “Obremos en la vía”, que fue reemplazado por el magazín Conexión Vial.
(Se ajustó el reporte del trimestre dado que en el número de actividades ejecutadas se estaban reportando las tareas relacionadas con las mismas, lo que generaba un porcentaje de cumplimiento elevado y no ajustado a la realidad)</t>
  </si>
  <si>
    <t xml:space="preserve">Durante este periodo se realizaron las siguientes actvidades en cumplimiento de la implementación del Programa de Gestión Documental PGD: 
• Aprobación por parte del Comité Interno de Archivo de acuerdo con las recomendaciones del Archivo de Bogotá del documento del Programa de Gestión Documental 
• Socialización de la TRD y acompañamiento para la aplicación de la misma en varias dependencias (Talento Humano, Gestión FInanciera, Oficina Asesora Jurídica, Oficina Asesora de Planeación, GASA, Gerencia de Intervención) 
• Realización de mesas de trabajo con el archivo de Bogotá para la elaboración de las TVD 
• Presentación del documento del SIstema Integrado de Conservación SIC
• Capacitaciones relacionadas con la nueva versión del aplicativo ORFEO
• Se realizaron los flujos documentales para los trámites en el aplicativo ORFEO de las Ordenes de Pago y los Contratos 
• Organización de los contratos de prestación de servicios vigencia 2016 y parte de 2017
• Se adjudico el proceso licitatorio para la organización, digitalización y elaboración de hoja de control de los expedientes de Historias Laborales </t>
  </si>
  <si>
    <t>Para el último trimestre de 2018, luego de realizadas las modificaciones en el PAA, se tenían programado realizar 33 procesos de los cuales 4 de ellos no se realizaron, por lo cual 29 procesos se iniciaron y celebraron en el periodo.</t>
  </si>
  <si>
    <t>JURÍDICA</t>
  </si>
  <si>
    <t xml:space="preserve">SENTENCIAS A FAVOR DE LA ENTIDAD </t>
  </si>
  <si>
    <t>GJUR-IND-001</t>
  </si>
  <si>
    <t>1.0</t>
  </si>
  <si>
    <t>LOGRAR QUE EL 60% DEL TOTAL DE LAS SENTENCIAS SEAN FAVORABLES PARA LA ENTIDAD</t>
  </si>
  <si>
    <t>Medir el porcentaje de favorabilidad de las sentencias proferidas en primera, segunda o única instancia por los despachos judiciales en medios de control y acciones constitucionales.</t>
  </si>
  <si>
    <t>Conocer el porcentaje de éxito que tuvo la entidad en los procesos judiciales de los que hace parte.</t>
  </si>
  <si>
    <t>Diciembre/2018</t>
  </si>
  <si>
    <t>Anual</t>
  </si>
  <si>
    <t>Registro: Sistema de Información de Procesos Judiciales del D.C. (SIPROJ)</t>
  </si>
  <si>
    <t>Oficina Asesora Jurídica</t>
  </si>
  <si>
    <t>(Número de sentencias decididas a favor de la entidad /Número total de sentencias decididas en el año)*100</t>
  </si>
  <si>
    <t>No. de sentencias decididas a favor de la entidad</t>
  </si>
  <si>
    <t>No. Total de sentencias decididas en el año</t>
  </si>
  <si>
    <t>Un total de sentencias decididas (21)  las sentencia decididas a favor de la entidad  (25) , las demás se encuentra en despacho judicial o en otros estados, esta informacion depende de la actuacion de los juzgados</t>
  </si>
  <si>
    <t>PREVENCION DEL DAÑO ANTIJURÍDICO</t>
  </si>
  <si>
    <t>GJUR-IND-002</t>
  </si>
  <si>
    <t>TRAMITAR EL 100% DE LAS SOLICITUDES DE CONCILIACIÓN PREJUDICIAL RADICADAS EN LA UNIDAD</t>
  </si>
  <si>
    <t>Establecer el  porcentaje de las solicitudes de conciliación prejudicial estudiadasy sometidas a comité por parte de la Oficina Asesora Jurídica.</t>
  </si>
  <si>
    <t xml:space="preserve">Dar cumpliento al  artículo 21 del  Decreto  1716 de 2009  para determinar la prevención del daño antijurídico. </t>
  </si>
  <si>
    <t>Noviembre/2018</t>
  </si>
  <si>
    <t xml:space="preserve"> Número de conciliaciones prejudiciales estudiadas / Número de solicitudes de conciliación radicadas </t>
  </si>
  <si>
    <t>Número de conciliaciones prejudiciales estudiadas</t>
  </si>
  <si>
    <t>Número de solicitudes de conciliación radicadas</t>
  </si>
  <si>
    <t>Porcentaje de solicitudes de conciliación tramitadas</t>
  </si>
  <si>
    <t>El total de conciliaciones  23, no fueron aparobadas 4 y fueron aprobados para llevar a cabo conciliacion extrajudial 19</t>
  </si>
  <si>
    <t>Conocer el porcentaje de éxito que tuvo la entidad en los procesos judiciales de los que hace parte</t>
  </si>
  <si>
    <r>
      <t xml:space="preserve">Durante el tercer trimestre se evaluaron y priorizaron </t>
    </r>
    <r>
      <rPr>
        <b/>
        <sz val="11"/>
        <rFont val="Arial"/>
        <family val="2"/>
      </rPr>
      <t>589</t>
    </r>
    <r>
      <rPr>
        <sz val="11"/>
        <rFont val="Arial"/>
        <family val="2"/>
      </rPr>
      <t xml:space="preserve"> PK y</t>
    </r>
    <r>
      <rPr>
        <b/>
        <sz val="11"/>
        <rFont val="Arial"/>
        <family val="2"/>
      </rPr>
      <t xml:space="preserve"> 571</t>
    </r>
    <r>
      <rPr>
        <sz val="11"/>
        <rFont val="Arial"/>
        <family val="2"/>
      </rPr>
      <t xml:space="preserve"> CIV, segmentos viales que corresponden a </t>
    </r>
    <r>
      <rPr>
        <b/>
        <sz val="11"/>
        <rFont val="Arial"/>
        <family val="2"/>
      </rPr>
      <t>97,51 Km/Carril</t>
    </r>
    <r>
      <rPr>
        <sz val="11"/>
        <rFont val="Arial"/>
        <family val="2"/>
      </rPr>
      <t xml:space="preserve"> de la meta proyectada para el año, dando cumplimiento a la meta proyectada para la vigencia 2018.</t>
    </r>
  </si>
  <si>
    <t>PARA ESTE PERIODO NO SE INCLUYERON DISEÑOS YA QUE LA META FUE SUPERADA EN EL TERCER TRIMESTRE DE 2018,</t>
  </si>
  <si>
    <t>PARA EL CUARTO TRIMESTRE DE 2018 SE REALIZARON VISITAS A 229 PK_ID CALZADA EQUIVALENTES AL 12% DE LA META TOTAL PROGRAMADA PARA LA VIGENCIA 2018.</t>
  </si>
  <si>
    <t xml:space="preserve">En el decimo mes del año Almacén realizó 1 ingresos correspondientes a 2 activos por valor de $44,855,000 y 10 traslados de Bodega a funcionario por 11 elementos </t>
  </si>
  <si>
    <t xml:space="preserve">En el decimo primer  mes el año Almacén realizó 2 ingresos correspondientes a 5 activos por valor de $747,446,274 y 25 traslados  por 55 elementos </t>
  </si>
  <si>
    <t>En el ultimo  mes del año Almacén realizó 3 ingresos correspondientes a 12activos por valor de $4228592195  y 1 traslados  de 1 elemento</t>
  </si>
  <si>
    <t>En el decimo mes del año Almacén realizaron 61  ingresos por 26,263,50 elementos por valor de $482,709,354  y se entregaron 283 egresos por  51086,31 elementos de control administraivo de consumo por valor de $1,267,556,753,61</t>
  </si>
  <si>
    <t>En el decimo primer mes del año Almacén realizaron 39  ingresos por 22,889 elementos por valor de $435458825  y se entregaron 293 egresos por  34273 elementos de control administrativo de consumo por valor de $660497890</t>
  </si>
  <si>
    <t>En  ultimo mes del año Almacén realizaron 50  ingresos por 20326 elementos por valor de $698784324  y se entregaron 284 egresos por  39883 elementos de control administrativo de consumo por valor de $739885200</t>
  </si>
  <si>
    <t>En este mes se realizaron 3 ingresos correspondientes a 14 elementos de Control Administrativo devolutivos  se efectuaron 16 traslados  con 70 elementos</t>
  </si>
  <si>
    <t>En el mes de noviembre no se presentaron movimientos de elementos de Control Administrativo Devolutivos.</t>
  </si>
  <si>
    <t xml:space="preserve">En ultimo mes se realizaron 3 ingresos correspondientes a 20 elementos por valor de $20715964 de Control Administrativo devolutivos  </t>
  </si>
  <si>
    <t>Para el cuato trimestre del año 2018, se mantiene el cumplimiento de  la meta establecida de mínimo el 70% de equipo y maquinaria de la entidad, cumpliéndose con un 87% de disponibilidad promedio, lo anterior teniendo en cuenta que están vigentes los contratos de Mantenimiento; ( CTO 312-2018 para vehículos y CTO 313-2018 para maquinaria) los cuales iniciaron en el mes de mayo por 10 meses, por lo tanto se cuenta con cubrimiento de necesidades de mantenimiento hasta el mes de marzo del 2019.</t>
  </si>
  <si>
    <t>En el trimestre de octubre a diciembre se produjeron en total 17.261,066 m3 de mezcla asfáltica densa y concreto hidrahulico y se programaron 17922,58 m3  dando un cumpliendo al 96,3% de la mezcla programada, en la tabla a continuación se describe mes a mes lo producido y lo programado para cada una de las mezclas:</t>
  </si>
  <si>
    <t xml:space="preserve">En el 4° trimestre  se tomaron un total de 200 muestras (mezcla asfáltica), las cuales se le verificaron 4 parámetros para efectos de la medición de la calidad, lo que nos da un total de 800 datos, de estos 788 cumplen con las especificaciones técnicas lo que nos indica un porcentaje de cumplimiento de 100% evidenciando una mejora en la calidad, la siguiente tabla muestra los resultados de los parámetros:
</t>
  </si>
  <si>
    <r>
      <t>La ejecución corresponde a interveciones realizadas en el marco de las estrategias: Rehabilitación Vial como complemento al mejoramiento de la Infraestructura de Servicios Públicos en los Barrios e Infraestructura y Gestión del transito en terminos de km carril, el acumulado para el cuarto trimestre de la vigencia 2018, se han ejecutado</t>
    </r>
    <r>
      <rPr>
        <sz val="10"/>
        <color rgb="FFFF0000"/>
        <rFont val="Calibri"/>
        <family val="2"/>
        <scheme val="minor"/>
      </rPr>
      <t xml:space="preserve"> 9,91</t>
    </r>
    <r>
      <rPr>
        <sz val="10"/>
        <rFont val="Calibri"/>
        <family val="2"/>
        <scheme val="minor"/>
      </rPr>
      <t xml:space="preserve"> km carril de la estrategia de Rehabilitación y </t>
    </r>
    <r>
      <rPr>
        <sz val="10"/>
        <color rgb="FFFF0000"/>
        <rFont val="Calibri"/>
        <family val="2"/>
        <scheme val="minor"/>
      </rPr>
      <t>298,36</t>
    </r>
    <r>
      <rPr>
        <sz val="10"/>
        <rFont val="Calibri"/>
        <family val="2"/>
        <scheme val="minor"/>
      </rPr>
      <t xml:space="preserve"> Km carril de la estrategia de Infraestructura para un total de aporte a la meta de </t>
    </r>
    <r>
      <rPr>
        <sz val="10"/>
        <color rgb="FFFF0000"/>
        <rFont val="Calibri"/>
        <family val="2"/>
        <scheme val="minor"/>
      </rPr>
      <t>308,27</t>
    </r>
    <r>
      <rPr>
        <sz val="10"/>
        <rFont val="Calibri"/>
        <family val="2"/>
        <scheme val="minor"/>
      </rPr>
      <t xml:space="preserve"> km carril con un avance del </t>
    </r>
    <r>
      <rPr>
        <sz val="10"/>
        <color rgb="FFFF0000"/>
        <rFont val="Calibri"/>
        <family val="2"/>
        <scheme val="minor"/>
      </rPr>
      <t>102,76</t>
    </r>
    <r>
      <rPr>
        <sz val="10"/>
        <rFont val="Calibri"/>
        <family val="2"/>
        <scheme val="minor"/>
      </rPr>
      <t xml:space="preserve">%. </t>
    </r>
  </si>
  <si>
    <t xml:space="preserve">De las 21 actividades  aprobadas por Comité Directivo para implementar en el año 2018 para el cumplimiento del PIGA concertado, se ejecutaron 21 actividades, lo que equivale a un 100% de cumplimiento del Plan de Acción. 
</t>
  </si>
  <si>
    <t>01-Julio a 30 de diciembre de 2018</t>
  </si>
  <si>
    <t xml:space="preserve">Cumplimiento del 100% de las actividades programadas para el I semestre de la vigencia </t>
  </si>
  <si>
    <t>La herramienta para el cálculo del indicador ha resultado efectiva  a la hora de medir el proceso</t>
  </si>
  <si>
    <t>Para el segundo semestre se logró realizar la socialización del 100% de las intervenciones antes de inciar las actividades de rehabilitación, cambios de carpeta, cambios de loza, y parcheos en horario nocturno</t>
  </si>
  <si>
    <t>No se presentó ninguna emergencia durante el cuarto trimestre.</t>
  </si>
  <si>
    <t>2 Semestre 2018</t>
  </si>
  <si>
    <t>Acompañar a los procesos en los meses de febrero y marzo en la actualización documental</t>
  </si>
  <si>
    <t xml:space="preserve">Se realizó la revisión documental de los procesos donde se evidenció que solo se actualizó el 42,2% de la información documentada. Este comportamiento en parte obedece al stanby que se genero por la actualización del mapa de procesos
</t>
  </si>
  <si>
    <t>En total diligenciaron la encuesta virtual:  142 colaboradores de la UMV, de los cuales 130 (91,5%)  se encuentan satisfechos con su trabajo,  10 (7%)  No estuvieron satisfechos   y 2 (1,4%) no contestaron.</t>
  </si>
  <si>
    <t>GESTIÓN</t>
  </si>
  <si>
    <r>
      <t>OCI evaluó</t>
    </r>
    <r>
      <rPr>
        <b/>
        <sz val="8"/>
        <rFont val="Arial"/>
        <family val="2"/>
      </rPr>
      <t xml:space="preserve"> 19 </t>
    </r>
    <r>
      <rPr>
        <sz val="8"/>
        <rFont val="Arial"/>
        <family val="2"/>
      </rPr>
      <t>controles diseñados para nueve (9) riesgos de corrupción identificados en los procesos PDV- PRO- IMV- JUR -CON- GDO-SIT-ABI-ODM;  se verificaron los controles asociados, consignados en el formato SIG-FM-015 por proceso, acorde al monitoreo efectuado por la OAP. 
Los resultados de la evaluación se remitieron con memorando a cada proceso con las conclusiones y recomendaciones a que hubo lugar en cada caso.</t>
    </r>
  </si>
  <si>
    <t>En el  trimestre se requirieron 280 muestras de las cuales se tomaron  280, lo anterior teniendo en cuenta que se debe tomar una muestra por cada lote de 0 a 120 m3 para mezcla asfáltica y  por cada lote de 0 a 40m3 para concreto hidráulico,  lo que indica un porcentaje de cumplimiento del 100%.
En la siguiente tabla se especifica el número de muestras requeridas y en el número de muestras tomadas:</t>
  </si>
  <si>
    <t xml:space="preserve">ESTRATEGICO  </t>
  </si>
  <si>
    <t xml:space="preserve">Ajuste del presupuesto inicial en el mes de marzo de 2018, se toma la (aprobacion disponible); Informacion acumulada por trimestre generada por el PREDIS a corte 31 de Diciembre de 2018, sobre lo autorizado en giro del periodo trimestral. </t>
  </si>
  <si>
    <t>SEGUIDORES EN TWITTER</t>
  </si>
  <si>
    <t xml:space="preserve">Incrementar en un 1% los seguidores en twitter con respecto a la medición del inicio de la vigencia. </t>
  </si>
  <si>
    <t>Promover el posicionamiento de marca a través del incremento de la cantidad de seguidores de las publicaciones en Twitter, al aumentar los seguidores lograremos una mayor interación con nuestra cuenta.</t>
  </si>
  <si>
    <t xml:space="preserve">En twitter al actualizar la aplicación diariamente nos permite atraer a más usuarios a nuestra cuenta. Estos nuevos seguidores contribuyen al posicionamiento y mejora de la imagen de la Unidad. </t>
  </si>
  <si>
    <t>ENERO - AGOSTO DE 2018</t>
  </si>
  <si>
    <t>Twitter Analytic</t>
  </si>
  <si>
    <t xml:space="preserve">Carolina Vargas </t>
  </si>
  <si>
    <t>((Número de seguidores periodo actual)  / (Número de seguidores identificados en el inicio de la vigencia)) -1</t>
  </si>
  <si>
    <t>VARIABLE 1 Seguidores Actuales</t>
  </si>
  <si>
    <t>VARIABLE 2 Seguidores inicio vigencia</t>
  </si>
  <si>
    <t xml:space="preserve">ENERO </t>
  </si>
  <si>
    <t xml:space="preserve">En enero inicia la vigencia por lo tanto no se tiene una cifra comparativa. </t>
  </si>
  <si>
    <t xml:space="preserve">Esta métrica fue realizada a partir de Twitter Analytic. En enero se obtuvo 201 nuevos seguidores para un total de 18910, alrededor de 7 nuevos seguidores por día, los cuales nos representaron 4.618 visitas al perfil lo que genera difusión y visibilidad de los contenidos.  </t>
  </si>
  <si>
    <t xml:space="preserve">Esta métrica fue realizada a partir de Twitter Analytic. En febrero se obtuvo 264 nuevos seguidores para un total de 19174, alrededor de 9 nuevos seguidores por día, los cuales nos representaron 5231 visitas al perfil lo que genera difusión y visibilidad de los contenidos.  En comparación con el número de seguidores al inicio de la vigencia aumentaron en un 1%. </t>
  </si>
  <si>
    <t>Esta métrica fue realizada a partir de Twitter Analytic. En marzo se obtuvo 198 nuevos seguidores para un total de 19372, alrededor de 6 nuevos seguidores por día, los cuales nos representaron 5499 visitas al perfil lo que genera difusión y visibilidad de los contenidos.  En comparación con el número de seguidores al inicio de la vigencia aumentaron en un 2%.</t>
  </si>
  <si>
    <t xml:space="preserve">Esta métrica fue realizada a partir de Twitter Analytic. En abril se obtuvo 685 nuevos seguidores para un total de 20056, alrededor de 22 nuevos seguidores por día, los cuales nos representaron 7261 visitas al perfil lo que genera difusión y visibilidad de los contenidos.  En comparación con el número de seguidores al inicio de la vigencia aumentaron en un 6%. En este mes se pautaron contenidos en twitter por lo que supera el alcance orgánico (sin pago) de los meses anteriores. </t>
  </si>
  <si>
    <t xml:space="preserve">Esta métrica fue realizada a partir de Twitter Analytic. En mayo se obtuvo 624 nuevos seguidores para un total de 20680, alrededor de 20 nuevos seguidores por día, los cuales nos representaron 9735 visitas al perfil lo que genera difusión y visibilidad de los contenidos.  En comparación con el número de seguidores al inicio de la vigencia aumentaron en un 6%. En abril y mayo se pautaron contenidos en twitter por lo que supera el alcance orgánico (sin pago) de los meses anteriores. </t>
  </si>
  <si>
    <t>Esta métrica fue realizada a partir de Twitter Analytic. En junio se obtuvo 156 nuevos seguidores para un total de 20836, alrededor de 5 nuevos seguidores por día, los cuales nos representaron 4232 visitas al perfil lo que genera difusión y visibilidad de los contenidos.  En comparación con el número de seguidores al inicio de la vigencia aumentaron en un 10%.</t>
  </si>
  <si>
    <t>Durante el 2017 se promovió el posicionamiento de las redes a partir del incremento de la cantidad de seguidores y las visualizaciones de las publicaciones en Twitter, para el 2018 la formúla cambió y se miden de acuerdo al incremento de los seguidores por lo cual no se realiza la comparación.</t>
  </si>
  <si>
    <t>En el segundo semestre se evidencia que el 82% equivalente a (1457) ciudadanos manifestaron estar satisfechos con las obras, el 2% (34) de los encuestados manifestaron NO estar satisfechos y el 16% (284) no respondieron.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</si>
</sst>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_-* #,##0\ _€_-;\-* #,##0\ _€_-;_-* &quot;-&quot;??\ _€_-;_-@_-"/>
    <numFmt numFmtId="170" formatCode="_-&quot;$&quot;\ * #,##0_-;\-&quot;$&quot;\ * #,##0_-;_-&quot;$&quot;\ * &quot;-&quot;??_-;_-@_-"/>
    <numFmt numFmtId="171" formatCode="_-* #,##0.00\ &quot;€&quot;_-;\-* #,##0.00\ &quot;€&quot;_-;_-* &quot;-&quot;??\ &quot;€&quot;_-;_-@_-"/>
    <numFmt numFmtId="172" formatCode="_-[$$-240A]\ * #,##0_-;\-[$$-240A]\ * #,##0_-;_-[$$-240A]\ * &quot;-&quot;??_-;_-@_-"/>
    <numFmt numFmtId="173" formatCode="_-[$$-240A]* #,##0_-;\-[$$-240A]* #,##0_-;_-[$$-240A]* &quot;-&quot;??_-;_-@_-"/>
    <numFmt numFmtId="174" formatCode="#,##0;[Red]#,##0"/>
    <numFmt numFmtId="175" formatCode="_-* #,##0_-;\-* #,##0_-;_-* &quot;-&quot;??_-;_-@_-"/>
    <numFmt numFmtId="176" formatCode="#,##0.0"/>
    <numFmt numFmtId="177" formatCode="_(* #,##0.000_);_(* \(#,##0.000\);_(* &quot;-&quot;??_);_(@_)"/>
    <numFmt numFmtId="178" formatCode="_(* #,##0.0000_);_(* \(#,##0.0000\);_(* &quot;-&quot;??_);_(@_)"/>
  </numFmts>
  <fonts count="50"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sz val="11"/>
      <color theme="0" tint="-0.14999847407452621"/>
      <name val="Arial"/>
      <family val="2"/>
    </font>
    <font>
      <sz val="11"/>
      <color theme="2"/>
      <name val="Arial"/>
      <family val="2"/>
    </font>
    <font>
      <b/>
      <sz val="12"/>
      <name val="Calibri"/>
      <family val="2"/>
      <scheme val="minor"/>
    </font>
    <font>
      <sz val="9"/>
      <color indexed="81"/>
      <name val="Tahoma"/>
      <family val="2"/>
    </font>
    <font>
      <b/>
      <sz val="9"/>
      <color indexed="81"/>
      <name val="Tahoma"/>
      <family val="2"/>
    </font>
    <font>
      <sz val="8"/>
      <name val="Arial"/>
      <family val="2"/>
    </font>
    <font>
      <b/>
      <sz val="8"/>
      <name val="Arial"/>
      <family val="2"/>
    </font>
    <font>
      <sz val="11"/>
      <color theme="1"/>
      <name val="Arial"/>
      <family val="2"/>
    </font>
    <font>
      <b/>
      <sz val="10"/>
      <name val="Arial"/>
      <family val="2"/>
    </font>
    <font>
      <i/>
      <sz val="8"/>
      <name val="Arial"/>
      <family val="2"/>
    </font>
    <font>
      <b/>
      <i/>
      <sz val="8"/>
      <name val="Arial"/>
      <family val="2"/>
    </font>
    <font>
      <sz val="14"/>
      <name val="Arial"/>
      <family val="2"/>
    </font>
    <font>
      <b/>
      <sz val="9"/>
      <name val="Arial"/>
      <family val="2"/>
    </font>
    <font>
      <sz val="12"/>
      <name val="Arial"/>
      <family val="2"/>
    </font>
    <font>
      <sz val="16"/>
      <name val="Arial"/>
      <family val="2"/>
    </font>
    <font>
      <i/>
      <sz val="10"/>
      <name val="Arial"/>
      <family val="2"/>
    </font>
    <font>
      <i/>
      <sz val="9"/>
      <name val="Arial"/>
      <family val="2"/>
    </font>
    <font>
      <b/>
      <sz val="8"/>
      <color theme="1"/>
      <name val="Arial"/>
      <family val="2"/>
    </font>
    <font>
      <sz val="7.5"/>
      <color rgb="FF000000"/>
      <name val="Century Gothic"/>
      <family val="2"/>
    </font>
    <font>
      <sz val="8"/>
      <name val="Century Gothic"/>
      <family val="2"/>
    </font>
    <font>
      <i/>
      <sz val="11"/>
      <color theme="0"/>
      <name val="Arial"/>
      <family val="2"/>
    </font>
    <font>
      <sz val="9"/>
      <name val="Arial"/>
      <family val="2"/>
    </font>
    <font>
      <b/>
      <sz val="10"/>
      <name val="Calibri"/>
      <family val="2"/>
      <scheme val="minor"/>
    </font>
    <font>
      <b/>
      <sz val="11"/>
      <name val="Calibri"/>
      <family val="2"/>
      <scheme val="minor"/>
    </font>
    <font>
      <sz val="11"/>
      <name val="Calibri"/>
      <family val="2"/>
      <scheme val="minor"/>
    </font>
    <font>
      <b/>
      <i/>
      <sz val="11"/>
      <name val="Arial"/>
      <family val="2"/>
    </font>
    <font>
      <b/>
      <i/>
      <sz val="10"/>
      <name val="Arial"/>
      <family val="2"/>
    </font>
    <font>
      <b/>
      <sz val="14"/>
      <name val="Arial"/>
      <family val="2"/>
    </font>
    <font>
      <sz val="8"/>
      <color theme="1"/>
      <name val="Calibri"/>
      <family val="2"/>
      <scheme val="minor"/>
    </font>
    <font>
      <b/>
      <sz val="11"/>
      <color theme="1"/>
      <name val="Calibri"/>
      <family val="2"/>
      <scheme val="minor"/>
    </font>
    <font>
      <b/>
      <i/>
      <sz val="8"/>
      <color rgb="FF000000"/>
      <name val="Arial"/>
      <family val="2"/>
    </font>
    <font>
      <b/>
      <sz val="8"/>
      <color rgb="FF000000"/>
      <name val="Arial"/>
      <family val="2"/>
    </font>
    <font>
      <sz val="8"/>
      <color rgb="FF000000"/>
      <name val="Arial"/>
      <family val="2"/>
    </font>
    <font>
      <u/>
      <sz val="11"/>
      <name val="Arial"/>
      <family val="2"/>
    </font>
    <font>
      <b/>
      <u/>
      <sz val="8"/>
      <name val="Arial"/>
      <family val="2"/>
    </font>
    <font>
      <sz val="10"/>
      <name val="Calibri"/>
      <family val="2"/>
      <scheme val="minor"/>
    </font>
    <font>
      <i/>
      <sz val="10"/>
      <name val="Calibri"/>
      <family val="2"/>
      <scheme val="minor"/>
    </font>
    <font>
      <u/>
      <sz val="11"/>
      <name val="Calibri"/>
      <family val="2"/>
      <scheme val="minor"/>
    </font>
    <font>
      <sz val="7"/>
      <name val="Arial"/>
      <family val="2"/>
    </font>
    <font>
      <b/>
      <u/>
      <sz val="7"/>
      <name val="Arial"/>
      <family val="2"/>
    </font>
    <font>
      <u/>
      <sz val="8"/>
      <name val="Arial"/>
      <family val="2"/>
    </font>
    <font>
      <sz val="10"/>
      <color rgb="FFFF0000"/>
      <name val="Calibri"/>
      <family val="2"/>
      <scheme val="minor"/>
    </font>
    <font>
      <sz val="10"/>
      <color theme="1"/>
      <name val="Calibri"/>
      <family val="2"/>
      <scheme val="minor"/>
    </font>
  </fonts>
  <fills count="16">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0"/>
        <bgColor indexed="64"/>
      </patternFill>
    </fill>
    <fill>
      <patternFill patternType="solid">
        <fgColor rgb="FFEEECE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2F2F2"/>
        <bgColor indexed="64"/>
      </patternFill>
    </fill>
    <fill>
      <patternFill patternType="solid">
        <fgColor rgb="FFD9D9D9"/>
        <bgColor indexed="64"/>
      </patternFill>
    </fill>
    <fill>
      <patternFill patternType="solid">
        <fgColor rgb="FFA7D971"/>
        <bgColor indexed="64"/>
      </patternFill>
    </fill>
    <fill>
      <patternFill patternType="solid">
        <fgColor rgb="FF6ACAE0"/>
        <bgColor indexed="64"/>
      </patternFill>
    </fill>
    <fill>
      <patternFill patternType="solid">
        <fgColor rgb="FFFFDF79"/>
        <bgColor indexed="64"/>
      </patternFill>
    </fill>
    <fill>
      <patternFill patternType="solid">
        <fgColor rgb="FFF4A2B0"/>
        <bgColor indexed="64"/>
      </patternFill>
    </fill>
    <fill>
      <patternFill patternType="solid">
        <fgColor theme="2" tint="-0.249977111117893"/>
        <bgColor indexed="64"/>
      </patternFill>
    </fill>
    <fill>
      <patternFill patternType="solid">
        <fgColor rgb="FF92D05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s>
  <cellStyleXfs count="15">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1"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cellStyleXfs>
  <cellXfs count="1757">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2" fillId="0" borderId="0" xfId="2" applyFont="1" applyFill="1" applyAlignment="1">
      <alignment horizontal="center"/>
    </xf>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2" fillId="0" borderId="0" xfId="0" applyFont="1" applyFill="1"/>
    <xf numFmtId="0" fontId="6" fillId="0" borderId="5" xfId="0" applyFont="1" applyFill="1" applyBorder="1"/>
    <xf numFmtId="1" fontId="6" fillId="0" borderId="41" xfId="4" applyNumberFormat="1" applyFont="1" applyFill="1" applyBorder="1" applyAlignment="1">
      <alignment horizontal="center" vertical="center" wrapText="1"/>
    </xf>
    <xf numFmtId="9" fontId="6" fillId="0" borderId="41" xfId="1" applyFont="1" applyFill="1" applyBorder="1" applyAlignment="1">
      <alignment horizontal="center" vertical="center" wrapText="1"/>
    </xf>
    <xf numFmtId="1" fontId="6" fillId="0" borderId="43" xfId="4" applyNumberFormat="1" applyFont="1" applyFill="1" applyBorder="1" applyAlignment="1">
      <alignment horizontal="center" vertical="center" wrapText="1"/>
    </xf>
    <xf numFmtId="1" fontId="6" fillId="0" borderId="46" xfId="4" applyNumberFormat="1" applyFont="1" applyFill="1" applyBorder="1" applyAlignment="1">
      <alignment horizontal="center" vertical="center" wrapText="1"/>
    </xf>
    <xf numFmtId="166" fontId="6" fillId="2" borderId="49" xfId="2" applyNumberFormat="1" applyFont="1" applyFill="1" applyBorder="1" applyAlignment="1">
      <alignment horizontal="center"/>
    </xf>
    <xf numFmtId="167" fontId="6" fillId="2" borderId="49" xfId="1" applyNumberFormat="1" applyFont="1" applyFill="1" applyBorder="1" applyAlignment="1">
      <alignment horizontal="center"/>
    </xf>
    <xf numFmtId="166" fontId="6" fillId="0" borderId="0" xfId="2" applyNumberFormat="1" applyFont="1" applyFill="1" applyBorder="1" applyAlignment="1">
      <alignment horizontal="center"/>
    </xf>
    <xf numFmtId="167" fontId="6" fillId="0" borderId="0" xfId="1"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0" fontId="6" fillId="0" borderId="49" xfId="3" applyFont="1" applyFill="1" applyBorder="1" applyAlignment="1">
      <alignment vertical="center" wrapText="1"/>
    </xf>
    <xf numFmtId="0" fontId="12" fillId="0" borderId="49" xfId="3" applyFont="1" applyFill="1" applyBorder="1" applyAlignment="1">
      <alignment vertical="center" wrapText="1"/>
    </xf>
    <xf numFmtId="0" fontId="12" fillId="0" borderId="0" xfId="3" applyFont="1" applyFill="1" applyBorder="1" applyAlignment="1">
      <alignment horizontal="center" vertical="center" wrapText="1"/>
    </xf>
    <xf numFmtId="0" fontId="12" fillId="0" borderId="0" xfId="3" applyFont="1" applyFill="1" applyBorder="1" applyAlignment="1">
      <alignment vertical="center" wrapText="1"/>
    </xf>
    <xf numFmtId="0" fontId="6" fillId="0" borderId="0" xfId="3" applyFont="1" applyFill="1" applyBorder="1" applyAlignment="1">
      <alignment vertical="center" wrapText="1"/>
    </xf>
    <xf numFmtId="0" fontId="4" fillId="2" borderId="0" xfId="2" applyFont="1" applyFill="1" applyBorder="1" applyAlignment="1">
      <alignment horizontal="center" vertical="center" wrapText="1"/>
    </xf>
    <xf numFmtId="0" fontId="12" fillId="0" borderId="49" xfId="3" applyFont="1" applyFill="1" applyBorder="1" applyAlignment="1">
      <alignment horizontal="center" vertical="center" wrapText="1"/>
    </xf>
    <xf numFmtId="166" fontId="4" fillId="2" borderId="49" xfId="2" applyNumberFormat="1" applyFont="1" applyFill="1" applyBorder="1" applyAlignment="1">
      <alignment vertical="center"/>
    </xf>
    <xf numFmtId="166" fontId="4" fillId="2" borderId="49" xfId="2" applyNumberFormat="1" applyFont="1" applyFill="1" applyBorder="1" applyAlignment="1">
      <alignment horizontal="center" vertical="center"/>
    </xf>
    <xf numFmtId="9" fontId="4" fillId="2" borderId="49" xfId="1" applyFont="1" applyFill="1" applyBorder="1" applyAlignment="1">
      <alignment horizontal="center"/>
    </xf>
    <xf numFmtId="166" fontId="4" fillId="2" borderId="49" xfId="2" applyNumberFormat="1" applyFont="1" applyFill="1" applyBorder="1" applyAlignment="1">
      <alignment horizontal="center"/>
    </xf>
    <xf numFmtId="41" fontId="6" fillId="2" borderId="49" xfId="5" applyFont="1" applyFill="1" applyBorder="1" applyAlignment="1">
      <alignment vertical="center"/>
    </xf>
    <xf numFmtId="9" fontId="6" fillId="2" borderId="49" xfId="1" applyFont="1" applyFill="1" applyBorder="1" applyAlignment="1">
      <alignment horizontal="center"/>
    </xf>
    <xf numFmtId="0" fontId="6" fillId="0" borderId="49" xfId="3" applyFont="1" applyFill="1" applyBorder="1" applyAlignment="1">
      <alignment horizontal="center" vertical="center" wrapText="1"/>
    </xf>
    <xf numFmtId="168" fontId="6" fillId="0" borderId="41" xfId="1" applyNumberFormat="1" applyFont="1" applyFill="1" applyBorder="1" applyAlignment="1">
      <alignment horizontal="center" vertical="center" wrapText="1"/>
    </xf>
    <xf numFmtId="168" fontId="4" fillId="2" borderId="49" xfId="1" applyNumberFormat="1" applyFont="1" applyFill="1" applyBorder="1" applyAlignment="1">
      <alignment horizontal="center"/>
    </xf>
    <xf numFmtId="0" fontId="13" fillId="6" borderId="13" xfId="0" applyFont="1" applyFill="1" applyBorder="1" applyAlignment="1">
      <alignment horizontal="center" vertical="center" wrapText="1"/>
    </xf>
    <xf numFmtId="0" fontId="13" fillId="6" borderId="14" xfId="0" applyFont="1" applyFill="1" applyBorder="1" applyAlignment="1">
      <alignment horizontal="center" vertical="center" wrapText="1"/>
    </xf>
    <xf numFmtId="0" fontId="13" fillId="6" borderId="15" xfId="0" applyFont="1" applyFill="1" applyBorder="1" applyAlignment="1">
      <alignment horizontal="center" vertical="center" wrapText="1"/>
    </xf>
    <xf numFmtId="10" fontId="6" fillId="0" borderId="41" xfId="1" applyNumberFormat="1" applyFont="1" applyFill="1" applyBorder="1" applyAlignment="1">
      <alignment horizontal="center" vertical="center" wrapText="1"/>
    </xf>
    <xf numFmtId="9" fontId="5" fillId="0" borderId="39" xfId="1" applyFont="1" applyFill="1" applyBorder="1" applyAlignment="1">
      <alignment horizontal="center" vertical="center" wrapText="1"/>
    </xf>
    <xf numFmtId="9" fontId="5" fillId="0" borderId="40" xfId="1" applyFont="1" applyFill="1" applyBorder="1" applyAlignment="1">
      <alignment horizontal="center" vertical="center" wrapText="1"/>
    </xf>
    <xf numFmtId="9" fontId="6" fillId="0" borderId="43" xfId="1" applyFont="1" applyFill="1" applyBorder="1" applyAlignment="1">
      <alignment horizontal="center" vertical="center" wrapText="1"/>
    </xf>
    <xf numFmtId="9" fontId="5" fillId="0" borderId="1" xfId="1" applyFont="1" applyFill="1" applyBorder="1" applyAlignment="1">
      <alignment horizontal="center" vertical="center" wrapText="1"/>
    </xf>
    <xf numFmtId="9" fontId="5" fillId="0" borderId="45" xfId="1" applyFont="1" applyFill="1" applyBorder="1" applyAlignment="1">
      <alignment horizontal="center" vertical="center" wrapText="1"/>
    </xf>
    <xf numFmtId="9" fontId="5" fillId="0" borderId="47" xfId="1" applyFont="1" applyFill="1" applyBorder="1" applyAlignment="1">
      <alignment horizontal="center" vertical="center" wrapText="1"/>
    </xf>
    <xf numFmtId="9" fontId="5" fillId="0" borderId="48" xfId="1" applyFont="1" applyFill="1" applyBorder="1" applyAlignment="1">
      <alignment horizontal="center" vertical="center" wrapText="1"/>
    </xf>
    <xf numFmtId="1" fontId="13" fillId="6" borderId="1" xfId="4" applyNumberFormat="1" applyFont="1" applyFill="1" applyBorder="1" applyAlignment="1">
      <alignment horizontal="center" vertical="center" wrapText="1"/>
    </xf>
    <xf numFmtId="1" fontId="13" fillId="6" borderId="61" xfId="4" applyNumberFormat="1" applyFont="1" applyFill="1" applyBorder="1" applyAlignment="1">
      <alignment horizontal="center" vertical="center" wrapText="1"/>
    </xf>
    <xf numFmtId="9" fontId="13" fillId="6" borderId="1" xfId="1" applyFont="1" applyFill="1" applyBorder="1" applyAlignment="1">
      <alignment horizontal="center" vertical="center" wrapText="1"/>
    </xf>
    <xf numFmtId="1" fontId="12" fillId="0" borderId="1" xfId="4" applyNumberFormat="1" applyFont="1" applyBorder="1" applyAlignment="1">
      <alignment horizontal="center" vertical="center" wrapText="1"/>
    </xf>
    <xf numFmtId="9" fontId="12" fillId="0" borderId="1" xfId="1" applyFont="1" applyBorder="1" applyAlignment="1">
      <alignment horizontal="center" vertical="center" wrapText="1"/>
    </xf>
    <xf numFmtId="9" fontId="13" fillId="6" borderId="1" xfId="1" applyNumberFormat="1" applyFont="1" applyFill="1" applyBorder="1" applyAlignment="1">
      <alignment horizontal="center" vertical="center" wrapText="1"/>
    </xf>
    <xf numFmtId="1" fontId="12" fillId="0" borderId="14" xfId="4" applyNumberFormat="1" applyFont="1" applyBorder="1" applyAlignment="1">
      <alignment horizontal="center" vertical="center" wrapText="1"/>
    </xf>
    <xf numFmtId="9" fontId="12" fillId="0" borderId="14" xfId="1" applyFont="1" applyBorder="1" applyAlignment="1">
      <alignment horizontal="center" vertical="center" wrapText="1"/>
    </xf>
    <xf numFmtId="0" fontId="4" fillId="2" borderId="35" xfId="2" applyFont="1" applyFill="1" applyBorder="1" applyAlignment="1">
      <alignment horizontal="center"/>
    </xf>
    <xf numFmtId="167" fontId="6" fillId="2" borderId="49" xfId="2" applyNumberFormat="1" applyFont="1" applyFill="1" applyBorder="1" applyAlignment="1">
      <alignment vertical="center"/>
    </xf>
    <xf numFmtId="1" fontId="6" fillId="3" borderId="49" xfId="4" applyNumberFormat="1" applyFont="1" applyFill="1" applyBorder="1" applyAlignment="1">
      <alignment horizontal="center" vertical="center" wrapText="1"/>
    </xf>
    <xf numFmtId="10" fontId="6" fillId="3" borderId="49" xfId="1" applyNumberFormat="1" applyFont="1" applyFill="1" applyBorder="1" applyAlignment="1">
      <alignment horizontal="center" vertical="center" wrapText="1"/>
    </xf>
    <xf numFmtId="0" fontId="4" fillId="4" borderId="12" xfId="0" applyFont="1" applyFill="1" applyBorder="1" applyAlignment="1">
      <alignment vertical="center" wrapText="1"/>
    </xf>
    <xf numFmtId="0" fontId="4" fillId="4" borderId="5" xfId="0" applyFont="1" applyFill="1" applyBorder="1" applyAlignment="1">
      <alignment vertical="center" wrapText="1"/>
    </xf>
    <xf numFmtId="0" fontId="6" fillId="0" borderId="0" xfId="2" applyFont="1" applyFill="1" applyBorder="1" applyAlignment="1">
      <alignment horizontal="justify"/>
    </xf>
    <xf numFmtId="0" fontId="6" fillId="0" borderId="0" xfId="3" applyFont="1" applyFill="1" applyBorder="1" applyAlignment="1">
      <alignment horizontal="justify" vertical="center" wrapText="1"/>
    </xf>
    <xf numFmtId="0" fontId="18" fillId="0" borderId="49" xfId="3" applyFont="1" applyFill="1" applyBorder="1" applyAlignment="1">
      <alignment horizontal="center" vertical="center" wrapText="1"/>
    </xf>
    <xf numFmtId="0" fontId="19" fillId="2" borderId="36" xfId="0" applyFont="1" applyFill="1" applyBorder="1" applyAlignment="1">
      <alignment horizontal="center" vertical="center" wrapText="1"/>
    </xf>
    <xf numFmtId="1" fontId="6" fillId="4" borderId="36" xfId="4" applyNumberFormat="1" applyFont="1" applyFill="1" applyBorder="1" applyAlignment="1">
      <alignment horizontal="center" vertical="center" wrapText="1"/>
    </xf>
    <xf numFmtId="9" fontId="6" fillId="0" borderId="36" xfId="1" applyFont="1" applyFill="1" applyBorder="1" applyAlignment="1">
      <alignment horizontal="center" vertical="center" wrapText="1"/>
    </xf>
    <xf numFmtId="1" fontId="6" fillId="4" borderId="43" xfId="4" applyNumberFormat="1" applyFont="1" applyFill="1" applyBorder="1" applyAlignment="1">
      <alignment horizontal="center" vertical="center" wrapText="1"/>
    </xf>
    <xf numFmtId="9" fontId="6" fillId="4" borderId="41" xfId="1" applyFont="1" applyFill="1" applyBorder="1" applyAlignment="1">
      <alignment horizontal="center" vertical="center" wrapText="1"/>
    </xf>
    <xf numFmtId="0" fontId="20" fillId="0" borderId="49" xfId="3" applyFont="1" applyFill="1" applyBorder="1" applyAlignment="1">
      <alignment horizontal="center" vertical="center" wrapText="1"/>
    </xf>
    <xf numFmtId="0" fontId="21" fillId="0" borderId="49" xfId="3"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4" fillId="2" borderId="49" xfId="0" applyFont="1" applyFill="1" applyBorder="1" applyAlignment="1">
      <alignment horizontal="center" vertical="center" wrapText="1"/>
    </xf>
    <xf numFmtId="1" fontId="6" fillId="4" borderId="41" xfId="4" applyNumberFormat="1" applyFont="1" applyFill="1" applyBorder="1" applyAlignment="1">
      <alignment horizontal="center" vertical="center" wrapText="1"/>
    </xf>
    <xf numFmtId="0" fontId="22" fillId="0" borderId="0" xfId="2" applyFont="1" applyFill="1" applyAlignment="1">
      <alignment horizontal="center"/>
    </xf>
    <xf numFmtId="0" fontId="15" fillId="0" borderId="2" xfId="2" applyFont="1" applyFill="1" applyBorder="1" applyAlignment="1">
      <alignment horizontal="center" vertical="center"/>
    </xf>
    <xf numFmtId="0" fontId="15" fillId="0" borderId="3" xfId="2" applyFont="1" applyFill="1" applyBorder="1" applyAlignment="1">
      <alignment horizontal="center" vertical="center"/>
    </xf>
    <xf numFmtId="0" fontId="15" fillId="0" borderId="3" xfId="3" applyFont="1" applyFill="1" applyBorder="1" applyAlignment="1">
      <alignment horizontal="center" vertical="center" wrapText="1"/>
    </xf>
    <xf numFmtId="0" fontId="15" fillId="0" borderId="3" xfId="2" applyFont="1" applyFill="1" applyBorder="1" applyAlignment="1">
      <alignment horizontal="center" vertical="center" wrapText="1"/>
    </xf>
    <xf numFmtId="0" fontId="15" fillId="0" borderId="4" xfId="2" applyFont="1" applyFill="1" applyBorder="1" applyAlignment="1">
      <alignment horizontal="center" vertical="center"/>
    </xf>
    <xf numFmtId="0" fontId="15" fillId="0" borderId="5" xfId="2" applyFont="1" applyFill="1" applyBorder="1" applyAlignment="1">
      <alignment horizontal="center" vertical="center"/>
    </xf>
    <xf numFmtId="0" fontId="15" fillId="0" borderId="12" xfId="2" applyFont="1" applyFill="1" applyBorder="1" applyAlignment="1">
      <alignment horizontal="center" vertical="center"/>
    </xf>
    <xf numFmtId="0" fontId="15" fillId="0" borderId="0" xfId="2" applyFont="1" applyFill="1" applyBorder="1" applyAlignment="1">
      <alignment horizontal="center" vertical="center"/>
    </xf>
    <xf numFmtId="0" fontId="15" fillId="0" borderId="0" xfId="3" applyFont="1" applyFill="1" applyBorder="1" applyAlignment="1">
      <alignment horizontal="center" vertical="center" wrapText="1"/>
    </xf>
    <xf numFmtId="0" fontId="15" fillId="0" borderId="0" xfId="2" applyFont="1" applyFill="1" applyBorder="1" applyAlignment="1">
      <alignment horizontal="center" vertical="center" wrapText="1"/>
    </xf>
    <xf numFmtId="0" fontId="5" fillId="0" borderId="5" xfId="2" applyFont="1" applyFill="1" applyBorder="1" applyAlignment="1">
      <alignment horizontal="center"/>
    </xf>
    <xf numFmtId="0" fontId="5" fillId="0" borderId="0" xfId="2" applyFont="1" applyFill="1" applyBorder="1" applyAlignment="1">
      <alignment horizontal="center"/>
    </xf>
    <xf numFmtId="0" fontId="5" fillId="0" borderId="12" xfId="2" applyFont="1" applyFill="1" applyBorder="1" applyAlignment="1">
      <alignment horizontal="center"/>
    </xf>
    <xf numFmtId="0" fontId="5" fillId="0" borderId="0" xfId="3" applyFont="1" applyFill="1" applyBorder="1" applyAlignment="1">
      <alignment horizontal="center" vertical="center" wrapText="1"/>
    </xf>
    <xf numFmtId="0" fontId="22" fillId="0" borderId="0" xfId="2" applyFont="1" applyFill="1" applyBorder="1" applyAlignment="1">
      <alignment horizontal="center"/>
    </xf>
    <xf numFmtId="0" fontId="5" fillId="0" borderId="49" xfId="3" applyFont="1" applyFill="1" applyBorder="1" applyAlignment="1">
      <alignment horizontal="center" vertical="center" wrapText="1"/>
    </xf>
    <xf numFmtId="0" fontId="5" fillId="0" borderId="49" xfId="3" applyFont="1" applyFill="1" applyBorder="1" applyAlignment="1">
      <alignment vertical="center" wrapText="1"/>
    </xf>
    <xf numFmtId="0" fontId="5" fillId="0" borderId="5" xfId="0" applyFont="1" applyFill="1" applyBorder="1"/>
    <xf numFmtId="0" fontId="22" fillId="0" borderId="0" xfId="0" applyFont="1" applyFill="1"/>
    <xf numFmtId="168" fontId="5" fillId="0" borderId="71" xfId="1" applyNumberFormat="1" applyFont="1" applyFill="1" applyBorder="1" applyAlignment="1">
      <alignment horizontal="center" vertical="center"/>
    </xf>
    <xf numFmtId="168" fontId="5" fillId="0" borderId="59" xfId="1" applyNumberFormat="1" applyFont="1" applyFill="1" applyBorder="1" applyAlignment="1">
      <alignment horizontal="center" vertical="center"/>
    </xf>
    <xf numFmtId="168" fontId="5" fillId="0" borderId="41" xfId="1" applyNumberFormat="1" applyFont="1" applyFill="1" applyBorder="1" applyAlignment="1">
      <alignment horizontal="center" vertical="center" wrapText="1"/>
    </xf>
    <xf numFmtId="168" fontId="5" fillId="0" borderId="43" xfId="4" applyNumberFormat="1" applyFont="1" applyFill="1" applyBorder="1" applyAlignment="1">
      <alignment horizontal="center" vertical="center" wrapText="1"/>
    </xf>
    <xf numFmtId="168" fontId="5" fillId="0" borderId="43" xfId="1" applyNumberFormat="1" applyFont="1" applyFill="1" applyBorder="1" applyAlignment="1">
      <alignment horizontal="center" vertical="center" wrapText="1"/>
    </xf>
    <xf numFmtId="9" fontId="5" fillId="0" borderId="43" xfId="4" applyNumberFormat="1" applyFont="1" applyFill="1" applyBorder="1" applyAlignment="1">
      <alignment horizontal="center" vertical="center" wrapText="1"/>
    </xf>
    <xf numFmtId="1" fontId="5" fillId="0" borderId="43" xfId="4" applyNumberFormat="1" applyFont="1" applyFill="1" applyBorder="1" applyAlignment="1">
      <alignment horizontal="center" vertical="center" wrapText="1"/>
    </xf>
    <xf numFmtId="9" fontId="5" fillId="0" borderId="41" xfId="1" applyNumberFormat="1" applyFont="1" applyFill="1" applyBorder="1" applyAlignment="1">
      <alignment horizontal="center" vertical="center" wrapText="1"/>
    </xf>
    <xf numFmtId="9" fontId="5" fillId="2" borderId="49" xfId="2" applyNumberFormat="1" applyFont="1" applyFill="1" applyBorder="1" applyAlignment="1">
      <alignment horizontal="center"/>
    </xf>
    <xf numFmtId="166" fontId="5" fillId="2" borderId="49" xfId="2" applyNumberFormat="1" applyFont="1" applyFill="1" applyBorder="1" applyAlignment="1">
      <alignment horizontal="center"/>
    </xf>
    <xf numFmtId="9" fontId="5" fillId="2" borderId="49" xfId="1" applyNumberFormat="1" applyFont="1" applyFill="1" applyBorder="1" applyAlignment="1">
      <alignment horizontal="center"/>
    </xf>
    <xf numFmtId="166" fontId="5" fillId="0" borderId="0" xfId="2" applyNumberFormat="1" applyFont="1" applyFill="1" applyBorder="1" applyAlignment="1">
      <alignment horizontal="center"/>
    </xf>
    <xf numFmtId="167" fontId="5" fillId="0" borderId="0" xfId="1" applyNumberFormat="1" applyFont="1" applyFill="1" applyBorder="1" applyAlignment="1">
      <alignment horizontal="center"/>
    </xf>
    <xf numFmtId="9" fontId="5" fillId="0" borderId="59" xfId="1" applyNumberFormat="1" applyFont="1" applyFill="1" applyBorder="1" applyAlignment="1">
      <alignment horizontal="center" vertical="center"/>
    </xf>
    <xf numFmtId="1" fontId="5" fillId="0" borderId="41" xfId="4" applyNumberFormat="1" applyFont="1" applyFill="1" applyBorder="1" applyAlignment="1">
      <alignment horizontal="center" vertical="center" wrapText="1"/>
    </xf>
    <xf numFmtId="0" fontId="15" fillId="2" borderId="36" xfId="0" applyFont="1" applyFill="1" applyBorder="1" applyAlignment="1">
      <alignment horizontal="center" vertical="center" wrapText="1"/>
    </xf>
    <xf numFmtId="10" fontId="2" fillId="0" borderId="0" xfId="1" applyNumberFormat="1" applyFont="1" applyFill="1" applyAlignment="1">
      <alignment horizontal="center" wrapText="1"/>
    </xf>
    <xf numFmtId="9" fontId="2" fillId="0" borderId="0" xfId="1" applyFont="1" applyFill="1" applyAlignment="1">
      <alignment horizontal="center" wrapText="1"/>
    </xf>
    <xf numFmtId="9" fontId="2" fillId="0" borderId="0" xfId="1" applyFont="1" applyFill="1" applyAlignment="1">
      <alignment horizontal="center"/>
    </xf>
    <xf numFmtId="0" fontId="13" fillId="3" borderId="13"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72" xfId="0" applyFont="1" applyFill="1" applyBorder="1" applyAlignment="1">
      <alignment horizontal="center" vertical="center" wrapText="1"/>
    </xf>
    <xf numFmtId="0" fontId="13" fillId="3" borderId="48" xfId="0" applyFont="1" applyFill="1" applyBorder="1" applyAlignment="1">
      <alignment horizontal="center" vertical="center" wrapText="1"/>
    </xf>
    <xf numFmtId="10" fontId="26" fillId="0" borderId="6" xfId="1" applyNumberFormat="1" applyFont="1" applyFill="1" applyBorder="1" applyAlignment="1">
      <alignment horizontal="center" vertical="center" wrapText="1"/>
    </xf>
    <xf numFmtId="10" fontId="26" fillId="0" borderId="8" xfId="1" applyNumberFormat="1" applyFont="1" applyFill="1" applyBorder="1" applyAlignment="1">
      <alignment vertical="center" wrapText="1"/>
    </xf>
    <xf numFmtId="10" fontId="26" fillId="0" borderId="6" xfId="1" applyNumberFormat="1" applyFont="1" applyFill="1" applyBorder="1" applyAlignment="1">
      <alignment vertical="center" wrapText="1"/>
    </xf>
    <xf numFmtId="10" fontId="26" fillId="0" borderId="28" xfId="1" applyNumberFormat="1" applyFont="1" applyFill="1" applyBorder="1" applyAlignment="1">
      <alignment vertical="center" wrapText="1"/>
    </xf>
    <xf numFmtId="168" fontId="26" fillId="0" borderId="19" xfId="1" applyNumberFormat="1" applyFont="1" applyFill="1" applyBorder="1" applyAlignment="1">
      <alignment vertical="center" wrapText="1"/>
    </xf>
    <xf numFmtId="168" fontId="26" fillId="0" borderId="8" xfId="1" applyNumberFormat="1" applyFont="1" applyFill="1" applyBorder="1" applyAlignment="1">
      <alignment vertical="center" wrapText="1"/>
    </xf>
    <xf numFmtId="168" fontId="26" fillId="0" borderId="6" xfId="1" applyNumberFormat="1" applyFont="1" applyFill="1" applyBorder="1" applyAlignment="1">
      <alignment vertical="center" wrapText="1"/>
    </xf>
    <xf numFmtId="9" fontId="2" fillId="0" borderId="0" xfId="2" applyNumberFormat="1" applyFont="1" applyFill="1" applyAlignment="1">
      <alignment horizontal="center"/>
    </xf>
    <xf numFmtId="10" fontId="26" fillId="0" borderId="38" xfId="1" applyNumberFormat="1" applyFont="1" applyFill="1" applyBorder="1" applyAlignment="1">
      <alignment horizontal="center" vertical="center" wrapText="1"/>
    </xf>
    <xf numFmtId="10" fontId="26" fillId="0" borderId="40" xfId="1" applyNumberFormat="1" applyFont="1" applyFill="1" applyBorder="1" applyAlignment="1">
      <alignment vertical="center" wrapText="1"/>
    </xf>
    <xf numFmtId="10" fontId="26" fillId="0" borderId="38" xfId="1" applyNumberFormat="1" applyFont="1" applyFill="1" applyBorder="1" applyAlignment="1">
      <alignment vertical="center" wrapText="1"/>
    </xf>
    <xf numFmtId="10" fontId="26" fillId="0" borderId="53" xfId="1" applyNumberFormat="1" applyFont="1" applyFill="1" applyBorder="1" applyAlignment="1">
      <alignment vertical="center" wrapText="1"/>
    </xf>
    <xf numFmtId="10" fontId="26" fillId="0" borderId="54" xfId="1" applyNumberFormat="1" applyFont="1" applyFill="1" applyBorder="1" applyAlignment="1">
      <alignment vertical="center" wrapText="1"/>
    </xf>
    <xf numFmtId="10" fontId="26" fillId="0" borderId="45" xfId="1" applyNumberFormat="1" applyFont="1" applyFill="1" applyBorder="1" applyAlignment="1">
      <alignment vertical="center" wrapText="1"/>
    </xf>
    <xf numFmtId="168" fontId="26" fillId="0" borderId="38" xfId="1" applyNumberFormat="1" applyFont="1" applyFill="1" applyBorder="1" applyAlignment="1">
      <alignment horizontal="right" vertical="center" wrapText="1"/>
    </xf>
    <xf numFmtId="168" fontId="26" fillId="0" borderId="40" xfId="1" applyNumberFormat="1" applyFont="1" applyFill="1" applyBorder="1" applyAlignment="1">
      <alignment vertical="center" wrapText="1"/>
    </xf>
    <xf numFmtId="168" fontId="26" fillId="0" borderId="38" xfId="1" applyNumberFormat="1" applyFont="1" applyFill="1" applyBorder="1" applyAlignment="1">
      <alignment vertical="center" wrapText="1"/>
    </xf>
    <xf numFmtId="168" fontId="26" fillId="0" borderId="42" xfId="1" applyNumberFormat="1" applyFont="1" applyFill="1" applyBorder="1" applyAlignment="1">
      <alignment vertical="center" wrapText="1"/>
    </xf>
    <xf numFmtId="10" fontId="26" fillId="0" borderId="55" xfId="1" applyNumberFormat="1" applyFont="1" applyFill="1" applyBorder="1" applyAlignment="1">
      <alignment horizontal="center" vertical="center" wrapText="1"/>
    </xf>
    <xf numFmtId="10" fontId="26" fillId="0" borderId="57" xfId="1" applyNumberFormat="1" applyFont="1" applyFill="1" applyBorder="1" applyAlignment="1">
      <alignment vertical="center" wrapText="1"/>
    </xf>
    <xf numFmtId="10" fontId="26" fillId="0" borderId="55" xfId="1" applyNumberFormat="1" applyFont="1" applyFill="1" applyBorder="1" applyAlignment="1">
      <alignment vertical="center" wrapText="1"/>
    </xf>
    <xf numFmtId="10" fontId="26" fillId="0" borderId="17" xfId="1" applyNumberFormat="1" applyFont="1" applyFill="1" applyBorder="1" applyAlignment="1">
      <alignment vertical="center" wrapText="1"/>
    </xf>
    <xf numFmtId="10" fontId="26" fillId="0" borderId="13" xfId="1" applyNumberFormat="1" applyFont="1" applyFill="1" applyBorder="1" applyAlignment="1">
      <alignment vertical="center" wrapText="1"/>
    </xf>
    <xf numFmtId="10" fontId="26" fillId="0" borderId="15" xfId="1" applyNumberFormat="1" applyFont="1" applyFill="1" applyBorder="1" applyAlignment="1">
      <alignment vertical="center" wrapText="1"/>
    </xf>
    <xf numFmtId="168" fontId="26" fillId="0" borderId="70" xfId="1" applyNumberFormat="1" applyFont="1" applyFill="1" applyBorder="1" applyAlignment="1">
      <alignment vertical="center" wrapText="1"/>
    </xf>
    <xf numFmtId="168" fontId="26" fillId="0" borderId="57" xfId="1" applyNumberFormat="1" applyFont="1" applyFill="1" applyBorder="1" applyAlignment="1">
      <alignment vertical="center" wrapText="1"/>
    </xf>
    <xf numFmtId="168" fontId="26" fillId="0" borderId="55" xfId="1" applyNumberFormat="1" applyFont="1" applyFill="1" applyBorder="1" applyAlignment="1">
      <alignment vertical="center" wrapText="1"/>
    </xf>
    <xf numFmtId="168" fontId="26" fillId="3" borderId="59" xfId="1" applyNumberFormat="1" applyFont="1" applyFill="1" applyBorder="1" applyAlignment="1">
      <alignment horizontal="center"/>
    </xf>
    <xf numFmtId="0" fontId="6" fillId="3" borderId="17" xfId="2" applyFont="1" applyFill="1" applyBorder="1" applyAlignment="1"/>
    <xf numFmtId="0" fontId="6" fillId="3" borderId="18" xfId="2" applyFont="1" applyFill="1" applyBorder="1" applyAlignment="1"/>
    <xf numFmtId="0" fontId="2" fillId="0" borderId="2" xfId="2" applyFont="1" applyFill="1" applyBorder="1" applyAlignment="1">
      <alignment horizontal="center"/>
    </xf>
    <xf numFmtId="0" fontId="2" fillId="0" borderId="4" xfId="2" applyFont="1" applyFill="1" applyBorder="1" applyAlignment="1">
      <alignment horizontal="center"/>
    </xf>
    <xf numFmtId="0" fontId="0" fillId="0" borderId="12" xfId="0" applyBorder="1"/>
    <xf numFmtId="0" fontId="4" fillId="0" borderId="0" xfId="2" applyFont="1" applyFill="1" applyBorder="1" applyAlignment="1">
      <alignment vertical="center" wrapText="1"/>
    </xf>
    <xf numFmtId="0" fontId="13" fillId="3" borderId="65" xfId="0" applyFont="1" applyFill="1" applyBorder="1" applyAlignment="1">
      <alignment horizontal="center" vertical="center" wrapText="1"/>
    </xf>
    <xf numFmtId="0" fontId="27" fillId="0" borderId="0" xfId="2" applyFont="1" applyFill="1" applyAlignment="1">
      <alignment horizontal="center"/>
    </xf>
    <xf numFmtId="9" fontId="6" fillId="0" borderId="20" xfId="1" applyFont="1" applyFill="1" applyBorder="1" applyAlignment="1">
      <alignment horizontal="center" vertical="center" wrapText="1"/>
    </xf>
    <xf numFmtId="9" fontId="27" fillId="0" borderId="0" xfId="1" applyFont="1" applyFill="1" applyAlignment="1">
      <alignment horizontal="center"/>
    </xf>
    <xf numFmtId="9" fontId="6" fillId="0" borderId="1" xfId="1" applyFont="1" applyFill="1" applyBorder="1" applyAlignment="1">
      <alignment horizontal="center" vertical="center" wrapText="1"/>
    </xf>
    <xf numFmtId="9" fontId="6" fillId="0" borderId="14" xfId="1" applyFont="1" applyFill="1" applyBorder="1" applyAlignment="1">
      <alignment horizontal="center" vertical="center" wrapText="1"/>
    </xf>
    <xf numFmtId="9" fontId="6" fillId="3" borderId="59" xfId="1" applyFont="1" applyFill="1" applyBorder="1" applyAlignment="1">
      <alignment horizontal="center"/>
    </xf>
    <xf numFmtId="169" fontId="6" fillId="0" borderId="41" xfId="6" applyNumberFormat="1" applyFont="1" applyFill="1" applyBorder="1" applyAlignment="1">
      <alignment horizontal="center" vertical="center" wrapText="1"/>
    </xf>
    <xf numFmtId="0" fontId="0" fillId="0" borderId="0" xfId="0"/>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12" fillId="0" borderId="49" xfId="3" applyFont="1" applyFill="1" applyBorder="1" applyAlignment="1">
      <alignment vertical="center" wrapText="1"/>
    </xf>
    <xf numFmtId="0" fontId="6" fillId="0" borderId="49" xfId="3" applyFont="1" applyFill="1" applyBorder="1" applyAlignment="1">
      <alignment vertical="center" wrapText="1"/>
    </xf>
    <xf numFmtId="0" fontId="6" fillId="0" borderId="5" xfId="0" applyFont="1" applyFill="1" applyBorder="1"/>
    <xf numFmtId="169" fontId="6" fillId="0" borderId="41" xfId="8" applyNumberFormat="1" applyFont="1" applyFill="1" applyBorder="1" applyAlignment="1">
      <alignment horizontal="center" vertical="center" wrapText="1"/>
    </xf>
    <xf numFmtId="1" fontId="6" fillId="0" borderId="43" xfId="4" applyNumberFormat="1" applyFont="1" applyFill="1" applyBorder="1" applyAlignment="1">
      <alignment horizontal="right" vertical="center" wrapText="1"/>
    </xf>
    <xf numFmtId="166" fontId="6" fillId="2" borderId="49" xfId="2" applyNumberFormat="1" applyFont="1" applyFill="1" applyBorder="1" applyAlignment="1">
      <alignment horizontal="center"/>
    </xf>
    <xf numFmtId="43" fontId="6" fillId="2" borderId="49" xfId="1" applyNumberFormat="1" applyFont="1" applyFill="1" applyBorder="1" applyAlignment="1">
      <alignment horizontal="center"/>
    </xf>
    <xf numFmtId="166" fontId="6" fillId="0" borderId="0" xfId="2" applyNumberFormat="1" applyFont="1" applyFill="1" applyBorder="1" applyAlignment="1">
      <alignment horizontal="center"/>
    </xf>
    <xf numFmtId="43" fontId="6" fillId="0" borderId="0" xfId="1"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0" fontId="4" fillId="2" borderId="36" xfId="0" applyFont="1" applyFill="1" applyBorder="1" applyAlignment="1">
      <alignment horizontal="center" vertical="center" wrapText="1"/>
    </xf>
    <xf numFmtId="0" fontId="0" fillId="0" borderId="0" xfId="0"/>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12" fillId="0" borderId="49" xfId="3" applyFont="1" applyFill="1" applyBorder="1" applyAlignment="1">
      <alignment vertical="center" wrapText="1"/>
    </xf>
    <xf numFmtId="0" fontId="6" fillId="0" borderId="49" xfId="3" applyFont="1" applyFill="1" applyBorder="1" applyAlignment="1">
      <alignment vertical="center" wrapText="1"/>
    </xf>
    <xf numFmtId="0" fontId="6" fillId="0" borderId="5" xfId="0" applyFont="1" applyFill="1" applyBorder="1"/>
    <xf numFmtId="169" fontId="6" fillId="4" borderId="41" xfId="8" applyNumberFormat="1" applyFont="1" applyFill="1" applyBorder="1" applyAlignment="1">
      <alignment horizontal="center" vertical="center" wrapText="1"/>
    </xf>
    <xf numFmtId="169" fontId="6" fillId="0" borderId="41" xfId="8" applyNumberFormat="1" applyFont="1" applyFill="1" applyBorder="1" applyAlignment="1">
      <alignment horizontal="center" vertical="center" wrapText="1"/>
    </xf>
    <xf numFmtId="1" fontId="6" fillId="0" borderId="46" xfId="4" applyNumberFormat="1" applyFont="1" applyFill="1" applyBorder="1" applyAlignment="1">
      <alignment horizontal="center" vertical="center" wrapText="1"/>
    </xf>
    <xf numFmtId="166" fontId="6" fillId="2" borderId="49" xfId="2" applyNumberFormat="1" applyFont="1" applyFill="1" applyBorder="1" applyAlignment="1">
      <alignment horizontal="center"/>
    </xf>
    <xf numFmtId="166" fontId="6" fillId="0" borderId="0" xfId="2" applyNumberFormat="1" applyFont="1" applyFill="1" applyBorder="1" applyAlignment="1">
      <alignment horizontal="center"/>
    </xf>
    <xf numFmtId="43" fontId="6" fillId="0" borderId="0" xfId="1"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6" fillId="0" borderId="49" xfId="3" applyFont="1" applyFill="1" applyBorder="1" applyAlignment="1">
      <alignment vertical="center" wrapText="1"/>
    </xf>
    <xf numFmtId="0" fontId="6" fillId="0" borderId="5" xfId="0" applyFont="1" applyFill="1" applyBorder="1"/>
    <xf numFmtId="166" fontId="6" fillId="0" borderId="0" xfId="2" applyNumberFormat="1" applyFont="1" applyFill="1" applyBorder="1" applyAlignment="1">
      <alignment horizontal="center"/>
    </xf>
    <xf numFmtId="43" fontId="6" fillId="0" borderId="0" xfId="1"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0" fontId="13" fillId="2" borderId="36" xfId="0" applyFont="1" applyFill="1" applyBorder="1" applyAlignment="1">
      <alignment horizontal="center" vertical="center" wrapText="1"/>
    </xf>
    <xf numFmtId="0" fontId="12" fillId="0" borderId="49" xfId="3" applyFont="1" applyFill="1" applyBorder="1" applyAlignment="1">
      <alignment horizontal="center" vertical="center" wrapText="1"/>
    </xf>
    <xf numFmtId="10" fontId="6" fillId="0" borderId="41" xfId="1" applyNumberFormat="1" applyFont="1" applyFill="1" applyBorder="1" applyAlignment="1">
      <alignment horizontal="center" vertical="center" wrapText="1"/>
    </xf>
    <xf numFmtId="0" fontId="0" fillId="0" borderId="0" xfId="0"/>
    <xf numFmtId="0" fontId="2" fillId="0" borderId="0" xfId="2" applyFont="1" applyFill="1" applyBorder="1" applyAlignment="1">
      <alignment horizontal="center"/>
    </xf>
    <xf numFmtId="0" fontId="2" fillId="0" borderId="0" xfId="2" applyFont="1" applyFill="1" applyBorder="1" applyAlignment="1"/>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12" fillId="0" borderId="49" xfId="3" applyFont="1" applyFill="1" applyBorder="1" applyAlignment="1">
      <alignment horizontal="center" vertical="center" wrapText="1"/>
    </xf>
    <xf numFmtId="0" fontId="6" fillId="0" borderId="49" xfId="3" applyFont="1" applyFill="1" applyBorder="1" applyAlignment="1">
      <alignment vertical="center" wrapText="1"/>
    </xf>
    <xf numFmtId="0" fontId="6" fillId="0" borderId="5" xfId="0" applyFont="1" applyFill="1" applyBorder="1"/>
    <xf numFmtId="0" fontId="24" fillId="8" borderId="49" xfId="0" applyFont="1" applyFill="1" applyBorder="1" applyAlignment="1">
      <alignment horizontal="center" vertical="center" wrapText="1"/>
    </xf>
    <xf numFmtId="166" fontId="6" fillId="0" borderId="0" xfId="2" applyNumberFormat="1" applyFont="1" applyFill="1" applyBorder="1" applyAlignment="1">
      <alignment horizontal="center"/>
    </xf>
    <xf numFmtId="43" fontId="6" fillId="0" borderId="0" xfId="1"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172" fontId="12" fillId="0" borderId="41" xfId="10" applyNumberFormat="1" applyFont="1" applyFill="1" applyBorder="1" applyAlignment="1">
      <alignment horizontal="center" vertical="center" wrapText="1"/>
    </xf>
    <xf numFmtId="172" fontId="12" fillId="0" borderId="67" xfId="10" applyNumberFormat="1" applyFont="1" applyFill="1" applyBorder="1" applyAlignment="1">
      <alignment horizontal="center" vertical="center" wrapText="1"/>
    </xf>
    <xf numFmtId="10" fontId="16" fillId="0" borderId="41" xfId="1" applyNumberFormat="1" applyFont="1" applyFill="1" applyBorder="1" applyAlignment="1">
      <alignment horizontal="center" vertical="center"/>
    </xf>
    <xf numFmtId="9" fontId="12" fillId="0" borderId="41" xfId="1" applyFont="1" applyFill="1" applyBorder="1" applyAlignment="1">
      <alignment horizontal="center" vertical="center" wrapText="1"/>
    </xf>
    <xf numFmtId="1" fontId="12" fillId="0" borderId="43" xfId="4" applyNumberFormat="1" applyFont="1" applyFill="1" applyBorder="1" applyAlignment="1">
      <alignment horizontal="center" vertical="center" wrapText="1"/>
    </xf>
    <xf numFmtId="166" fontId="12" fillId="2" borderId="49" xfId="2" applyNumberFormat="1" applyFont="1" applyFill="1" applyBorder="1" applyAlignment="1">
      <alignment horizontal="center"/>
    </xf>
    <xf numFmtId="0" fontId="2" fillId="0" borderId="0" xfId="2" applyFont="1" applyFill="1" applyBorder="1" applyAlignment="1">
      <alignment horizontal="center"/>
    </xf>
    <xf numFmtId="0" fontId="2" fillId="0" borderId="0" xfId="2" applyFont="1" applyFill="1" applyBorder="1" applyAlignment="1"/>
    <xf numFmtId="0" fontId="2" fillId="0" borderId="0" xfId="2" applyFont="1" applyFill="1" applyAlignment="1">
      <alignment horizontal="center"/>
    </xf>
    <xf numFmtId="0" fontId="4" fillId="0" borderId="0" xfId="2" applyFont="1" applyFill="1" applyBorder="1" applyAlignment="1">
      <alignment horizontal="left" vertical="center" wrapText="1"/>
    </xf>
    <xf numFmtId="0" fontId="4" fillId="0" borderId="2" xfId="2" applyFont="1" applyFill="1" applyBorder="1" applyAlignment="1">
      <alignment horizontal="center" vertical="center"/>
    </xf>
    <xf numFmtId="0" fontId="4" fillId="0" borderId="3" xfId="2"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3" xfId="2" applyFont="1" applyFill="1" applyBorder="1" applyAlignment="1">
      <alignment horizontal="center" vertical="center" wrapText="1"/>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12"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6" fillId="0" borderId="5" xfId="2" applyFont="1" applyFill="1" applyBorder="1" applyAlignment="1">
      <alignment horizontal="center"/>
    </xf>
    <xf numFmtId="0" fontId="6" fillId="0" borderId="0" xfId="2" applyFont="1" applyFill="1" applyBorder="1" applyAlignment="1">
      <alignment horizontal="center"/>
    </xf>
    <xf numFmtId="0" fontId="6" fillId="0" borderId="12" xfId="2" applyFont="1" applyFill="1" applyBorder="1" applyAlignment="1">
      <alignment horizontal="center"/>
    </xf>
    <xf numFmtId="0" fontId="6" fillId="0" borderId="0" xfId="3" applyFont="1" applyFill="1" applyBorder="1" applyAlignment="1">
      <alignment horizontal="center" vertical="center" wrapText="1"/>
    </xf>
    <xf numFmtId="0" fontId="6" fillId="0" borderId="49" xfId="3" applyFont="1" applyFill="1" applyBorder="1" applyAlignment="1">
      <alignment vertical="center" wrapText="1"/>
    </xf>
    <xf numFmtId="0" fontId="6" fillId="0" borderId="5" xfId="0" applyFont="1" applyFill="1" applyBorder="1"/>
    <xf numFmtId="0" fontId="2" fillId="0" borderId="0" xfId="0" applyFont="1" applyFill="1"/>
    <xf numFmtId="9" fontId="6" fillId="0" borderId="41" xfId="1" applyFont="1" applyFill="1" applyBorder="1" applyAlignment="1">
      <alignment horizontal="center" vertical="center" wrapText="1"/>
    </xf>
    <xf numFmtId="1" fontId="6" fillId="0" borderId="43" xfId="4" applyNumberFormat="1" applyFont="1" applyFill="1" applyBorder="1" applyAlignment="1">
      <alignment horizontal="center" vertical="center" wrapText="1"/>
    </xf>
    <xf numFmtId="166" fontId="6" fillId="2" borderId="49" xfId="2" applyNumberFormat="1" applyFont="1" applyFill="1" applyBorder="1" applyAlignment="1">
      <alignment horizontal="center"/>
    </xf>
    <xf numFmtId="166" fontId="6" fillId="0" borderId="0" xfId="2" applyNumberFormat="1" applyFont="1" applyFill="1" applyBorder="1" applyAlignment="1">
      <alignment horizontal="center"/>
    </xf>
    <xf numFmtId="0" fontId="6" fillId="0" borderId="52" xfId="2" applyFont="1" applyFill="1" applyBorder="1" applyAlignment="1">
      <alignment horizontal="center"/>
    </xf>
    <xf numFmtId="0" fontId="2" fillId="0" borderId="53" xfId="2" applyFont="1" applyFill="1" applyBorder="1" applyAlignment="1">
      <alignment horizontal="center"/>
    </xf>
    <xf numFmtId="0" fontId="6" fillId="0" borderId="42" xfId="2" applyFont="1" applyFill="1" applyBorder="1" applyAlignment="1">
      <alignment horizontal="center"/>
    </xf>
    <xf numFmtId="0" fontId="6" fillId="0" borderId="2" xfId="2" applyFont="1" applyFill="1" applyBorder="1" applyAlignment="1">
      <alignment horizontal="center"/>
    </xf>
    <xf numFmtId="0" fontId="2" fillId="0" borderId="3" xfId="2" applyFont="1" applyFill="1" applyBorder="1" applyAlignment="1">
      <alignment horizontal="center"/>
    </xf>
    <xf numFmtId="0" fontId="6" fillId="0" borderId="4" xfId="2" applyFont="1" applyFill="1" applyBorder="1" applyAlignment="1">
      <alignment horizontal="center"/>
    </xf>
    <xf numFmtId="0" fontId="2" fillId="0" borderId="5" xfId="2" applyFont="1" applyFill="1" applyBorder="1" applyAlignment="1">
      <alignment horizontal="center"/>
    </xf>
    <xf numFmtId="0" fontId="9" fillId="4" borderId="12" xfId="0" applyFont="1" applyFill="1" applyBorder="1" applyAlignment="1">
      <alignment vertical="center" wrapText="1"/>
    </xf>
    <xf numFmtId="0" fontId="9" fillId="4" borderId="5" xfId="0" applyFont="1" applyFill="1" applyBorder="1" applyAlignment="1">
      <alignment vertical="center" wrapText="1"/>
    </xf>
    <xf numFmtId="0" fontId="2" fillId="0" borderId="12" xfId="2" applyFont="1" applyFill="1" applyBorder="1" applyAlignment="1">
      <alignment horizontal="center"/>
    </xf>
    <xf numFmtId="0" fontId="2" fillId="0" borderId="52" xfId="2" applyFont="1" applyFill="1" applyBorder="1" applyAlignment="1">
      <alignment horizontal="center"/>
    </xf>
    <xf numFmtId="0" fontId="2" fillId="0" borderId="42" xfId="2" applyFont="1" applyFill="1" applyBorder="1" applyAlignment="1">
      <alignment horizontal="center"/>
    </xf>
    <xf numFmtId="10" fontId="12" fillId="0" borderId="41" xfId="1" applyNumberFormat="1" applyFont="1" applyFill="1" applyBorder="1" applyAlignment="1">
      <alignment horizontal="center" vertical="center" wrapText="1"/>
    </xf>
    <xf numFmtId="0" fontId="24" fillId="8" borderId="49" xfId="0" applyFont="1" applyFill="1" applyBorder="1" applyAlignment="1">
      <alignment horizontal="center" wrapText="1"/>
    </xf>
    <xf numFmtId="0" fontId="24" fillId="8" borderId="58" xfId="0" applyFont="1" applyFill="1" applyBorder="1" applyAlignment="1">
      <alignment horizontal="center" wrapText="1"/>
    </xf>
    <xf numFmtId="173" fontId="6" fillId="4" borderId="67" xfId="11" applyNumberFormat="1" applyFont="1" applyFill="1" applyBorder="1" applyAlignment="1">
      <alignment horizontal="center" vertical="center" wrapText="1"/>
    </xf>
    <xf numFmtId="10" fontId="2" fillId="0" borderId="36" xfId="1" applyNumberFormat="1" applyFont="1" applyFill="1" applyBorder="1" applyAlignment="1">
      <alignment horizontal="center" vertical="center"/>
    </xf>
    <xf numFmtId="10" fontId="6" fillId="2" borderId="49" xfId="1" applyNumberFormat="1" applyFont="1" applyFill="1" applyBorder="1" applyAlignment="1">
      <alignment horizontal="center" vertical="center" wrapText="1"/>
    </xf>
    <xf numFmtId="0" fontId="13" fillId="0" borderId="49" xfId="3" applyFont="1" applyFill="1" applyBorder="1" applyAlignment="1">
      <alignment horizontal="center" vertical="center" wrapText="1"/>
    </xf>
    <xf numFmtId="0" fontId="13" fillId="2" borderId="49" xfId="0" applyFont="1" applyFill="1" applyBorder="1" applyAlignment="1">
      <alignment horizontal="center" vertical="center" wrapText="1"/>
    </xf>
    <xf numFmtId="0" fontId="13" fillId="6" borderId="24" xfId="0" applyFont="1" applyFill="1" applyBorder="1" applyAlignment="1">
      <alignment horizontal="center" vertical="center" wrapText="1"/>
    </xf>
    <xf numFmtId="0" fontId="13" fillId="2" borderId="24" xfId="0" applyFont="1" applyFill="1" applyBorder="1" applyAlignment="1">
      <alignment horizontal="center" vertical="center" wrapText="1"/>
    </xf>
    <xf numFmtId="166" fontId="13" fillId="2" borderId="49" xfId="2" applyNumberFormat="1" applyFont="1" applyFill="1" applyBorder="1" applyAlignment="1">
      <alignment horizontal="center" vertical="center"/>
    </xf>
    <xf numFmtId="10" fontId="13" fillId="3" borderId="49" xfId="1" applyNumberFormat="1" applyFont="1" applyFill="1" applyBorder="1" applyAlignment="1">
      <alignment horizontal="center" vertical="center" wrapText="1"/>
    </xf>
    <xf numFmtId="0" fontId="15" fillId="0" borderId="0" xfId="2" applyFont="1" applyFill="1" applyBorder="1" applyAlignment="1">
      <alignment horizontal="left" vertical="center" wrapText="1"/>
    </xf>
    <xf numFmtId="174" fontId="12" fillId="0" borderId="41" xfId="4" applyNumberFormat="1" applyFont="1" applyFill="1" applyBorder="1" applyAlignment="1">
      <alignment horizontal="center" vertical="center" wrapText="1"/>
    </xf>
    <xf numFmtId="174" fontId="12" fillId="0" borderId="43" xfId="4" applyNumberFormat="1" applyFont="1" applyFill="1" applyBorder="1" applyAlignment="1">
      <alignment horizontal="center" vertical="center" wrapText="1"/>
    </xf>
    <xf numFmtId="174" fontId="12" fillId="2" borderId="49" xfId="2" applyNumberFormat="1" applyFont="1" applyFill="1" applyBorder="1" applyAlignment="1">
      <alignment horizontal="center" vertical="center"/>
    </xf>
    <xf numFmtId="174" fontId="12" fillId="3" borderId="49" xfId="4" applyNumberFormat="1" applyFont="1" applyFill="1" applyBorder="1" applyAlignment="1">
      <alignment horizontal="center" vertical="center" wrapText="1"/>
    </xf>
    <xf numFmtId="10" fontId="12" fillId="3" borderId="49" xfId="1" applyNumberFormat="1" applyFont="1" applyFill="1" applyBorder="1" applyAlignment="1">
      <alignment horizontal="center" vertical="center" wrapText="1"/>
    </xf>
    <xf numFmtId="0" fontId="5" fillId="0" borderId="52" xfId="2" applyFont="1" applyFill="1" applyBorder="1" applyAlignment="1">
      <alignment horizontal="center"/>
    </xf>
    <xf numFmtId="0" fontId="22" fillId="0" borderId="53" xfId="2" applyFont="1" applyFill="1" applyBorder="1" applyAlignment="1">
      <alignment horizontal="center"/>
    </xf>
    <xf numFmtId="0" fontId="5" fillId="0" borderId="42" xfId="2" applyFont="1" applyFill="1" applyBorder="1" applyAlignment="1">
      <alignment horizontal="center"/>
    </xf>
    <xf numFmtId="0" fontId="5" fillId="0" borderId="2" xfId="2" applyFont="1" applyFill="1" applyBorder="1" applyAlignment="1">
      <alignment horizontal="center"/>
    </xf>
    <xf numFmtId="0" fontId="22" fillId="0" borderId="3" xfId="2" applyFont="1" applyFill="1" applyBorder="1" applyAlignment="1">
      <alignment horizontal="center"/>
    </xf>
    <xf numFmtId="0" fontId="5" fillId="0" borderId="4" xfId="2" applyFont="1" applyFill="1" applyBorder="1" applyAlignment="1">
      <alignment horizontal="center"/>
    </xf>
    <xf numFmtId="0" fontId="22" fillId="0" borderId="5" xfId="2" applyFont="1" applyFill="1" applyBorder="1" applyAlignment="1">
      <alignment horizontal="center"/>
    </xf>
    <xf numFmtId="0" fontId="15" fillId="4" borderId="12" xfId="0" applyFont="1" applyFill="1" applyBorder="1" applyAlignment="1">
      <alignment vertical="center" wrapText="1"/>
    </xf>
    <xf numFmtId="0" fontId="15" fillId="4" borderId="5" xfId="0" applyFont="1" applyFill="1" applyBorder="1" applyAlignment="1">
      <alignment vertical="center" wrapText="1"/>
    </xf>
    <xf numFmtId="0" fontId="22" fillId="0" borderId="12" xfId="2" applyFont="1" applyFill="1" applyBorder="1" applyAlignment="1">
      <alignment horizontal="center"/>
    </xf>
    <xf numFmtId="9" fontId="6" fillId="0" borderId="1" xfId="1" applyFont="1" applyFill="1" applyBorder="1" applyAlignment="1">
      <alignment horizontal="center" vertical="center"/>
    </xf>
    <xf numFmtId="0" fontId="13" fillId="2" borderId="36" xfId="0" applyFont="1" applyFill="1" applyBorder="1" applyAlignment="1">
      <alignment horizontal="center" vertical="center" wrapText="1"/>
    </xf>
    <xf numFmtId="0" fontId="13" fillId="2" borderId="36" xfId="0" applyFont="1" applyFill="1" applyBorder="1" applyAlignment="1">
      <alignment horizontal="center" vertical="center" wrapText="1"/>
    </xf>
    <xf numFmtId="9" fontId="5" fillId="0" borderId="39" xfId="1" applyNumberFormat="1" applyFont="1" applyFill="1" applyBorder="1" applyAlignment="1">
      <alignment horizontal="center" vertical="center"/>
    </xf>
    <xf numFmtId="1" fontId="5" fillId="0" borderId="39" xfId="4" applyNumberFormat="1" applyFont="1" applyFill="1" applyBorder="1" applyAlignment="1">
      <alignment horizontal="center" vertical="center" wrapText="1"/>
    </xf>
    <xf numFmtId="9" fontId="5" fillId="2" borderId="59" xfId="2" applyNumberFormat="1" applyFont="1" applyFill="1" applyBorder="1" applyAlignment="1">
      <alignment horizontal="center"/>
    </xf>
    <xf numFmtId="166" fontId="5" fillId="2" borderId="59" xfId="2" applyNumberFormat="1" applyFont="1" applyFill="1" applyBorder="1" applyAlignment="1">
      <alignment horizontal="center"/>
    </xf>
    <xf numFmtId="9" fontId="5" fillId="2" borderId="59" xfId="1" applyNumberFormat="1" applyFont="1" applyFill="1" applyBorder="1" applyAlignment="1">
      <alignment horizontal="center"/>
    </xf>
    <xf numFmtId="0" fontId="31" fillId="0" borderId="0" xfId="0" applyFont="1" applyAlignment="1">
      <alignment horizontal="justify" vertical="center"/>
    </xf>
    <xf numFmtId="0" fontId="30" fillId="0" borderId="0" xfId="0" applyFont="1" applyAlignment="1">
      <alignment horizontal="center" wrapText="1"/>
    </xf>
    <xf numFmtId="0" fontId="31" fillId="0" borderId="0" xfId="0" applyFont="1"/>
    <xf numFmtId="0" fontId="31" fillId="0" borderId="1" xfId="0" applyFont="1" applyBorder="1" applyAlignment="1">
      <alignment horizontal="left" vertical="center"/>
    </xf>
    <xf numFmtId="0" fontId="31" fillId="0" borderId="0" xfId="0" applyFont="1" applyAlignment="1">
      <alignment horizontal="left" vertical="center"/>
    </xf>
    <xf numFmtId="0" fontId="31" fillId="0" borderId="0" xfId="0" applyFont="1" applyAlignment="1">
      <alignment wrapText="1"/>
    </xf>
    <xf numFmtId="0" fontId="31" fillId="0" borderId="0" xfId="0" applyFont="1" applyAlignment="1"/>
    <xf numFmtId="0" fontId="30" fillId="2" borderId="58" xfId="0" applyFont="1" applyFill="1" applyBorder="1" applyAlignment="1">
      <alignment horizontal="center" vertical="center" wrapText="1"/>
    </xf>
    <xf numFmtId="0" fontId="6" fillId="5" borderId="39" xfId="0" applyFont="1" applyFill="1" applyBorder="1" applyAlignment="1">
      <alignment horizontal="center" vertical="center"/>
    </xf>
    <xf numFmtId="0" fontId="31" fillId="0" borderId="1" xfId="0" applyFont="1" applyBorder="1" applyAlignment="1">
      <alignment horizontal="center" vertical="center"/>
    </xf>
    <xf numFmtId="0" fontId="31" fillId="0" borderId="1" xfId="0" applyFont="1" applyBorder="1" applyAlignment="1">
      <alignment horizontal="justify" vertical="center"/>
    </xf>
    <xf numFmtId="0" fontId="31" fillId="0" borderId="1" xfId="0" applyFont="1" applyFill="1" applyBorder="1" applyAlignment="1">
      <alignment horizontal="justify" vertical="center"/>
    </xf>
    <xf numFmtId="168" fontId="31" fillId="0" borderId="1" xfId="4" applyNumberFormat="1" applyFont="1" applyFill="1" applyBorder="1" applyAlignment="1">
      <alignment horizontal="center" vertical="center"/>
    </xf>
    <xf numFmtId="168" fontId="31" fillId="0" borderId="1" xfId="1" applyNumberFormat="1" applyFont="1" applyFill="1" applyBorder="1" applyAlignment="1">
      <alignment horizontal="center" vertical="center"/>
    </xf>
    <xf numFmtId="9" fontId="31" fillId="0" borderId="1" xfId="4" applyNumberFormat="1" applyFont="1" applyFill="1" applyBorder="1" applyAlignment="1">
      <alignment horizontal="center" vertical="center"/>
    </xf>
    <xf numFmtId="1" fontId="31" fillId="0" borderId="1" xfId="4" applyNumberFormat="1" applyFont="1" applyFill="1" applyBorder="1" applyAlignment="1">
      <alignment horizontal="center" vertical="center"/>
    </xf>
    <xf numFmtId="9" fontId="31" fillId="0" borderId="1" xfId="1" applyFont="1" applyFill="1" applyBorder="1" applyAlignment="1">
      <alignment horizontal="center" vertical="center"/>
    </xf>
    <xf numFmtId="9" fontId="31" fillId="0" borderId="1" xfId="1" applyFont="1" applyBorder="1" applyAlignment="1">
      <alignment horizontal="center" vertical="center"/>
    </xf>
    <xf numFmtId="1" fontId="6" fillId="0" borderId="1" xfId="4" applyNumberFormat="1" applyFont="1" applyFill="1" applyBorder="1" applyAlignment="1">
      <alignment horizontal="center" vertical="center"/>
    </xf>
    <xf numFmtId="2" fontId="31" fillId="0" borderId="1" xfId="4" applyNumberFormat="1" applyFont="1" applyFill="1" applyBorder="1" applyAlignment="1">
      <alignment horizontal="center" vertical="center"/>
    </xf>
    <xf numFmtId="174" fontId="12" fillId="0" borderId="1" xfId="4" applyNumberFormat="1" applyFont="1" applyFill="1" applyBorder="1" applyAlignment="1">
      <alignment horizontal="center" vertical="center"/>
    </xf>
    <xf numFmtId="10" fontId="12" fillId="0" borderId="1" xfId="1" applyNumberFormat="1" applyFont="1" applyFill="1" applyBorder="1" applyAlignment="1">
      <alignment horizontal="center" vertical="center"/>
    </xf>
    <xf numFmtId="42" fontId="31" fillId="0" borderId="1" xfId="7" applyFont="1" applyFill="1" applyBorder="1" applyAlignment="1">
      <alignment horizontal="center" vertical="center"/>
    </xf>
    <xf numFmtId="10" fontId="31" fillId="0" borderId="1" xfId="1" applyNumberFormat="1" applyFont="1" applyFill="1" applyBorder="1" applyAlignment="1">
      <alignment horizontal="center" vertical="center"/>
    </xf>
    <xf numFmtId="172" fontId="31" fillId="0" borderId="1" xfId="10" applyNumberFormat="1" applyFont="1" applyFill="1" applyBorder="1" applyAlignment="1">
      <alignment horizontal="center" vertical="center"/>
    </xf>
    <xf numFmtId="173" fontId="6" fillId="4" borderId="1" xfId="11" applyNumberFormat="1" applyFont="1" applyFill="1" applyBorder="1" applyAlignment="1">
      <alignment horizontal="center" vertical="center"/>
    </xf>
    <xf numFmtId="10" fontId="6" fillId="0" borderId="1" xfId="1" applyNumberFormat="1" applyFont="1" applyFill="1" applyBorder="1" applyAlignment="1">
      <alignment horizontal="center" vertical="center"/>
    </xf>
    <xf numFmtId="1" fontId="31" fillId="4" borderId="1" xfId="4" applyNumberFormat="1" applyFont="1" applyFill="1" applyBorder="1" applyAlignment="1">
      <alignment horizontal="center" vertical="center"/>
    </xf>
    <xf numFmtId="9" fontId="31" fillId="4" borderId="1" xfId="1" applyFont="1" applyFill="1" applyBorder="1" applyAlignment="1">
      <alignment horizontal="center" vertical="center"/>
    </xf>
    <xf numFmtId="3" fontId="31" fillId="0" borderId="1" xfId="2" applyNumberFormat="1" applyFont="1" applyFill="1" applyBorder="1" applyAlignment="1">
      <alignment horizontal="center" vertical="center" wrapText="1"/>
    </xf>
    <xf numFmtId="3" fontId="31" fillId="0" borderId="1" xfId="4" applyNumberFormat="1" applyFont="1" applyFill="1" applyBorder="1" applyAlignment="1">
      <alignment horizontal="center" vertical="center" wrapText="1"/>
    </xf>
    <xf numFmtId="170" fontId="35" fillId="0" borderId="1" xfId="9" applyNumberFormat="1" applyFont="1" applyFill="1" applyBorder="1" applyAlignment="1">
      <alignment horizontal="center" vertical="center"/>
    </xf>
    <xf numFmtId="170" fontId="35" fillId="0" borderId="7" xfId="9" applyNumberFormat="1" applyFont="1" applyFill="1" applyBorder="1" applyAlignment="1">
      <alignment horizontal="center" vertical="center"/>
    </xf>
    <xf numFmtId="10" fontId="12" fillId="0" borderId="8" xfId="1" applyNumberFormat="1" applyFont="1" applyFill="1" applyBorder="1" applyAlignment="1">
      <alignment horizontal="center" vertical="center" wrapText="1"/>
    </xf>
    <xf numFmtId="10" fontId="12" fillId="0" borderId="45" xfId="1" applyNumberFormat="1" applyFont="1" applyFill="1" applyBorder="1" applyAlignment="1">
      <alignment horizontal="center" vertical="center" wrapText="1"/>
    </xf>
    <xf numFmtId="0" fontId="13" fillId="2" borderId="65" xfId="0" applyFont="1" applyFill="1" applyBorder="1" applyAlignment="1">
      <alignment horizontal="center" vertical="center" wrapText="1"/>
    </xf>
    <xf numFmtId="0" fontId="13" fillId="2" borderId="77" xfId="0" applyFont="1" applyFill="1" applyBorder="1" applyAlignment="1">
      <alignment horizontal="center" vertical="center" wrapText="1"/>
    </xf>
    <xf numFmtId="166" fontId="12" fillId="2" borderId="56" xfId="2" applyNumberFormat="1" applyFont="1" applyFill="1" applyBorder="1" applyAlignment="1">
      <alignment horizontal="center"/>
    </xf>
    <xf numFmtId="9" fontId="2" fillId="0" borderId="0" xfId="1" applyFont="1" applyFill="1"/>
    <xf numFmtId="0" fontId="0" fillId="0" borderId="0" xfId="0" applyAlignment="1">
      <alignment horizontal="left"/>
    </xf>
    <xf numFmtId="0" fontId="38" fillId="10" borderId="1" xfId="0" applyFont="1" applyFill="1" applyBorder="1" applyAlignment="1">
      <alignment horizontal="center" vertical="center" wrapText="1"/>
    </xf>
    <xf numFmtId="0" fontId="38" fillId="10" borderId="1" xfId="0" applyFont="1" applyFill="1" applyBorder="1" applyAlignment="1">
      <alignment horizontal="center" vertical="center"/>
    </xf>
    <xf numFmtId="0" fontId="39" fillId="10" borderId="1" xfId="0" applyFont="1" applyFill="1" applyBorder="1" applyAlignment="1">
      <alignment horizontal="left" vertical="center" wrapText="1"/>
    </xf>
    <xf numFmtId="0" fontId="39" fillId="10" borderId="1" xfId="0" applyFont="1" applyFill="1" applyBorder="1" applyAlignment="1">
      <alignment horizontal="center" vertical="center" wrapText="1"/>
    </xf>
    <xf numFmtId="0" fontId="38" fillId="11" borderId="1" xfId="0" applyFont="1" applyFill="1" applyBorder="1" applyAlignment="1">
      <alignment horizontal="center" vertical="center" wrapText="1"/>
    </xf>
    <xf numFmtId="0" fontId="38" fillId="11" borderId="1" xfId="0" applyFont="1" applyFill="1" applyBorder="1" applyAlignment="1">
      <alignment horizontal="center" vertical="center"/>
    </xf>
    <xf numFmtId="0" fontId="39" fillId="11" borderId="1" xfId="0" applyFont="1" applyFill="1" applyBorder="1" applyAlignment="1">
      <alignment horizontal="left" vertical="center" wrapText="1"/>
    </xf>
    <xf numFmtId="0" fontId="39" fillId="11" borderId="1" xfId="0" applyFont="1" applyFill="1" applyBorder="1" applyAlignment="1">
      <alignment horizontal="center" vertical="center" wrapText="1"/>
    </xf>
    <xf numFmtId="0" fontId="38" fillId="12" borderId="1" xfId="0" applyFont="1" applyFill="1" applyBorder="1" applyAlignment="1">
      <alignment horizontal="center" vertical="center" wrapText="1"/>
    </xf>
    <xf numFmtId="0" fontId="38" fillId="12" borderId="1" xfId="0" applyFont="1" applyFill="1" applyBorder="1" applyAlignment="1">
      <alignment horizontal="center" vertical="center"/>
    </xf>
    <xf numFmtId="0" fontId="39" fillId="12" borderId="1" xfId="0" applyFont="1" applyFill="1" applyBorder="1" applyAlignment="1">
      <alignment horizontal="left" vertical="center" wrapText="1"/>
    </xf>
    <xf numFmtId="0" fontId="39" fillId="12" borderId="1" xfId="0" applyFont="1" applyFill="1" applyBorder="1" applyAlignment="1">
      <alignment horizontal="center" vertical="center" wrapText="1"/>
    </xf>
    <xf numFmtId="0" fontId="38" fillId="13" borderId="1" xfId="0" applyFont="1" applyFill="1" applyBorder="1" applyAlignment="1">
      <alignment horizontal="center" vertical="center" wrapText="1"/>
    </xf>
    <xf numFmtId="0" fontId="38" fillId="13" borderId="1" xfId="0" applyFont="1" applyFill="1" applyBorder="1" applyAlignment="1">
      <alignment horizontal="center" vertical="center"/>
    </xf>
    <xf numFmtId="0" fontId="39" fillId="13" borderId="1" xfId="0" applyFont="1" applyFill="1" applyBorder="1" applyAlignment="1">
      <alignment horizontal="left" vertical="center" wrapText="1"/>
    </xf>
    <xf numFmtId="0" fontId="39" fillId="13" borderId="1" xfId="0" applyFont="1" applyFill="1" applyBorder="1" applyAlignment="1">
      <alignment horizontal="center" vertical="center" wrapText="1"/>
    </xf>
    <xf numFmtId="0" fontId="36" fillId="14" borderId="1" xfId="0" applyFont="1" applyFill="1" applyBorder="1" applyAlignment="1">
      <alignment horizontal="center"/>
    </xf>
    <xf numFmtId="10" fontId="6" fillId="2" borderId="49" xfId="1" applyNumberFormat="1" applyFont="1" applyFill="1" applyBorder="1" applyAlignment="1">
      <alignment horizontal="center"/>
    </xf>
    <xf numFmtId="0" fontId="31" fillId="0" borderId="1" xfId="0" applyFont="1" applyFill="1" applyBorder="1" applyAlignment="1">
      <alignment horizontal="center" vertical="center"/>
    </xf>
    <xf numFmtId="172" fontId="12" fillId="4" borderId="43" xfId="10" applyNumberFormat="1" applyFont="1" applyFill="1" applyBorder="1" applyAlignment="1">
      <alignment horizontal="center" vertical="center" wrapText="1"/>
    </xf>
    <xf numFmtId="172" fontId="6" fillId="4" borderId="0" xfId="10" applyNumberFormat="1" applyFont="1" applyFill="1" applyBorder="1" applyAlignment="1">
      <alignment horizontal="center" vertical="center" wrapText="1"/>
    </xf>
    <xf numFmtId="170" fontId="35" fillId="0" borderId="41" xfId="11" applyNumberFormat="1" applyFont="1" applyFill="1" applyBorder="1" applyAlignment="1">
      <alignment horizontal="center" vertical="center"/>
    </xf>
    <xf numFmtId="172" fontId="2" fillId="0" borderId="0" xfId="0" applyNumberFormat="1" applyFont="1" applyFill="1"/>
    <xf numFmtId="0" fontId="39" fillId="4" borderId="0" xfId="0" applyFont="1" applyFill="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0" xfId="0" applyAlignment="1">
      <alignment horizontal="center" vertical="center" wrapText="1"/>
    </xf>
    <xf numFmtId="0" fontId="1" fillId="15" borderId="1" xfId="0" applyFont="1" applyFill="1" applyBorder="1" applyAlignment="1">
      <alignment horizontal="center" vertical="center" wrapText="1"/>
    </xf>
    <xf numFmtId="0" fontId="0" fillId="15" borderId="63" xfId="0" applyFill="1" applyBorder="1" applyAlignment="1">
      <alignment vertical="center" wrapText="1"/>
    </xf>
    <xf numFmtId="0" fontId="31" fillId="15" borderId="1" xfId="0" applyFont="1" applyFill="1" applyBorder="1" applyAlignment="1">
      <alignment horizontal="justify" vertical="center" wrapText="1"/>
    </xf>
    <xf numFmtId="0" fontId="31" fillId="15" borderId="1" xfId="0" applyFont="1" applyFill="1" applyBorder="1" applyAlignment="1">
      <alignment horizontal="center" vertical="center" wrapText="1"/>
    </xf>
    <xf numFmtId="42" fontId="1" fillId="15" borderId="1" xfId="7" applyFont="1" applyFill="1" applyBorder="1" applyAlignment="1">
      <alignment horizontal="center" vertical="center" wrapText="1"/>
    </xf>
    <xf numFmtId="0" fontId="0" fillId="15" borderId="63" xfId="0" applyFill="1" applyBorder="1" applyAlignment="1">
      <alignment horizontal="justify" vertical="center" wrapText="1"/>
    </xf>
    <xf numFmtId="166" fontId="31" fillId="15" borderId="1" xfId="2" applyNumberFormat="1" applyFont="1" applyFill="1" applyBorder="1" applyAlignment="1">
      <alignment horizontal="center" vertical="center"/>
    </xf>
    <xf numFmtId="10" fontId="1" fillId="15" borderId="1" xfId="1" applyNumberFormat="1" applyFont="1" applyFill="1" applyBorder="1" applyAlignment="1">
      <alignment horizontal="center" vertical="center" wrapText="1"/>
    </xf>
    <xf numFmtId="10" fontId="1" fillId="7" borderId="1" xfId="1" applyNumberFormat="1" applyFont="1" applyFill="1" applyBorder="1" applyAlignment="1">
      <alignment horizontal="center" vertical="center" wrapText="1"/>
    </xf>
    <xf numFmtId="42" fontId="1" fillId="7" borderId="1" xfId="7" applyFont="1" applyFill="1" applyBorder="1" applyAlignment="1">
      <alignment horizontal="center" vertical="center" wrapText="1"/>
    </xf>
    <xf numFmtId="0" fontId="31" fillId="7" borderId="1" xfId="0" applyFont="1" applyFill="1" applyBorder="1" applyAlignment="1">
      <alignment horizontal="justify" vertical="center" wrapText="1"/>
    </xf>
    <xf numFmtId="0" fontId="31" fillId="7" borderId="1" xfId="0" applyFont="1" applyFill="1" applyBorder="1" applyAlignment="1">
      <alignment horizontal="center" vertical="center" wrapText="1"/>
    </xf>
    <xf numFmtId="1" fontId="1" fillId="7" borderId="1" xfId="7" applyNumberFormat="1" applyFont="1" applyFill="1" applyBorder="1" applyAlignment="1">
      <alignment horizontal="center" vertical="center" wrapText="1"/>
    </xf>
    <xf numFmtId="9" fontId="31" fillId="0" borderId="1" xfId="1" applyFont="1" applyFill="1" applyBorder="1" applyAlignment="1">
      <alignment horizontal="center" vertical="center" wrapText="1"/>
    </xf>
    <xf numFmtId="0" fontId="4" fillId="3" borderId="36" xfId="0" applyFont="1" applyFill="1" applyBorder="1" applyAlignment="1">
      <alignment horizontal="center" vertical="center" wrapText="1"/>
    </xf>
    <xf numFmtId="175" fontId="6" fillId="2" borderId="49" xfId="1" applyNumberFormat="1" applyFont="1" applyFill="1" applyBorder="1" applyAlignment="1">
      <alignment horizontal="center"/>
    </xf>
    <xf numFmtId="0" fontId="30" fillId="0" borderId="0" xfId="0" applyFont="1" applyAlignment="1">
      <alignment horizontal="center" wrapText="1"/>
    </xf>
    <xf numFmtId="1" fontId="6" fillId="0" borderId="43" xfId="4" applyNumberFormat="1" applyFont="1" applyBorder="1" applyAlignment="1">
      <alignment horizontal="center" vertical="center" wrapText="1"/>
    </xf>
    <xf numFmtId="1" fontId="40" fillId="0" borderId="43" xfId="4" applyNumberFormat="1" applyFont="1" applyBorder="1" applyAlignment="1">
      <alignment horizontal="center" vertical="center" wrapText="1"/>
    </xf>
    <xf numFmtId="9" fontId="6" fillId="0" borderId="41" xfId="1" applyFont="1" applyBorder="1" applyAlignment="1">
      <alignment horizontal="center" vertical="center" wrapText="1"/>
    </xf>
    <xf numFmtId="1" fontId="31" fillId="0" borderId="1" xfId="1" applyNumberFormat="1" applyFont="1" applyBorder="1" applyAlignment="1">
      <alignment horizontal="center" vertical="center"/>
    </xf>
    <xf numFmtId="169" fontId="6" fillId="4" borderId="41" xfId="6" applyNumberFormat="1" applyFont="1" applyFill="1" applyBorder="1" applyAlignment="1">
      <alignment horizontal="center" vertical="center" wrapText="1"/>
    </xf>
    <xf numFmtId="170" fontId="35" fillId="0" borderId="41" xfId="12" applyNumberFormat="1" applyFont="1" applyFill="1" applyBorder="1" applyAlignment="1">
      <alignment horizontal="center" vertical="center"/>
    </xf>
    <xf numFmtId="172" fontId="12" fillId="0" borderId="43" xfId="4" applyNumberFormat="1" applyFont="1" applyFill="1" applyBorder="1" applyAlignment="1">
      <alignment horizontal="center" vertical="center" wrapText="1"/>
    </xf>
    <xf numFmtId="10" fontId="12" fillId="0" borderId="69" xfId="1" applyNumberFormat="1" applyFont="1" applyFill="1" applyBorder="1" applyAlignment="1">
      <alignment horizontal="center" vertical="center" wrapText="1"/>
    </xf>
    <xf numFmtId="170" fontId="35" fillId="0" borderId="1" xfId="12" applyNumberFormat="1" applyFont="1" applyFill="1" applyBorder="1" applyAlignment="1">
      <alignment horizontal="center" vertical="center" wrapText="1"/>
    </xf>
    <xf numFmtId="170" fontId="0" fillId="0" borderId="1" xfId="11" applyNumberFormat="1" applyFont="1" applyFill="1" applyBorder="1" applyAlignment="1">
      <alignment horizontal="center" vertical="center"/>
    </xf>
    <xf numFmtId="9" fontId="6" fillId="0" borderId="41" xfId="1" applyFont="1" applyFill="1" applyBorder="1" applyAlignment="1">
      <alignment horizontal="center" vertical="center" wrapText="1"/>
    </xf>
    <xf numFmtId="1" fontId="6" fillId="0" borderId="43" xfId="4" applyNumberFormat="1" applyFont="1" applyFill="1" applyBorder="1" applyAlignment="1">
      <alignment horizontal="center" vertical="center" wrapText="1"/>
    </xf>
    <xf numFmtId="9" fontId="6" fillId="0" borderId="41" xfId="1" applyFont="1" applyFill="1" applyBorder="1" applyAlignment="1">
      <alignment horizontal="center" vertical="center" wrapText="1"/>
    </xf>
    <xf numFmtId="1" fontId="6" fillId="0" borderId="43" xfId="4" applyNumberFormat="1" applyFont="1" applyFill="1" applyBorder="1" applyAlignment="1">
      <alignment horizontal="center" vertical="center" wrapText="1"/>
    </xf>
    <xf numFmtId="9" fontId="6" fillId="0" borderId="41" xfId="1" applyFont="1" applyFill="1" applyBorder="1" applyAlignment="1">
      <alignment horizontal="center" vertical="center" wrapText="1"/>
    </xf>
    <xf numFmtId="1" fontId="6" fillId="0" borderId="43" xfId="4" applyNumberFormat="1" applyFont="1" applyFill="1" applyBorder="1" applyAlignment="1">
      <alignment horizontal="center" vertical="center" wrapText="1"/>
    </xf>
    <xf numFmtId="9" fontId="6" fillId="0" borderId="41" xfId="1" applyFont="1" applyFill="1" applyBorder="1" applyAlignment="1">
      <alignment horizontal="center" vertical="center" wrapText="1"/>
    </xf>
    <xf numFmtId="1" fontId="6" fillId="0" borderId="43" xfId="4" applyNumberFormat="1" applyFont="1" applyFill="1" applyBorder="1" applyAlignment="1">
      <alignment horizontal="center" vertical="center" wrapText="1"/>
    </xf>
    <xf numFmtId="1" fontId="13" fillId="6" borderId="61" xfId="4" applyNumberFormat="1" applyFont="1" applyFill="1" applyBorder="1" applyAlignment="1">
      <alignment horizontal="center" vertical="center" wrapText="1"/>
    </xf>
    <xf numFmtId="0" fontId="2" fillId="0" borderId="7" xfId="2" applyFont="1" applyFill="1" applyBorder="1" applyAlignment="1">
      <alignment horizontal="center"/>
    </xf>
    <xf numFmtId="0" fontId="2" fillId="0" borderId="1" xfId="2" applyFont="1" applyFill="1" applyBorder="1" applyAlignment="1">
      <alignment horizontal="center"/>
    </xf>
    <xf numFmtId="0" fontId="2" fillId="0" borderId="14" xfId="2" applyFont="1" applyFill="1" applyBorder="1" applyAlignment="1">
      <alignment horizontal="center"/>
    </xf>
    <xf numFmtId="0" fontId="9" fillId="3" borderId="10" xfId="0" applyFont="1" applyFill="1" applyBorder="1" applyAlignment="1">
      <alignment horizontal="center" vertical="center" wrapText="1"/>
    </xf>
    <xf numFmtId="0" fontId="9" fillId="3" borderId="0" xfId="0" applyFont="1" applyFill="1" applyBorder="1" applyAlignment="1">
      <alignment horizontal="center" vertical="center" wrapText="1"/>
    </xf>
    <xf numFmtId="2" fontId="42" fillId="0" borderId="43" xfId="4" applyNumberFormat="1" applyFont="1" applyFill="1" applyBorder="1" applyAlignment="1">
      <alignment horizontal="center" vertical="center" wrapText="1"/>
    </xf>
    <xf numFmtId="1" fontId="42" fillId="0" borderId="43" xfId="4" applyNumberFormat="1" applyFont="1" applyFill="1" applyBorder="1" applyAlignment="1">
      <alignment horizontal="center" vertical="center" wrapText="1"/>
    </xf>
    <xf numFmtId="174" fontId="42" fillId="0" borderId="43" xfId="4" applyNumberFormat="1" applyFont="1" applyFill="1" applyBorder="1" applyAlignment="1">
      <alignment horizontal="center" vertical="center" wrapText="1"/>
    </xf>
    <xf numFmtId="9" fontId="5" fillId="0" borderId="38" xfId="1" applyFont="1" applyFill="1" applyBorder="1" applyAlignment="1">
      <alignment horizontal="center" vertical="center" wrapText="1"/>
    </xf>
    <xf numFmtId="9" fontId="5" fillId="0" borderId="54" xfId="1" applyFont="1" applyFill="1" applyBorder="1" applyAlignment="1">
      <alignment horizontal="center" vertical="center" wrapText="1"/>
    </xf>
    <xf numFmtId="9" fontId="5" fillId="0" borderId="72" xfId="1" applyFont="1" applyFill="1" applyBorder="1" applyAlignment="1">
      <alignment horizontal="center" vertical="center" wrapText="1"/>
    </xf>
    <xf numFmtId="0" fontId="30" fillId="0" borderId="0" xfId="0" applyFont="1" applyAlignment="1">
      <alignment horizontal="center" wrapText="1"/>
    </xf>
    <xf numFmtId="0" fontId="31" fillId="0" borderId="44" xfId="0" applyFont="1" applyBorder="1" applyAlignment="1">
      <alignment horizontal="justify" vertical="center"/>
    </xf>
    <xf numFmtId="0" fontId="31" fillId="0" borderId="44" xfId="0" applyFont="1" applyFill="1" applyBorder="1" applyAlignment="1">
      <alignment horizontal="justify" vertical="center"/>
    </xf>
    <xf numFmtId="1" fontId="31" fillId="0" borderId="1" xfId="4" applyNumberFormat="1" applyFont="1" applyFill="1" applyBorder="1" applyAlignment="1">
      <alignment horizontal="center" vertical="center" wrapText="1"/>
    </xf>
    <xf numFmtId="10" fontId="31" fillId="3" borderId="1" xfId="1" applyNumberFormat="1" applyFont="1" applyFill="1" applyBorder="1" applyAlignment="1">
      <alignment horizontal="center" vertical="center" wrapText="1"/>
    </xf>
    <xf numFmtId="1" fontId="31" fillId="4" borderId="1" xfId="4" applyNumberFormat="1" applyFont="1" applyFill="1" applyBorder="1" applyAlignment="1">
      <alignment horizontal="center" vertical="center" wrapText="1"/>
    </xf>
    <xf numFmtId="172" fontId="31" fillId="0" borderId="1" xfId="10" applyNumberFormat="1" applyFont="1" applyFill="1" applyBorder="1" applyAlignment="1">
      <alignment horizontal="center" vertical="center" wrapText="1"/>
    </xf>
    <xf numFmtId="173" fontId="31" fillId="4" borderId="1" xfId="11" applyNumberFormat="1" applyFont="1" applyFill="1" applyBorder="1" applyAlignment="1">
      <alignment horizontal="center" vertical="center" wrapText="1"/>
    </xf>
    <xf numFmtId="9" fontId="31" fillId="0" borderId="1" xfId="1" applyFont="1" applyBorder="1" applyAlignment="1">
      <alignment horizontal="center" vertical="center" wrapText="1"/>
    </xf>
    <xf numFmtId="1" fontId="31" fillId="0" borderId="1" xfId="4" applyNumberFormat="1" applyFont="1" applyBorder="1" applyAlignment="1">
      <alignment horizontal="center" vertical="center" wrapText="1"/>
    </xf>
    <xf numFmtId="1" fontId="44" fillId="0" borderId="1" xfId="4" applyNumberFormat="1" applyFont="1" applyBorder="1" applyAlignment="1">
      <alignment horizontal="center" vertical="center" wrapText="1"/>
    </xf>
    <xf numFmtId="2" fontId="31" fillId="0" borderId="1" xfId="4" applyNumberFormat="1" applyFont="1" applyFill="1" applyBorder="1" applyAlignment="1">
      <alignment horizontal="center" vertical="center" wrapText="1"/>
    </xf>
    <xf numFmtId="170" fontId="0" fillId="0" borderId="1" xfId="12" applyNumberFormat="1" applyFont="1" applyFill="1" applyBorder="1" applyAlignment="1">
      <alignment horizontal="center" vertical="center"/>
    </xf>
    <xf numFmtId="172" fontId="31" fillId="0" borderId="1" xfId="4" applyNumberFormat="1" applyFont="1" applyFill="1" applyBorder="1" applyAlignment="1">
      <alignment horizontal="center" vertical="center" wrapText="1"/>
    </xf>
    <xf numFmtId="2" fontId="42" fillId="0" borderId="41" xfId="4" applyNumberFormat="1" applyFont="1" applyFill="1" applyBorder="1" applyAlignment="1">
      <alignment horizontal="center" vertical="center" wrapText="1"/>
    </xf>
    <xf numFmtId="1" fontId="42" fillId="0" borderId="41" xfId="4" applyNumberFormat="1" applyFont="1" applyFill="1" applyBorder="1" applyAlignment="1">
      <alignment horizontal="center" vertical="center" wrapText="1"/>
    </xf>
    <xf numFmtId="10" fontId="42" fillId="0" borderId="41" xfId="1" applyNumberFormat="1" applyFont="1"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xf>
    <xf numFmtId="1" fontId="6" fillId="0" borderId="41" xfId="1" applyNumberFormat="1" applyFont="1" applyFill="1" applyBorder="1" applyAlignment="1">
      <alignment horizontal="center" vertical="center" wrapText="1"/>
    </xf>
    <xf numFmtId="0" fontId="14" fillId="0" borderId="0" xfId="0" applyFont="1" applyAlignment="1">
      <alignment horizontal="center" vertical="center" wrapText="1"/>
    </xf>
    <xf numFmtId="1" fontId="6" fillId="0" borderId="43" xfId="4" applyNumberFormat="1" applyFont="1" applyFill="1" applyBorder="1" applyAlignment="1">
      <alignment horizontal="center" vertical="center"/>
    </xf>
    <xf numFmtId="1" fontId="6" fillId="0" borderId="41" xfId="6" applyNumberFormat="1" applyFont="1" applyFill="1" applyBorder="1" applyAlignment="1">
      <alignment horizontal="center" vertical="center"/>
    </xf>
    <xf numFmtId="1" fontId="6" fillId="0" borderId="46" xfId="4" applyNumberFormat="1" applyFont="1" applyFill="1" applyBorder="1" applyAlignment="1">
      <alignment horizontal="center" vertical="center"/>
    </xf>
    <xf numFmtId="175" fontId="6" fillId="0" borderId="43" xfId="6" applyNumberFormat="1" applyFont="1" applyFill="1" applyBorder="1" applyAlignment="1">
      <alignment vertical="center" wrapText="1"/>
    </xf>
    <xf numFmtId="175" fontId="6" fillId="0" borderId="41" xfId="6" applyNumberFormat="1" applyFont="1" applyFill="1" applyBorder="1" applyAlignment="1">
      <alignment vertical="center" wrapText="1"/>
    </xf>
    <xf numFmtId="175" fontId="6" fillId="0" borderId="46" xfId="6" applyNumberFormat="1" applyFont="1" applyFill="1" applyBorder="1" applyAlignment="1">
      <alignment vertical="center" wrapText="1"/>
    </xf>
    <xf numFmtId="2" fontId="49" fillId="0" borderId="43" xfId="4" applyNumberFormat="1" applyFont="1" applyFill="1" applyBorder="1" applyAlignment="1">
      <alignment horizontal="center" vertical="center" wrapText="1"/>
    </xf>
    <xf numFmtId="1" fontId="49" fillId="0" borderId="46" xfId="4" applyNumberFormat="1" applyFont="1" applyFill="1" applyBorder="1" applyAlignment="1">
      <alignment horizontal="center" vertical="center" wrapText="1"/>
    </xf>
    <xf numFmtId="41" fontId="42" fillId="0" borderId="41" xfId="14" applyFont="1" applyFill="1" applyBorder="1" applyAlignment="1">
      <alignment horizontal="center" wrapText="1"/>
    </xf>
    <xf numFmtId="41" fontId="42" fillId="0" borderId="43" xfId="14" applyFont="1" applyFill="1" applyBorder="1" applyAlignment="1">
      <alignment horizontal="center" wrapText="1"/>
    </xf>
    <xf numFmtId="3" fontId="42" fillId="0" borderId="41" xfId="4" applyNumberFormat="1" applyFont="1" applyFill="1" applyBorder="1" applyAlignment="1">
      <alignment horizontal="center" vertical="center" wrapText="1"/>
    </xf>
    <xf numFmtId="3" fontId="42" fillId="0" borderId="43" xfId="4" applyNumberFormat="1" applyFont="1" applyFill="1" applyBorder="1" applyAlignment="1">
      <alignment horizontal="center" vertical="center" wrapText="1"/>
    </xf>
    <xf numFmtId="9" fontId="6" fillId="0" borderId="41" xfId="1" applyNumberFormat="1" applyFont="1" applyFill="1" applyBorder="1" applyAlignment="1">
      <alignment horizontal="center" vertical="center" wrapText="1"/>
    </xf>
    <xf numFmtId="0" fontId="31" fillId="0" borderId="0" xfId="0" applyFont="1" applyAlignment="1">
      <alignment vertical="center" wrapText="1"/>
    </xf>
    <xf numFmtId="0" fontId="31" fillId="0" borderId="1" xfId="0" applyFont="1" applyBorder="1" applyAlignment="1">
      <alignment horizontal="left" vertical="center" wrapText="1"/>
    </xf>
    <xf numFmtId="0" fontId="31" fillId="0" borderId="1" xfId="0" applyFont="1" applyBorder="1" applyAlignment="1">
      <alignment horizontal="center" vertical="center" wrapText="1"/>
    </xf>
    <xf numFmtId="0" fontId="31" fillId="0" borderId="1" xfId="0" applyFont="1" applyBorder="1" applyAlignment="1">
      <alignment horizontal="justify" vertical="center" wrapText="1"/>
    </xf>
    <xf numFmtId="0" fontId="31" fillId="0" borderId="0" xfId="0" applyFont="1" applyAlignment="1">
      <alignment horizontal="left" vertical="center" wrapText="1"/>
    </xf>
    <xf numFmtId="0" fontId="31" fillId="0" borderId="1" xfId="0" applyFont="1" applyFill="1" applyBorder="1" applyAlignment="1">
      <alignment horizontal="justify" vertical="center" wrapText="1"/>
    </xf>
    <xf numFmtId="168" fontId="31" fillId="0" borderId="1" xfId="1" applyNumberFormat="1" applyFont="1" applyFill="1" applyBorder="1" applyAlignment="1">
      <alignment horizontal="center" vertical="center" wrapText="1"/>
    </xf>
    <xf numFmtId="0" fontId="31" fillId="0" borderId="0" xfId="0" applyFont="1" applyAlignment="1">
      <alignment horizontal="justify" vertical="center" wrapText="1"/>
    </xf>
    <xf numFmtId="168" fontId="31" fillId="0" borderId="1" xfId="4"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41" fontId="31" fillId="0" borderId="1" xfId="14" applyFont="1" applyFill="1" applyBorder="1" applyAlignment="1">
      <alignment vertical="center" wrapText="1"/>
    </xf>
    <xf numFmtId="174" fontId="31" fillId="0" borderId="1" xfId="4" applyNumberFormat="1" applyFont="1" applyFill="1" applyBorder="1" applyAlignment="1">
      <alignment horizontal="center" vertical="center" wrapText="1"/>
    </xf>
    <xf numFmtId="0" fontId="0" fillId="0" borderId="1" xfId="0" applyFont="1" applyBorder="1" applyAlignment="1">
      <alignment horizontal="center" vertical="center" wrapText="1"/>
    </xf>
    <xf numFmtId="170" fontId="0" fillId="0" borderId="1" xfId="11" applyNumberFormat="1"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7" xfId="0" applyFont="1" applyBorder="1" applyAlignment="1">
      <alignment horizontal="center" vertical="center" wrapText="1"/>
    </xf>
    <xf numFmtId="0" fontId="31" fillId="0" borderId="7" xfId="0" applyFont="1" applyBorder="1" applyAlignment="1">
      <alignment horizontal="justify" vertical="center" wrapText="1"/>
    </xf>
    <xf numFmtId="0" fontId="31" fillId="0" borderId="7" xfId="0" applyFont="1" applyBorder="1" applyAlignment="1">
      <alignment horizontal="left" vertical="center" wrapText="1"/>
    </xf>
    <xf numFmtId="0" fontId="31" fillId="0" borderId="54" xfId="0" applyFont="1" applyBorder="1" applyAlignment="1">
      <alignment horizontal="left" vertical="center" wrapText="1"/>
    </xf>
    <xf numFmtId="0" fontId="31" fillId="0" borderId="54" xfId="0" applyFont="1" applyBorder="1" applyAlignment="1">
      <alignment horizontal="justify" vertical="center" wrapText="1"/>
    </xf>
    <xf numFmtId="0" fontId="31" fillId="0" borderId="54" xfId="0" applyFont="1" applyFill="1" applyBorder="1" applyAlignment="1">
      <alignment horizontal="justify" vertical="center" wrapText="1"/>
    </xf>
    <xf numFmtId="0" fontId="31" fillId="0" borderId="13" xfId="0" applyFont="1" applyBorder="1" applyAlignment="1">
      <alignment horizontal="left" vertical="center" wrapText="1"/>
    </xf>
    <xf numFmtId="0" fontId="31" fillId="0" borderId="14" xfId="0" applyFont="1" applyBorder="1" applyAlignment="1">
      <alignment horizontal="center" vertical="center" wrapText="1"/>
    </xf>
    <xf numFmtId="0" fontId="31" fillId="0" borderId="14" xfId="0" applyFont="1" applyBorder="1" applyAlignment="1">
      <alignment horizontal="justify" vertical="center" wrapText="1"/>
    </xf>
    <xf numFmtId="0" fontId="31" fillId="0" borderId="14" xfId="0" applyFont="1" applyBorder="1" applyAlignment="1">
      <alignment vertical="center" wrapText="1"/>
    </xf>
    <xf numFmtId="168" fontId="26" fillId="4" borderId="42" xfId="1" applyNumberFormat="1" applyFont="1" applyFill="1" applyBorder="1" applyAlignment="1">
      <alignment vertical="center" wrapText="1"/>
    </xf>
    <xf numFmtId="168" fontId="26" fillId="4" borderId="40" xfId="1" applyNumberFormat="1" applyFont="1" applyFill="1" applyBorder="1" applyAlignment="1">
      <alignment vertical="center" wrapText="1"/>
    </xf>
    <xf numFmtId="168" fontId="5" fillId="0" borderId="39" xfId="1" applyNumberFormat="1" applyFont="1" applyFill="1" applyBorder="1" applyAlignment="1">
      <alignment horizontal="center" vertical="center" wrapText="1"/>
    </xf>
    <xf numFmtId="0" fontId="31" fillId="0" borderId="47" xfId="0" applyFont="1" applyBorder="1" applyAlignment="1">
      <alignment horizontal="justify" vertical="center" wrapText="1"/>
    </xf>
    <xf numFmtId="1" fontId="31" fillId="0" borderId="47" xfId="4" applyNumberFormat="1" applyFont="1" applyFill="1" applyBorder="1" applyAlignment="1">
      <alignment horizontal="center" vertical="center" wrapText="1"/>
    </xf>
    <xf numFmtId="168" fontId="31" fillId="0" borderId="48" xfId="1" applyNumberFormat="1" applyFont="1" applyFill="1" applyBorder="1" applyAlignment="1">
      <alignment horizontal="center" vertical="center" wrapText="1"/>
    </xf>
    <xf numFmtId="0" fontId="31" fillId="0" borderId="78" xfId="0" applyFont="1" applyBorder="1" applyAlignment="1">
      <alignment horizontal="justify" vertical="center" wrapText="1"/>
    </xf>
    <xf numFmtId="1" fontId="31" fillId="0" borderId="78" xfId="4" applyNumberFormat="1" applyFont="1" applyFill="1" applyBorder="1" applyAlignment="1">
      <alignment horizontal="center" vertical="center" wrapText="1"/>
    </xf>
    <xf numFmtId="9" fontId="31" fillId="0" borderId="79" xfId="1" applyFont="1" applyFill="1" applyBorder="1" applyAlignment="1">
      <alignment horizontal="center" vertical="center" wrapText="1"/>
    </xf>
    <xf numFmtId="0" fontId="31" fillId="0" borderId="39" xfId="0" applyFont="1" applyBorder="1" applyAlignment="1">
      <alignment horizontal="justify" vertical="center" wrapText="1"/>
    </xf>
    <xf numFmtId="1" fontId="31" fillId="0" borderId="39" xfId="4" applyNumberFormat="1" applyFont="1" applyFill="1" applyBorder="1" applyAlignment="1">
      <alignment horizontal="center" vertical="center" wrapText="1"/>
    </xf>
    <xf numFmtId="168" fontId="31" fillId="0" borderId="40" xfId="1" applyNumberFormat="1" applyFont="1" applyFill="1" applyBorder="1" applyAlignment="1">
      <alignment horizontal="center" vertical="center" wrapText="1"/>
    </xf>
    <xf numFmtId="2" fontId="0" fillId="0" borderId="78" xfId="4" applyNumberFormat="1" applyFont="1" applyFill="1" applyBorder="1" applyAlignment="1">
      <alignment horizontal="center" vertical="center" wrapText="1"/>
    </xf>
    <xf numFmtId="1" fontId="0" fillId="0" borderId="78" xfId="4" applyNumberFormat="1" applyFont="1" applyFill="1" applyBorder="1" applyAlignment="1">
      <alignment horizontal="center" vertical="center" wrapText="1"/>
    </xf>
    <xf numFmtId="168" fontId="31" fillId="0" borderId="79" xfId="1" applyNumberFormat="1" applyFont="1" applyFill="1" applyBorder="1" applyAlignment="1">
      <alignment horizontal="center" vertical="center" wrapText="1"/>
    </xf>
    <xf numFmtId="10" fontId="31" fillId="0" borderId="79" xfId="1" applyNumberFormat="1" applyFont="1" applyFill="1" applyBorder="1" applyAlignment="1">
      <alignment horizontal="center" vertical="center" wrapText="1"/>
    </xf>
    <xf numFmtId="0" fontId="31" fillId="0" borderId="78" xfId="0" applyFont="1" applyFill="1" applyBorder="1" applyAlignment="1">
      <alignment horizontal="justify" vertical="center" wrapText="1"/>
    </xf>
    <xf numFmtId="170" fontId="0" fillId="0" borderId="78" xfId="11" applyNumberFormat="1" applyFont="1" applyFill="1" applyBorder="1" applyAlignment="1">
      <alignment horizontal="center" vertical="center" wrapText="1"/>
    </xf>
    <xf numFmtId="172" fontId="31" fillId="0" borderId="78" xfId="4" applyNumberFormat="1" applyFont="1" applyFill="1" applyBorder="1" applyAlignment="1">
      <alignment horizontal="center" vertical="center" wrapText="1"/>
    </xf>
    <xf numFmtId="172" fontId="31" fillId="0" borderId="78" xfId="10" applyNumberFormat="1" applyFont="1" applyFill="1" applyBorder="1" applyAlignment="1">
      <alignment horizontal="center" vertical="center" wrapText="1"/>
    </xf>
    <xf numFmtId="0" fontId="31" fillId="0" borderId="78" xfId="0" applyFont="1" applyBorder="1" applyAlignment="1">
      <alignment horizontal="center" vertical="center" wrapText="1"/>
    </xf>
    <xf numFmtId="9" fontId="31" fillId="0" borderId="79" xfId="1" applyFont="1" applyBorder="1" applyAlignment="1">
      <alignment horizontal="center" vertical="center" wrapText="1"/>
    </xf>
    <xf numFmtId="10" fontId="31" fillId="0" borderId="1" xfId="1" applyNumberFormat="1" applyFont="1" applyBorder="1" applyAlignment="1">
      <alignment horizontal="center" vertical="center" wrapText="1"/>
    </xf>
    <xf numFmtId="9" fontId="5" fillId="0" borderId="1" xfId="4" applyNumberFormat="1" applyFont="1" applyFill="1" applyBorder="1" applyAlignment="1">
      <alignment horizontal="center" vertical="center" wrapText="1"/>
    </xf>
    <xf numFmtId="1" fontId="5" fillId="0" borderId="1" xfId="4" applyNumberFormat="1" applyFont="1" applyFill="1" applyBorder="1" applyAlignment="1">
      <alignment horizontal="center" vertical="center" wrapText="1"/>
    </xf>
    <xf numFmtId="9" fontId="5" fillId="0" borderId="1" xfId="1" applyNumberFormat="1" applyFont="1" applyFill="1" applyBorder="1" applyAlignment="1">
      <alignment horizontal="center" vertical="center" wrapText="1"/>
    </xf>
    <xf numFmtId="10" fontId="31" fillId="0" borderId="1" xfId="1" applyNumberFormat="1" applyFont="1" applyFill="1" applyBorder="1" applyAlignment="1">
      <alignment horizontal="center" vertical="center" wrapText="1"/>
    </xf>
    <xf numFmtId="9" fontId="31" fillId="0" borderId="1" xfId="1" applyNumberFormat="1" applyFont="1" applyFill="1" applyBorder="1" applyAlignment="1">
      <alignment horizontal="center" vertical="center" wrapText="1"/>
    </xf>
    <xf numFmtId="1" fontId="31" fillId="0" borderId="1" xfId="1" applyNumberFormat="1" applyFont="1" applyBorder="1" applyAlignment="1">
      <alignment horizontal="center" vertical="center" wrapText="1"/>
    </xf>
    <xf numFmtId="1" fontId="31" fillId="0" borderId="1" xfId="1" applyNumberFormat="1" applyFont="1" applyFill="1" applyBorder="1" applyAlignment="1">
      <alignment horizontal="center" vertical="center" wrapText="1"/>
    </xf>
    <xf numFmtId="0" fontId="31" fillId="0" borderId="1" xfId="0" applyFont="1" applyBorder="1" applyAlignment="1">
      <alignment vertical="center" wrapText="1"/>
    </xf>
    <xf numFmtId="1" fontId="6" fillId="0" borderId="1" xfId="4" applyNumberFormat="1" applyFont="1" applyFill="1" applyBorder="1" applyAlignment="1">
      <alignment horizontal="center" vertical="center" wrapText="1"/>
    </xf>
    <xf numFmtId="9" fontId="6" fillId="0" borderId="0" xfId="1" applyFont="1" applyFill="1" applyBorder="1" applyAlignment="1">
      <alignment horizontal="center"/>
    </xf>
    <xf numFmtId="0" fontId="4" fillId="2" borderId="36" xfId="0" applyFont="1" applyFill="1" applyBorder="1" applyAlignment="1">
      <alignment horizontal="center" vertical="center" wrapText="1"/>
    </xf>
    <xf numFmtId="10" fontId="5" fillId="0" borderId="41" xfId="1" applyNumberFormat="1" applyFont="1" applyFill="1" applyBorder="1" applyAlignment="1">
      <alignment horizontal="center" vertical="center" wrapText="1"/>
    </xf>
    <xf numFmtId="168" fontId="12" fillId="2" borderId="57" xfId="1" applyNumberFormat="1" applyFont="1" applyFill="1" applyBorder="1" applyAlignment="1">
      <alignment horizontal="center"/>
    </xf>
    <xf numFmtId="168" fontId="16" fillId="2" borderId="49" xfId="1" applyNumberFormat="1" applyFont="1" applyFill="1" applyBorder="1" applyAlignment="1">
      <alignment horizontal="center" vertical="center"/>
    </xf>
    <xf numFmtId="177" fontId="6" fillId="2" borderId="49" xfId="2" applyNumberFormat="1" applyFont="1" applyFill="1" applyBorder="1" applyAlignment="1">
      <alignment horizontal="center"/>
    </xf>
    <xf numFmtId="178" fontId="6" fillId="2" borderId="49" xfId="1" applyNumberFormat="1" applyFont="1" applyFill="1" applyBorder="1" applyAlignment="1">
      <alignment horizontal="center"/>
    </xf>
    <xf numFmtId="168" fontId="4" fillId="2" borderId="49" xfId="1" applyNumberFormat="1" applyFont="1" applyFill="1" applyBorder="1" applyAlignment="1">
      <alignment horizontal="center" vertical="center"/>
    </xf>
    <xf numFmtId="2" fontId="2" fillId="0" borderId="0" xfId="0" applyNumberFormat="1" applyFont="1" applyFill="1"/>
    <xf numFmtId="0" fontId="4" fillId="2" borderId="6"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13" xfId="2"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9" fontId="6" fillId="0" borderId="19" xfId="3" applyNumberFormat="1" applyFont="1" applyFill="1" applyBorder="1" applyAlignment="1">
      <alignment horizontal="center" vertical="center" wrapText="1"/>
    </xf>
    <xf numFmtId="9" fontId="6" fillId="0" borderId="7" xfId="3" applyNumberFormat="1" applyFont="1" applyFill="1" applyBorder="1" applyAlignment="1">
      <alignment horizontal="center" vertical="center" wrapText="1"/>
    </xf>
    <xf numFmtId="9" fontId="6" fillId="0" borderId="20" xfId="3" applyNumberFormat="1" applyFont="1" applyFill="1" applyBorder="1" applyAlignment="1">
      <alignment horizontal="center" vertical="center" wrapText="1"/>
    </xf>
    <xf numFmtId="9" fontId="6" fillId="0" borderId="21" xfId="3" applyNumberFormat="1" applyFont="1" applyFill="1" applyBorder="1" applyAlignment="1">
      <alignment horizontal="center" vertical="center" wrapText="1"/>
    </xf>
    <xf numFmtId="9" fontId="6" fillId="0" borderId="14" xfId="3" applyNumberFormat="1" applyFont="1" applyFill="1" applyBorder="1" applyAlignment="1">
      <alignment horizontal="center" vertical="center" wrapText="1"/>
    </xf>
    <xf numFmtId="9" fontId="6" fillId="0" borderId="22" xfId="3" applyNumberFormat="1" applyFont="1" applyFill="1" applyBorder="1" applyAlignment="1">
      <alignment horizontal="center" vertical="center" wrapText="1"/>
    </xf>
    <xf numFmtId="0" fontId="6" fillId="0" borderId="13" xfId="2" applyFont="1" applyFill="1" applyBorder="1" applyAlignment="1">
      <alignment horizontal="center" vertical="center" wrapText="1"/>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2" fillId="0" borderId="6" xfId="2" applyFont="1" applyFill="1" applyBorder="1" applyAlignment="1">
      <alignment horizontal="center"/>
    </xf>
    <xf numFmtId="0" fontId="2" fillId="0" borderId="7" xfId="2" applyFont="1" applyFill="1" applyBorder="1" applyAlignment="1">
      <alignment horizontal="center"/>
    </xf>
    <xf numFmtId="0" fontId="2" fillId="0" borderId="54" xfId="2" applyFont="1" applyFill="1" applyBorder="1" applyAlignment="1">
      <alignment horizontal="center"/>
    </xf>
    <xf numFmtId="0" fontId="2" fillId="0" borderId="1" xfId="2" applyFont="1" applyFill="1" applyBorder="1" applyAlignment="1">
      <alignment horizontal="center"/>
    </xf>
    <xf numFmtId="0" fontId="2" fillId="0" borderId="13" xfId="2" applyFont="1" applyFill="1" applyBorder="1" applyAlignment="1">
      <alignment horizontal="center"/>
    </xf>
    <xf numFmtId="0" fontId="2" fillId="0" borderId="14" xfId="2" applyFont="1" applyFill="1" applyBorder="1" applyAlignment="1">
      <alignment horizontal="center"/>
    </xf>
    <xf numFmtId="0" fontId="3" fillId="0" borderId="7" xfId="2" applyFont="1" applyFill="1" applyBorder="1" applyAlignment="1">
      <alignment horizontal="center" vertical="center" wrapText="1"/>
    </xf>
    <xf numFmtId="0" fontId="3" fillId="0" borderId="8" xfId="2" applyFont="1" applyFill="1" applyBorder="1" applyAlignment="1">
      <alignment horizontal="center" vertical="center" wrapText="1"/>
    </xf>
    <xf numFmtId="0" fontId="4" fillId="0" borderId="1" xfId="2" applyFont="1" applyFill="1" applyBorder="1" applyAlignment="1">
      <alignment horizontal="left" vertical="center" wrapText="1"/>
    </xf>
    <xf numFmtId="0" fontId="4" fillId="0" borderId="45" xfId="2" applyFont="1" applyFill="1" applyBorder="1" applyAlignment="1">
      <alignment horizontal="left" vertical="center" wrapText="1"/>
    </xf>
    <xf numFmtId="0" fontId="4" fillId="0" borderId="14" xfId="2" applyFont="1" applyFill="1" applyBorder="1" applyAlignment="1">
      <alignment horizontal="left" vertical="center" wrapText="1"/>
    </xf>
    <xf numFmtId="0" fontId="4" fillId="0" borderId="15" xfId="2" applyFont="1" applyFill="1" applyBorder="1" applyAlignment="1">
      <alignment horizontal="left" vertical="center" wrapText="1"/>
    </xf>
    <xf numFmtId="0" fontId="4" fillId="3" borderId="6" xfId="2" applyFont="1" applyFill="1" applyBorder="1" applyAlignment="1">
      <alignment horizontal="center" vertical="center" wrapText="1"/>
    </xf>
    <xf numFmtId="0" fontId="4" fillId="3" borderId="7" xfId="2" applyFont="1" applyFill="1" applyBorder="1" applyAlignment="1">
      <alignment horizontal="center" vertical="center" wrapText="1"/>
    </xf>
    <xf numFmtId="0" fontId="4" fillId="3" borderId="8" xfId="2" applyFont="1" applyFill="1" applyBorder="1" applyAlignment="1">
      <alignment horizontal="center" vertical="center" wrapText="1"/>
    </xf>
    <xf numFmtId="0" fontId="4" fillId="3" borderId="13" xfId="2" applyFont="1" applyFill="1" applyBorder="1" applyAlignment="1">
      <alignment horizontal="center"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4" borderId="9" xfId="2" applyFont="1" applyFill="1" applyBorder="1" applyAlignment="1">
      <alignment horizontal="center" vertical="center" wrapText="1"/>
    </xf>
    <xf numFmtId="0" fontId="4" fillId="4" borderId="10" xfId="2" applyFont="1" applyFill="1" applyBorder="1" applyAlignment="1">
      <alignment horizontal="center" vertical="center" wrapText="1"/>
    </xf>
    <xf numFmtId="0" fontId="4" fillId="4" borderId="11"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17" xfId="2" applyFont="1" applyFill="1" applyBorder="1" applyAlignment="1">
      <alignment horizontal="center" vertical="center" wrapText="1"/>
    </xf>
    <xf numFmtId="0" fontId="4" fillId="4" borderId="18" xfId="2" applyFont="1" applyFill="1" applyBorder="1" applyAlignment="1">
      <alignment horizontal="center" vertical="center" wrapText="1"/>
    </xf>
    <xf numFmtId="0" fontId="4" fillId="2" borderId="27" xfId="2" applyFont="1" applyFill="1" applyBorder="1" applyAlignment="1">
      <alignment horizontal="center" vertical="center" wrapText="1"/>
    </xf>
    <xf numFmtId="0" fontId="4" fillId="2" borderId="28" xfId="2" applyFont="1" applyFill="1" applyBorder="1" applyAlignment="1">
      <alignment horizontal="center" vertical="center" wrapText="1"/>
    </xf>
    <xf numFmtId="0" fontId="4" fillId="2" borderId="29" xfId="2" applyFont="1" applyFill="1" applyBorder="1" applyAlignment="1">
      <alignment horizontal="center" vertical="center" wrapText="1"/>
    </xf>
    <xf numFmtId="0" fontId="6" fillId="0" borderId="30" xfId="2" applyFont="1" applyFill="1" applyBorder="1" applyAlignment="1">
      <alignment horizontal="center" vertical="center" wrapText="1"/>
    </xf>
    <xf numFmtId="0" fontId="6" fillId="0" borderId="31" xfId="2" applyFont="1" applyFill="1" applyBorder="1" applyAlignment="1">
      <alignment horizontal="center" vertical="center" wrapText="1"/>
    </xf>
    <xf numFmtId="0" fontId="6" fillId="0" borderId="32" xfId="2" applyFont="1" applyFill="1" applyBorder="1" applyAlignment="1">
      <alignment horizontal="center" vertical="center" wrapText="1"/>
    </xf>
    <xf numFmtId="9" fontId="4" fillId="2" borderId="33" xfId="3" applyNumberFormat="1" applyFont="1" applyFill="1" applyBorder="1" applyAlignment="1">
      <alignment horizontal="center" vertical="center" wrapText="1"/>
    </xf>
    <xf numFmtId="9" fontId="4" fillId="2" borderId="34" xfId="3" applyNumberFormat="1" applyFont="1" applyFill="1" applyBorder="1" applyAlignment="1">
      <alignment horizontal="center" vertical="center" wrapText="1"/>
    </xf>
    <xf numFmtId="9" fontId="4" fillId="2" borderId="35" xfId="3" applyNumberFormat="1" applyFont="1" applyFill="1" applyBorder="1" applyAlignment="1">
      <alignment horizontal="center" vertical="center" wrapText="1"/>
    </xf>
    <xf numFmtId="0" fontId="2" fillId="0" borderId="9" xfId="2" applyFont="1" applyFill="1" applyBorder="1" applyAlignment="1">
      <alignment horizontal="center" vertical="center" wrapText="1"/>
    </xf>
    <xf numFmtId="0" fontId="2" fillId="0" borderId="10" xfId="2" applyFont="1" applyFill="1" applyBorder="1" applyAlignment="1">
      <alignment horizontal="center" vertical="center"/>
    </xf>
    <xf numFmtId="0" fontId="2" fillId="0" borderId="11"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17" xfId="2" applyFont="1" applyFill="1" applyBorder="1" applyAlignment="1">
      <alignment horizontal="center" vertical="center"/>
    </xf>
    <xf numFmtId="0" fontId="2" fillId="0" borderId="18" xfId="2" applyFont="1" applyFill="1" applyBorder="1" applyAlignment="1">
      <alignment horizontal="center" vertical="center"/>
    </xf>
    <xf numFmtId="9" fontId="6" fillId="0" borderId="33" xfId="3" applyNumberFormat="1" applyFont="1" applyFill="1" applyBorder="1" applyAlignment="1">
      <alignment horizontal="center" vertical="center" wrapText="1"/>
    </xf>
    <xf numFmtId="9" fontId="6" fillId="0" borderId="34" xfId="3" applyNumberFormat="1" applyFont="1" applyFill="1" applyBorder="1" applyAlignment="1">
      <alignment horizontal="center" vertical="center" wrapText="1"/>
    </xf>
    <xf numFmtId="9" fontId="6" fillId="0" borderId="35" xfId="3" applyNumberFormat="1" applyFont="1" applyFill="1" applyBorder="1" applyAlignment="1">
      <alignment horizontal="center" vertical="center" wrapText="1"/>
    </xf>
    <xf numFmtId="0" fontId="4" fillId="2" borderId="23" xfId="2" applyFont="1" applyFill="1" applyBorder="1" applyAlignment="1">
      <alignment horizontal="center" vertical="center" wrapText="1"/>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6" fillId="0" borderId="26" xfId="3" applyFont="1" applyFill="1" applyBorder="1" applyAlignment="1">
      <alignment horizontal="center" vertical="center" wrapText="1"/>
    </xf>
    <xf numFmtId="0" fontId="6" fillId="0" borderId="24" xfId="3" applyFont="1" applyFill="1" applyBorder="1" applyAlignment="1">
      <alignment horizontal="center" vertical="center" wrapText="1"/>
    </xf>
    <xf numFmtId="0" fontId="6" fillId="0" borderId="25" xfId="3" applyFont="1" applyFill="1" applyBorder="1" applyAlignment="1">
      <alignment horizontal="center" vertical="center" wrapText="1"/>
    </xf>
    <xf numFmtId="0" fontId="6" fillId="2" borderId="9" xfId="2" applyFont="1" applyFill="1" applyBorder="1" applyAlignment="1">
      <alignment horizontal="center" vertical="center" wrapText="1"/>
    </xf>
    <xf numFmtId="0" fontId="6" fillId="2" borderId="10" xfId="2" applyFont="1" applyFill="1" applyBorder="1" applyAlignment="1">
      <alignment horizontal="center" vertical="center" wrapText="1"/>
    </xf>
    <xf numFmtId="0" fontId="6" fillId="2" borderId="11"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7" xfId="2" applyFont="1" applyFill="1" applyBorder="1" applyAlignment="1">
      <alignment horizontal="center" vertical="center" wrapText="1"/>
    </xf>
    <xf numFmtId="0" fontId="6" fillId="2" borderId="18" xfId="2" applyFont="1" applyFill="1" applyBorder="1" applyAlignment="1">
      <alignment horizontal="center" vertical="center" wrapText="1"/>
    </xf>
    <xf numFmtId="49" fontId="6" fillId="0" borderId="9" xfId="2" applyNumberFormat="1" applyFont="1" applyFill="1" applyBorder="1" applyAlignment="1">
      <alignment horizontal="center" vertical="center" wrapText="1"/>
    </xf>
    <xf numFmtId="49" fontId="6" fillId="0" borderId="10" xfId="2" applyNumberFormat="1" applyFont="1" applyFill="1" applyBorder="1" applyAlignment="1">
      <alignment horizontal="center" vertical="center" wrapText="1"/>
    </xf>
    <xf numFmtId="49" fontId="6" fillId="0" borderId="11"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7" xfId="2" applyNumberFormat="1" applyFont="1" applyFill="1" applyBorder="1" applyAlignment="1">
      <alignment horizontal="center" vertical="center" wrapText="1"/>
    </xf>
    <xf numFmtId="49" fontId="6" fillId="0" borderId="18" xfId="2" applyNumberFormat="1" applyFont="1" applyFill="1" applyBorder="1" applyAlignment="1">
      <alignment horizontal="center" vertical="center" wrapText="1"/>
    </xf>
    <xf numFmtId="0" fontId="6" fillId="0" borderId="30" xfId="2" applyFont="1" applyFill="1" applyBorder="1" applyAlignment="1">
      <alignment horizontal="center"/>
    </xf>
    <xf numFmtId="0" fontId="6" fillId="0" borderId="31" xfId="2" applyFont="1" applyFill="1" applyBorder="1" applyAlignment="1">
      <alignment horizontal="center"/>
    </xf>
    <xf numFmtId="0" fontId="6" fillId="0" borderId="32" xfId="2" applyFont="1" applyFill="1" applyBorder="1" applyAlignment="1">
      <alignment horizontal="center"/>
    </xf>
    <xf numFmtId="0" fontId="12" fillId="0" borderId="30" xfId="2" applyFont="1" applyFill="1" applyBorder="1" applyAlignment="1">
      <alignment horizontal="center" wrapText="1"/>
    </xf>
    <xf numFmtId="0" fontId="12" fillId="0" borderId="31" xfId="2" applyFont="1" applyFill="1" applyBorder="1" applyAlignment="1">
      <alignment horizontal="center"/>
    </xf>
    <xf numFmtId="0" fontId="12" fillId="0" borderId="32" xfId="2" applyFont="1" applyFill="1" applyBorder="1" applyAlignment="1">
      <alignment horizontal="center"/>
    </xf>
    <xf numFmtId="0" fontId="6" fillId="0" borderId="33" xfId="3" applyFont="1" applyFill="1" applyBorder="1" applyAlignment="1">
      <alignment horizontal="center" vertical="center" wrapText="1"/>
    </xf>
    <xf numFmtId="0" fontId="6" fillId="0" borderId="13" xfId="3" applyFont="1" applyFill="1" applyBorder="1" applyAlignment="1">
      <alignment horizontal="center" vertical="center" wrapText="1"/>
    </xf>
    <xf numFmtId="0" fontId="6" fillId="0" borderId="14" xfId="3" applyFont="1" applyFill="1" applyBorder="1" applyAlignment="1">
      <alignment horizontal="center" vertical="center" wrapText="1"/>
    </xf>
    <xf numFmtId="0" fontId="6" fillId="0" borderId="15" xfId="3" applyFont="1" applyFill="1" applyBorder="1" applyAlignment="1">
      <alignment horizontal="center" vertical="center" wrapText="1"/>
    </xf>
    <xf numFmtId="0" fontId="6" fillId="0" borderId="21" xfId="2" applyFont="1" applyFill="1" applyBorder="1" applyAlignment="1">
      <alignment horizontal="center"/>
    </xf>
    <xf numFmtId="0" fontId="6" fillId="0" borderId="14" xfId="2" applyFont="1" applyFill="1" applyBorder="1" applyAlignment="1">
      <alignment horizontal="center"/>
    </xf>
    <xf numFmtId="0" fontId="6" fillId="0" borderId="15" xfId="2" applyFont="1" applyFill="1" applyBorder="1" applyAlignment="1">
      <alignment horizontal="center"/>
    </xf>
    <xf numFmtId="0" fontId="12" fillId="0" borderId="34" xfId="3" applyFont="1" applyFill="1" applyBorder="1" applyAlignment="1">
      <alignment horizontal="center" vertical="center" wrapText="1"/>
    </xf>
    <xf numFmtId="0" fontId="12" fillId="0" borderId="35" xfId="3" applyFont="1" applyFill="1" applyBorder="1" applyAlignment="1">
      <alignment horizontal="center" vertical="center" wrapText="1"/>
    </xf>
    <xf numFmtId="0" fontId="12" fillId="0" borderId="33" xfId="3" applyFont="1" applyFill="1" applyBorder="1" applyAlignment="1">
      <alignment horizontal="center" vertical="center" wrapText="1"/>
    </xf>
    <xf numFmtId="164" fontId="6" fillId="0" borderId="38" xfId="0" applyNumberFormat="1" applyFont="1" applyFill="1" applyBorder="1" applyAlignment="1">
      <alignment horizontal="center" vertical="center" wrapText="1"/>
    </xf>
    <xf numFmtId="0" fontId="6" fillId="0" borderId="39" xfId="0" applyFont="1" applyFill="1" applyBorder="1"/>
    <xf numFmtId="0" fontId="6" fillId="0" borderId="40" xfId="0" applyFont="1" applyFill="1" applyBorder="1"/>
    <xf numFmtId="0" fontId="6" fillId="0" borderId="42" xfId="4" applyNumberFormat="1" applyFont="1" applyFill="1" applyBorder="1" applyAlignment="1">
      <alignment horizontal="center" vertical="center" wrapText="1"/>
    </xf>
    <xf numFmtId="0" fontId="6" fillId="0" borderId="39" xfId="4" applyNumberFormat="1" applyFont="1" applyFill="1" applyBorder="1" applyAlignment="1">
      <alignment horizontal="center" vertical="center" wrapText="1"/>
    </xf>
    <xf numFmtId="0" fontId="6" fillId="0" borderId="40" xfId="4" applyNumberFormat="1" applyFont="1" applyFill="1" applyBorder="1" applyAlignment="1">
      <alignment horizontal="center" vertical="center" wrapText="1"/>
    </xf>
    <xf numFmtId="0" fontId="6" fillId="0" borderId="44" xfId="4" applyNumberFormat="1" applyFont="1" applyFill="1" applyBorder="1" applyAlignment="1">
      <alignment horizontal="center" vertical="center" wrapText="1"/>
    </xf>
    <xf numFmtId="0" fontId="6" fillId="0" borderId="1" xfId="4" applyNumberFormat="1" applyFont="1" applyFill="1" applyBorder="1" applyAlignment="1">
      <alignment horizontal="center" vertical="center" wrapText="1"/>
    </xf>
    <xf numFmtId="0" fontId="6" fillId="0" borderId="45" xfId="4" applyNumberFormat="1"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3" xfId="2" applyFont="1" applyFill="1" applyBorder="1" applyAlignment="1">
      <alignment horizontal="center"/>
    </xf>
    <xf numFmtId="0" fontId="4" fillId="2" borderId="24" xfId="2" applyFont="1" applyFill="1" applyBorder="1" applyAlignment="1">
      <alignment horizontal="center"/>
    </xf>
    <xf numFmtId="0" fontId="4" fillId="2" borderId="25" xfId="2" applyFont="1" applyFill="1" applyBorder="1" applyAlignment="1">
      <alignment horizontal="center"/>
    </xf>
    <xf numFmtId="0" fontId="6" fillId="2" borderId="33" xfId="2" applyFont="1" applyFill="1" applyBorder="1" applyAlignment="1">
      <alignment horizontal="center"/>
    </xf>
    <xf numFmtId="0" fontId="6" fillId="2" borderId="34" xfId="2" applyFont="1" applyFill="1" applyBorder="1" applyAlignment="1">
      <alignment horizontal="center"/>
    </xf>
    <xf numFmtId="0" fontId="6" fillId="2" borderId="35" xfId="2" applyFont="1" applyFill="1" applyBorder="1" applyAlignment="1">
      <alignment horizontal="center"/>
    </xf>
    <xf numFmtId="0" fontId="4" fillId="2" borderId="9" xfId="2" applyFont="1" applyFill="1" applyBorder="1" applyAlignment="1">
      <alignment horizontal="center" vertical="center" wrapText="1"/>
    </xf>
    <xf numFmtId="0" fontId="4" fillId="2" borderId="10" xfId="2" applyFont="1" applyFill="1" applyBorder="1" applyAlignment="1">
      <alignment horizontal="center" vertical="center" wrapText="1"/>
    </xf>
    <xf numFmtId="0" fontId="4" fillId="2" borderId="11" xfId="2" applyFont="1" applyFill="1" applyBorder="1" applyAlignment="1">
      <alignment horizontal="center" vertical="center" wrapText="1"/>
    </xf>
    <xf numFmtId="0" fontId="4" fillId="2" borderId="50" xfId="2" applyFont="1" applyFill="1" applyBorder="1" applyAlignment="1">
      <alignment horizontal="center" vertical="center" wrapText="1"/>
    </xf>
    <xf numFmtId="0" fontId="4" fillId="2" borderId="0" xfId="2" applyFont="1" applyFill="1" applyBorder="1" applyAlignment="1">
      <alignment horizontal="center" vertical="center" wrapText="1"/>
    </xf>
    <xf numFmtId="0" fontId="4" fillId="2" borderId="51"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6" fillId="0" borderId="10" xfId="2" applyFont="1" applyFill="1" applyBorder="1" applyAlignment="1">
      <alignment horizontal="center" vertical="center" wrapText="1"/>
    </xf>
    <xf numFmtId="0" fontId="6" fillId="0" borderId="11" xfId="2" applyFont="1" applyFill="1" applyBorder="1" applyAlignment="1">
      <alignment horizontal="center" vertical="center" wrapText="1"/>
    </xf>
    <xf numFmtId="0" fontId="6" fillId="0" borderId="50"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51"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17" xfId="2" applyFont="1" applyFill="1" applyBorder="1" applyAlignment="1">
      <alignment horizontal="center" vertical="center" wrapText="1"/>
    </xf>
    <xf numFmtId="0" fontId="6" fillId="0" borderId="18" xfId="2"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50" xfId="0" applyFont="1" applyFill="1" applyBorder="1" applyAlignment="1">
      <alignment horizontal="center" vertical="center" wrapText="1"/>
    </xf>
    <xf numFmtId="0" fontId="9" fillId="3" borderId="0" xfId="0" applyFont="1" applyFill="1" applyBorder="1" applyAlignment="1">
      <alignment horizontal="center" vertical="center" wrapText="1"/>
    </xf>
    <xf numFmtId="0" fontId="9" fillId="3" borderId="51" xfId="0" applyFont="1" applyFill="1" applyBorder="1" applyAlignment="1">
      <alignment horizontal="center" vertical="center" wrapText="1"/>
    </xf>
    <xf numFmtId="0" fontId="6" fillId="0" borderId="4" xfId="4" applyNumberFormat="1" applyFont="1" applyFill="1" applyBorder="1" applyAlignment="1">
      <alignment horizontal="center" vertical="center" wrapText="1"/>
    </xf>
    <xf numFmtId="0" fontId="6" fillId="0" borderId="47" xfId="4" applyNumberFormat="1" applyFont="1" applyFill="1" applyBorder="1" applyAlignment="1">
      <alignment horizontal="center" vertical="center" wrapText="1"/>
    </xf>
    <xf numFmtId="0" fontId="6" fillId="0" borderId="48" xfId="4" applyNumberFormat="1" applyFont="1" applyFill="1" applyBorder="1" applyAlignment="1">
      <alignment horizontal="center" vertical="center" wrapText="1"/>
    </xf>
    <xf numFmtId="0" fontId="2" fillId="0" borderId="45" xfId="2" applyFont="1" applyFill="1" applyBorder="1" applyAlignment="1">
      <alignment horizontal="center"/>
    </xf>
    <xf numFmtId="0" fontId="2" fillId="0" borderId="8" xfId="2" applyFont="1" applyFill="1" applyBorder="1" applyAlignment="1">
      <alignment horizontal="center"/>
    </xf>
    <xf numFmtId="0" fontId="2" fillId="0" borderId="15" xfId="2" applyFont="1" applyFill="1" applyBorder="1" applyAlignment="1">
      <alignment horizontal="center"/>
    </xf>
    <xf numFmtId="0" fontId="37" fillId="9" borderId="1" xfId="0" applyFont="1" applyFill="1" applyBorder="1" applyAlignment="1">
      <alignment horizontal="center" vertical="center" wrapText="1"/>
    </xf>
    <xf numFmtId="0" fontId="36" fillId="14" borderId="1" xfId="0" applyFont="1" applyFill="1" applyBorder="1" applyAlignment="1">
      <alignment horizontal="center"/>
    </xf>
    <xf numFmtId="0" fontId="37" fillId="9" borderId="1" xfId="0" applyFont="1" applyFill="1" applyBorder="1" applyAlignment="1">
      <alignment horizontal="center" vertical="center"/>
    </xf>
    <xf numFmtId="0" fontId="0" fillId="15" borderId="47" xfId="0" applyFill="1" applyBorder="1" applyAlignment="1">
      <alignment horizontal="center" vertical="center" textRotation="90" wrapText="1"/>
    </xf>
    <xf numFmtId="0" fontId="0" fillId="15" borderId="78" xfId="0" applyFill="1" applyBorder="1" applyAlignment="1">
      <alignment horizontal="center" vertical="center" textRotation="90" wrapText="1"/>
    </xf>
    <xf numFmtId="0" fontId="0" fillId="15" borderId="39" xfId="0" applyFill="1" applyBorder="1" applyAlignment="1">
      <alignment horizontal="center" vertical="center" textRotation="90" wrapText="1"/>
    </xf>
    <xf numFmtId="0" fontId="37" fillId="9" borderId="47" xfId="0" applyFont="1" applyFill="1" applyBorder="1" applyAlignment="1">
      <alignment horizontal="center" vertical="center" wrapText="1"/>
    </xf>
    <xf numFmtId="0" fontId="37" fillId="9" borderId="39" xfId="0" applyFont="1" applyFill="1" applyBorder="1" applyAlignment="1">
      <alignment horizontal="center" vertical="center" wrapText="1"/>
    </xf>
    <xf numFmtId="0" fontId="0" fillId="7" borderId="1" xfId="0" applyFill="1" applyBorder="1" applyAlignment="1">
      <alignment horizontal="center" vertical="center" textRotation="90" wrapText="1"/>
    </xf>
    <xf numFmtId="0" fontId="0" fillId="15" borderId="1" xfId="0" applyFill="1" applyBorder="1" applyAlignment="1">
      <alignment horizontal="center" vertical="center" wrapText="1"/>
    </xf>
    <xf numFmtId="0" fontId="0" fillId="7" borderId="1" xfId="0" applyFill="1" applyBorder="1" applyAlignment="1">
      <alignment horizontal="center" vertical="center" wrapText="1"/>
    </xf>
    <xf numFmtId="0" fontId="30" fillId="0" borderId="0" xfId="0" applyFont="1" applyAlignment="1">
      <alignment horizontal="center" wrapText="1"/>
    </xf>
    <xf numFmtId="0" fontId="31" fillId="0" borderId="63" xfId="0" applyFont="1" applyBorder="1" applyAlignment="1">
      <alignment horizontal="center" vertical="center"/>
    </xf>
    <xf numFmtId="0" fontId="31" fillId="0" borderId="61" xfId="0" applyFont="1" applyBorder="1" applyAlignment="1">
      <alignment horizontal="center" vertical="center"/>
    </xf>
    <xf numFmtId="0" fontId="31" fillId="0" borderId="44" xfId="0" applyFont="1" applyBorder="1" applyAlignment="1">
      <alignment horizontal="center" vertical="center"/>
    </xf>
    <xf numFmtId="0" fontId="12" fillId="0" borderId="42" xfId="4" applyNumberFormat="1" applyFont="1" applyBorder="1" applyAlignment="1">
      <alignment horizontal="left" vertical="top" wrapText="1"/>
    </xf>
    <xf numFmtId="0" fontId="12" fillId="0" borderId="39" xfId="4" applyNumberFormat="1" applyFont="1" applyBorder="1" applyAlignment="1">
      <alignment horizontal="left" vertical="top" wrapText="1"/>
    </xf>
    <xf numFmtId="0" fontId="12" fillId="0" borderId="40" xfId="4" applyNumberFormat="1" applyFont="1" applyBorder="1" applyAlignment="1">
      <alignment horizontal="left" vertical="top" wrapText="1"/>
    </xf>
    <xf numFmtId="0" fontId="31" fillId="0" borderId="42" xfId="4" applyNumberFormat="1" applyFont="1" applyBorder="1" applyAlignment="1">
      <alignment horizontal="left" vertical="center" wrapText="1"/>
    </xf>
    <xf numFmtId="0" fontId="31" fillId="0" borderId="39" xfId="4" applyNumberFormat="1" applyFont="1" applyBorder="1" applyAlignment="1">
      <alignment horizontal="left" vertical="center" wrapText="1"/>
    </xf>
    <xf numFmtId="0" fontId="31" fillId="0" borderId="40" xfId="4" applyNumberFormat="1" applyFont="1" applyBorder="1" applyAlignment="1">
      <alignment horizontal="left" vertical="center" wrapText="1"/>
    </xf>
    <xf numFmtId="0" fontId="31" fillId="0" borderId="44" xfId="4" applyNumberFormat="1" applyFont="1" applyFill="1" applyBorder="1" applyAlignment="1">
      <alignment horizontal="left" vertical="center" wrapText="1"/>
    </xf>
    <xf numFmtId="0" fontId="31" fillId="0" borderId="1" xfId="4" applyNumberFormat="1" applyFont="1" applyFill="1" applyBorder="1" applyAlignment="1">
      <alignment horizontal="left" vertical="center" wrapText="1"/>
    </xf>
    <xf numFmtId="0" fontId="31" fillId="0" borderId="45" xfId="4" applyNumberFormat="1" applyFont="1" applyFill="1" applyBorder="1" applyAlignment="1">
      <alignment horizontal="left" vertical="center" wrapText="1"/>
    </xf>
    <xf numFmtId="0" fontId="5" fillId="0" borderId="38" xfId="0" applyNumberFormat="1" applyFont="1" applyFill="1" applyBorder="1" applyAlignment="1">
      <alignment horizontal="center" vertical="center" wrapText="1"/>
    </xf>
    <xf numFmtId="0" fontId="5" fillId="0" borderId="39" xfId="0" applyNumberFormat="1" applyFont="1" applyFill="1" applyBorder="1"/>
    <xf numFmtId="0" fontId="5" fillId="0" borderId="39" xfId="4" applyNumberFormat="1" applyFont="1" applyFill="1" applyBorder="1" applyAlignment="1">
      <alignment horizontal="justify" vertical="top" wrapText="1"/>
    </xf>
    <xf numFmtId="0" fontId="5" fillId="0" borderId="40" xfId="4" applyNumberFormat="1" applyFont="1" applyFill="1" applyBorder="1" applyAlignment="1">
      <alignment horizontal="justify" vertical="top" wrapText="1"/>
    </xf>
    <xf numFmtId="164" fontId="6" fillId="0" borderId="54" xfId="0" applyNumberFormat="1" applyFont="1" applyBorder="1" applyAlignment="1">
      <alignment horizontal="center" vertical="center" wrapText="1"/>
    </xf>
    <xf numFmtId="0" fontId="14" fillId="0" borderId="1" xfId="0" applyFont="1" applyBorder="1"/>
    <xf numFmtId="168" fontId="2" fillId="0" borderId="20" xfId="1" applyNumberFormat="1" applyFont="1" applyFill="1" applyBorder="1" applyAlignment="1">
      <alignment horizontal="center" vertical="center"/>
    </xf>
    <xf numFmtId="168" fontId="2" fillId="0" borderId="19" xfId="1" applyNumberFormat="1" applyFont="1" applyFill="1" applyBorder="1" applyAlignment="1">
      <alignment horizontal="center" vertical="center"/>
    </xf>
    <xf numFmtId="168" fontId="2" fillId="0" borderId="20" xfId="2" applyNumberFormat="1" applyFont="1" applyFill="1" applyBorder="1" applyAlignment="1">
      <alignment horizontal="center" vertical="center"/>
    </xf>
    <xf numFmtId="168" fontId="2" fillId="0" borderId="28" xfId="2" applyNumberFormat="1" applyFont="1" applyFill="1" applyBorder="1" applyAlignment="1">
      <alignment horizontal="center" vertical="center"/>
    </xf>
    <xf numFmtId="168" fontId="2" fillId="0" borderId="19" xfId="2" applyNumberFormat="1" applyFont="1" applyFill="1" applyBorder="1" applyAlignment="1">
      <alignment horizontal="center" vertical="center"/>
    </xf>
    <xf numFmtId="0" fontId="2" fillId="0" borderId="20" xfId="2" applyFont="1" applyFill="1" applyBorder="1" applyAlignment="1">
      <alignment horizontal="center" wrapText="1"/>
    </xf>
    <xf numFmtId="0" fontId="2" fillId="0" borderId="28" xfId="2" applyFont="1" applyFill="1" applyBorder="1" applyAlignment="1">
      <alignment horizontal="center" wrapText="1"/>
    </xf>
    <xf numFmtId="0" fontId="2" fillId="0" borderId="29" xfId="2" applyFont="1" applyFill="1" applyBorder="1" applyAlignment="1">
      <alignment horizontal="center" wrapText="1"/>
    </xf>
    <xf numFmtId="0" fontId="15" fillId="2" borderId="55" xfId="2" applyFont="1" applyFill="1" applyBorder="1" applyAlignment="1">
      <alignment horizontal="center"/>
    </xf>
    <xf numFmtId="0" fontId="15" fillId="2" borderId="56" xfId="2" applyFont="1" applyFill="1" applyBorder="1" applyAlignment="1">
      <alignment horizontal="center"/>
    </xf>
    <xf numFmtId="0" fontId="15" fillId="2" borderId="57" xfId="2" applyFont="1" applyFill="1" applyBorder="1" applyAlignment="1">
      <alignment horizontal="center"/>
    </xf>
    <xf numFmtId="0" fontId="5" fillId="2" borderId="16" xfId="2" applyFont="1" applyFill="1" applyBorder="1" applyAlignment="1">
      <alignment horizontal="center"/>
    </xf>
    <xf numFmtId="0" fontId="5" fillId="2" borderId="17" xfId="2" applyFont="1" applyFill="1" applyBorder="1" applyAlignment="1">
      <alignment horizontal="center"/>
    </xf>
    <xf numFmtId="0" fontId="5" fillId="2" borderId="18" xfId="2" applyFont="1" applyFill="1" applyBorder="1" applyAlignment="1">
      <alignment horizontal="center"/>
    </xf>
    <xf numFmtId="0" fontId="7" fillId="0" borderId="9" xfId="2" applyFont="1" applyFill="1" applyBorder="1" applyAlignment="1">
      <alignment horizontal="center" vertical="center" wrapText="1"/>
    </xf>
    <xf numFmtId="0" fontId="8" fillId="0" borderId="10" xfId="2" applyFont="1" applyFill="1" applyBorder="1" applyAlignment="1">
      <alignment horizontal="center" vertical="center" wrapText="1"/>
    </xf>
    <xf numFmtId="0" fontId="8" fillId="0" borderId="11" xfId="2" applyFont="1" applyFill="1" applyBorder="1" applyAlignment="1">
      <alignment horizontal="center" vertical="center" wrapText="1"/>
    </xf>
    <xf numFmtId="0" fontId="8" fillId="0" borderId="50"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51" xfId="2" applyFont="1" applyFill="1" applyBorder="1" applyAlignment="1">
      <alignment horizontal="center" vertical="center" wrapText="1"/>
    </xf>
    <xf numFmtId="0" fontId="8" fillId="0" borderId="16" xfId="2" applyFont="1" applyFill="1" applyBorder="1" applyAlignment="1">
      <alignment horizontal="center" vertical="center" wrapText="1"/>
    </xf>
    <xf numFmtId="0" fontId="8" fillId="0" borderId="17" xfId="2" applyFont="1" applyFill="1" applyBorder="1" applyAlignment="1">
      <alignment horizontal="center" vertical="center" wrapText="1"/>
    </xf>
    <xf numFmtId="0" fontId="8" fillId="0" borderId="18" xfId="2"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23" xfId="2" applyFont="1" applyFill="1" applyBorder="1" applyAlignment="1">
      <alignment horizontal="center" vertical="center" wrapText="1"/>
    </xf>
    <xf numFmtId="0" fontId="15" fillId="2" borderId="24" xfId="2" applyFont="1" applyFill="1" applyBorder="1" applyAlignment="1">
      <alignment horizontal="center" vertical="center" wrapText="1"/>
    </xf>
    <xf numFmtId="0" fontId="15" fillId="2" borderId="25" xfId="2" applyFont="1" applyFill="1" applyBorder="1" applyAlignment="1">
      <alignment horizontal="center" vertical="center" wrapText="1"/>
    </xf>
    <xf numFmtId="10" fontId="5" fillId="0" borderId="33" xfId="3" applyNumberFormat="1" applyFont="1" applyFill="1" applyBorder="1" applyAlignment="1">
      <alignment horizontal="center" vertical="center" wrapText="1"/>
    </xf>
    <xf numFmtId="0" fontId="5" fillId="0" borderId="26" xfId="3" applyFont="1" applyFill="1" applyBorder="1" applyAlignment="1">
      <alignment horizontal="center" vertical="center" wrapText="1"/>
    </xf>
    <xf numFmtId="0" fontId="5" fillId="0" borderId="33" xfId="3" applyFont="1" applyFill="1" applyBorder="1" applyAlignment="1">
      <alignment horizontal="center" vertical="center" wrapText="1"/>
    </xf>
    <xf numFmtId="0" fontId="5" fillId="0" borderId="34" xfId="3" applyFont="1" applyFill="1" applyBorder="1" applyAlignment="1">
      <alignment horizontal="center" vertical="center" wrapText="1"/>
    </xf>
    <xf numFmtId="0" fontId="5" fillId="0" borderId="35" xfId="3" applyFont="1" applyFill="1" applyBorder="1" applyAlignment="1">
      <alignment horizontal="center" vertical="center" wrapText="1"/>
    </xf>
    <xf numFmtId="0" fontId="6" fillId="0" borderId="30" xfId="2" applyFont="1" applyFill="1" applyBorder="1" applyAlignment="1">
      <alignment horizontal="center" vertical="center"/>
    </xf>
    <xf numFmtId="0" fontId="6" fillId="0" borderId="31" xfId="2" applyFont="1" applyFill="1" applyBorder="1" applyAlignment="1">
      <alignment horizontal="center" vertical="center"/>
    </xf>
    <xf numFmtId="0" fontId="6" fillId="0" borderId="32" xfId="2" applyFont="1" applyFill="1" applyBorder="1" applyAlignment="1">
      <alignment horizontal="center" vertical="center"/>
    </xf>
    <xf numFmtId="0" fontId="12" fillId="0" borderId="30" xfId="2" applyFont="1" applyFill="1" applyBorder="1" applyAlignment="1">
      <alignment horizontal="center" vertical="center" wrapText="1"/>
    </xf>
    <xf numFmtId="0" fontId="12" fillId="0" borderId="31" xfId="2" applyFont="1" applyFill="1" applyBorder="1" applyAlignment="1">
      <alignment horizontal="center" vertical="center"/>
    </xf>
    <xf numFmtId="0" fontId="12" fillId="0" borderId="32" xfId="2" applyFont="1" applyFill="1" applyBorder="1" applyAlignment="1">
      <alignment horizontal="center" vertical="center"/>
    </xf>
    <xf numFmtId="0" fontId="15" fillId="2" borderId="6" xfId="2" applyFont="1" applyFill="1" applyBorder="1" applyAlignment="1">
      <alignment horizontal="center" vertical="center" wrapText="1"/>
    </xf>
    <xf numFmtId="0" fontId="15" fillId="2" borderId="7" xfId="2" applyFont="1" applyFill="1" applyBorder="1" applyAlignment="1">
      <alignment horizontal="center" vertical="center" wrapText="1"/>
    </xf>
    <xf numFmtId="0" fontId="15" fillId="2" borderId="8" xfId="2" applyFont="1" applyFill="1" applyBorder="1" applyAlignment="1">
      <alignment horizontal="center" vertical="center" wrapText="1"/>
    </xf>
    <xf numFmtId="0" fontId="15" fillId="2" borderId="13" xfId="2" applyFont="1" applyFill="1" applyBorder="1" applyAlignment="1">
      <alignment horizontal="center" vertical="center" wrapText="1"/>
    </xf>
    <xf numFmtId="0" fontId="15" fillId="2" borderId="14" xfId="2" applyFont="1" applyFill="1" applyBorder="1" applyAlignment="1">
      <alignment horizontal="center" vertical="center" wrapText="1"/>
    </xf>
    <xf numFmtId="0" fontId="15" fillId="2" borderId="15" xfId="2" applyFont="1" applyFill="1" applyBorder="1" applyAlignment="1">
      <alignment horizontal="center" vertical="center" wrapText="1"/>
    </xf>
    <xf numFmtId="0" fontId="15" fillId="4" borderId="9" xfId="2" applyFont="1" applyFill="1" applyBorder="1" applyAlignment="1">
      <alignment horizontal="center" vertical="center" wrapText="1"/>
    </xf>
    <xf numFmtId="0" fontId="15" fillId="4" borderId="10" xfId="2" applyFont="1" applyFill="1" applyBorder="1" applyAlignment="1">
      <alignment horizontal="center" vertical="center" wrapText="1"/>
    </xf>
    <xf numFmtId="0" fontId="15" fillId="4" borderId="11" xfId="2" applyFont="1" applyFill="1" applyBorder="1" applyAlignment="1">
      <alignment horizontal="center" vertical="center" wrapText="1"/>
    </xf>
    <xf numFmtId="0" fontId="15" fillId="4" borderId="16" xfId="2" applyFont="1" applyFill="1" applyBorder="1" applyAlignment="1">
      <alignment horizontal="center" vertical="center" wrapText="1"/>
    </xf>
    <xf numFmtId="0" fontId="15" fillId="4" borderId="17" xfId="2" applyFont="1" applyFill="1" applyBorder="1" applyAlignment="1">
      <alignment horizontal="center" vertical="center" wrapText="1"/>
    </xf>
    <xf numFmtId="0" fontId="15" fillId="4" borderId="18" xfId="2" applyFont="1" applyFill="1" applyBorder="1" applyAlignment="1">
      <alignment horizontal="center" vertical="center" wrapText="1"/>
    </xf>
    <xf numFmtId="9" fontId="5" fillId="0" borderId="9" xfId="3" applyNumberFormat="1" applyFont="1" applyFill="1" applyBorder="1" applyAlignment="1">
      <alignment horizontal="center" vertical="center" wrapText="1"/>
    </xf>
    <xf numFmtId="9" fontId="5" fillId="0" borderId="10" xfId="3" applyNumberFormat="1" applyFont="1" applyFill="1" applyBorder="1" applyAlignment="1">
      <alignment horizontal="center" vertical="center" wrapText="1"/>
    </xf>
    <xf numFmtId="9" fontId="5" fillId="0" borderId="11" xfId="3" applyNumberFormat="1" applyFont="1" applyFill="1" applyBorder="1" applyAlignment="1">
      <alignment horizontal="center" vertical="center" wrapText="1"/>
    </xf>
    <xf numFmtId="9" fontId="5" fillId="0" borderId="16" xfId="3" applyNumberFormat="1" applyFont="1" applyFill="1" applyBorder="1" applyAlignment="1">
      <alignment horizontal="center" vertical="center" wrapText="1"/>
    </xf>
    <xf numFmtId="9" fontId="5" fillId="0" borderId="17" xfId="3" applyNumberFormat="1" applyFont="1" applyFill="1" applyBorder="1" applyAlignment="1">
      <alignment horizontal="center" vertical="center" wrapText="1"/>
    </xf>
    <xf numFmtId="9" fontId="5" fillId="0" borderId="18" xfId="3" applyNumberFormat="1"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14"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22" fillId="0" borderId="9" xfId="2" applyFont="1" applyFill="1" applyBorder="1" applyAlignment="1">
      <alignment horizontal="center" vertical="center" wrapText="1"/>
    </xf>
    <xf numFmtId="0" fontId="22" fillId="0" borderId="10" xfId="2" applyFont="1" applyFill="1" applyBorder="1" applyAlignment="1">
      <alignment horizontal="center" vertical="center" wrapText="1"/>
    </xf>
    <xf numFmtId="0" fontId="22" fillId="0" borderId="11" xfId="2" applyFont="1" applyFill="1" applyBorder="1" applyAlignment="1">
      <alignment horizontal="center" vertical="center" wrapText="1"/>
    </xf>
    <xf numFmtId="0" fontId="22" fillId="0" borderId="16" xfId="2" applyFont="1" applyFill="1" applyBorder="1" applyAlignment="1">
      <alignment horizontal="center" vertical="center" wrapText="1"/>
    </xf>
    <xf numFmtId="0" fontId="22" fillId="0" borderId="17" xfId="2" applyFont="1" applyFill="1" applyBorder="1" applyAlignment="1">
      <alignment horizontal="center" vertical="center" wrapText="1"/>
    </xf>
    <xf numFmtId="0" fontId="22" fillId="0" borderId="18" xfId="2" applyFont="1" applyFill="1" applyBorder="1" applyAlignment="1">
      <alignment horizontal="center" vertical="center" wrapText="1"/>
    </xf>
    <xf numFmtId="9" fontId="15" fillId="2" borderId="33" xfId="3" applyNumberFormat="1" applyFont="1" applyFill="1" applyBorder="1" applyAlignment="1">
      <alignment horizontal="center" vertical="center" wrapText="1"/>
    </xf>
    <xf numFmtId="9" fontId="15" fillId="2" borderId="34" xfId="3" applyNumberFormat="1" applyFont="1" applyFill="1" applyBorder="1" applyAlignment="1">
      <alignment horizontal="center" vertical="center" wrapText="1"/>
    </xf>
    <xf numFmtId="9" fontId="15" fillId="2" borderId="35" xfId="3" applyNumberFormat="1" applyFont="1" applyFill="1" applyBorder="1" applyAlignment="1">
      <alignment horizontal="center" vertical="center" wrapText="1"/>
    </xf>
    <xf numFmtId="0" fontId="15" fillId="2" borderId="27" xfId="2" applyFont="1" applyFill="1" applyBorder="1" applyAlignment="1">
      <alignment horizontal="center" vertical="center" wrapText="1"/>
    </xf>
    <xf numFmtId="0" fontId="15" fillId="2" borderId="28" xfId="2" applyFont="1" applyFill="1" applyBorder="1" applyAlignment="1">
      <alignment horizontal="center" vertical="center" wrapText="1"/>
    </xf>
    <xf numFmtId="0" fontId="15" fillId="2" borderId="29" xfId="2" applyFont="1" applyFill="1" applyBorder="1" applyAlignment="1">
      <alignment horizontal="center" vertical="center" wrapText="1"/>
    </xf>
    <xf numFmtId="9" fontId="5" fillId="0" borderId="33" xfId="3" applyNumberFormat="1" applyFont="1" applyFill="1" applyBorder="1" applyAlignment="1">
      <alignment horizontal="center" vertical="center" wrapText="1"/>
    </xf>
    <xf numFmtId="9" fontId="5" fillId="0" borderId="34" xfId="3" applyNumberFormat="1" applyFont="1" applyFill="1" applyBorder="1" applyAlignment="1">
      <alignment horizontal="center" vertical="center" wrapText="1"/>
    </xf>
    <xf numFmtId="9" fontId="5" fillId="0" borderId="35" xfId="3" applyNumberFormat="1" applyFont="1" applyFill="1" applyBorder="1" applyAlignment="1">
      <alignment horizontal="center" vertical="center" wrapText="1"/>
    </xf>
    <xf numFmtId="0" fontId="5" fillId="0" borderId="30" xfId="2" applyFont="1" applyFill="1" applyBorder="1" applyAlignment="1">
      <alignment horizontal="center" vertical="center" wrapText="1"/>
    </xf>
    <xf numFmtId="0" fontId="5" fillId="0" borderId="31" xfId="2" applyFont="1" applyFill="1" applyBorder="1" applyAlignment="1">
      <alignment horizontal="center" vertical="center" wrapText="1"/>
    </xf>
    <xf numFmtId="0" fontId="5" fillId="0" borderId="32" xfId="2" applyFont="1" applyFill="1" applyBorder="1" applyAlignment="1">
      <alignment horizontal="center" vertical="center" wrapText="1"/>
    </xf>
    <xf numFmtId="0" fontId="5" fillId="0" borderId="13" xfId="3" applyFont="1" applyFill="1" applyBorder="1" applyAlignment="1">
      <alignment horizontal="center" vertical="center" wrapText="1"/>
    </xf>
    <xf numFmtId="0" fontId="5" fillId="0" borderId="14" xfId="3" applyFont="1" applyFill="1" applyBorder="1" applyAlignment="1">
      <alignment horizontal="center" vertical="center" wrapText="1"/>
    </xf>
    <xf numFmtId="0" fontId="5" fillId="0" borderId="22" xfId="3" applyFont="1" applyFill="1" applyBorder="1" applyAlignment="1">
      <alignment horizontal="center" vertical="center" wrapText="1"/>
    </xf>
    <xf numFmtId="0" fontId="5" fillId="0" borderId="15" xfId="3" applyFont="1" applyFill="1" applyBorder="1" applyAlignment="1">
      <alignment horizontal="center" vertical="center" wrapText="1"/>
    </xf>
    <xf numFmtId="0" fontId="5" fillId="0" borderId="21" xfId="2" applyFont="1" applyFill="1" applyBorder="1" applyAlignment="1">
      <alignment horizontal="center" vertical="center"/>
    </xf>
    <xf numFmtId="0" fontId="5" fillId="0" borderId="14" xfId="2" applyFont="1" applyFill="1" applyBorder="1" applyAlignment="1">
      <alignment horizontal="center" vertical="center"/>
    </xf>
    <xf numFmtId="0" fontId="5" fillId="0" borderId="15" xfId="2" applyFont="1" applyFill="1" applyBorder="1" applyAlignment="1">
      <alignment horizontal="center" vertical="center"/>
    </xf>
    <xf numFmtId="0" fontId="5" fillId="2" borderId="9" xfId="2" applyFont="1" applyFill="1" applyBorder="1" applyAlignment="1">
      <alignment horizontal="center" vertical="center" wrapText="1"/>
    </xf>
    <xf numFmtId="0" fontId="5" fillId="2" borderId="10" xfId="2" applyFont="1" applyFill="1" applyBorder="1" applyAlignment="1">
      <alignment horizontal="center" vertical="center" wrapText="1"/>
    </xf>
    <xf numFmtId="0" fontId="5" fillId="2" borderId="11"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5" fillId="2" borderId="17" xfId="2" applyFont="1" applyFill="1" applyBorder="1" applyAlignment="1">
      <alignment horizontal="center" vertical="center" wrapText="1"/>
    </xf>
    <xf numFmtId="0" fontId="5" fillId="2" borderId="18" xfId="2" applyFont="1" applyFill="1" applyBorder="1" applyAlignment="1">
      <alignment horizontal="center" vertical="center" wrapText="1"/>
    </xf>
    <xf numFmtId="49" fontId="5" fillId="0" borderId="9" xfId="2" applyNumberFormat="1" applyFont="1" applyFill="1" applyBorder="1" applyAlignment="1">
      <alignment horizontal="center" vertical="center" wrapText="1"/>
    </xf>
    <xf numFmtId="49" fontId="5" fillId="0" borderId="10" xfId="2" applyNumberFormat="1" applyFont="1" applyFill="1" applyBorder="1" applyAlignment="1">
      <alignment horizontal="center" vertical="center" wrapText="1"/>
    </xf>
    <xf numFmtId="49" fontId="5" fillId="0" borderId="11" xfId="2" applyNumberFormat="1" applyFont="1" applyFill="1" applyBorder="1" applyAlignment="1">
      <alignment horizontal="center" vertical="center" wrapText="1"/>
    </xf>
    <xf numFmtId="49" fontId="5" fillId="0" borderId="16" xfId="2" applyNumberFormat="1" applyFont="1" applyFill="1" applyBorder="1" applyAlignment="1">
      <alignment horizontal="center" vertical="center" wrapText="1"/>
    </xf>
    <xf numFmtId="49" fontId="5" fillId="0" borderId="17" xfId="2" applyNumberFormat="1" applyFont="1" applyFill="1" applyBorder="1" applyAlignment="1">
      <alignment horizontal="center" vertical="center" wrapText="1"/>
    </xf>
    <xf numFmtId="49" fontId="5" fillId="0" borderId="18" xfId="2" applyNumberFormat="1" applyFont="1" applyFill="1" applyBorder="1" applyAlignment="1">
      <alignment horizontal="center" vertical="center" wrapText="1"/>
    </xf>
    <xf numFmtId="0" fontId="5" fillId="0" borderId="30" xfId="2" applyFont="1" applyFill="1" applyBorder="1" applyAlignment="1">
      <alignment horizontal="center" vertical="center"/>
    </xf>
    <xf numFmtId="0" fontId="5" fillId="0" borderId="31" xfId="2" applyFont="1" applyFill="1" applyBorder="1" applyAlignment="1">
      <alignment horizontal="center" vertical="center"/>
    </xf>
    <xf numFmtId="0" fontId="5" fillId="0" borderId="32" xfId="2" applyFont="1" applyFill="1" applyBorder="1" applyAlignment="1">
      <alignment horizontal="center" vertical="center"/>
    </xf>
    <xf numFmtId="0" fontId="15" fillId="2" borderId="58" xfId="0" applyFont="1" applyFill="1" applyBorder="1" applyAlignment="1">
      <alignment horizontal="center" vertical="center" wrapText="1"/>
    </xf>
    <xf numFmtId="0" fontId="15" fillId="2" borderId="59" xfId="0" applyFont="1" applyFill="1" applyBorder="1" applyAlignment="1">
      <alignment horizontal="center" vertical="center" wrapText="1"/>
    </xf>
    <xf numFmtId="10" fontId="5" fillId="0" borderId="34" xfId="3" applyNumberFormat="1" applyFont="1" applyFill="1" applyBorder="1" applyAlignment="1">
      <alignment horizontal="center" vertical="center" wrapText="1"/>
    </xf>
    <xf numFmtId="10" fontId="5" fillId="0" borderId="35" xfId="3" applyNumberFormat="1" applyFont="1" applyFill="1" applyBorder="1" applyAlignment="1">
      <alignment horizontal="center" vertical="center" wrapText="1"/>
    </xf>
    <xf numFmtId="0" fontId="15" fillId="2" borderId="23" xfId="2" applyFont="1" applyFill="1" applyBorder="1" applyAlignment="1">
      <alignment horizontal="center"/>
    </xf>
    <xf numFmtId="0" fontId="15" fillId="2" borderId="24" xfId="2" applyFont="1" applyFill="1" applyBorder="1" applyAlignment="1">
      <alignment horizontal="center"/>
    </xf>
    <xf numFmtId="0" fontId="15" fillId="2" borderId="25" xfId="2" applyFont="1" applyFill="1" applyBorder="1" applyAlignment="1">
      <alignment horizontal="center"/>
    </xf>
    <xf numFmtId="0" fontId="5" fillId="2" borderId="33" xfId="2" applyFont="1" applyFill="1" applyBorder="1" applyAlignment="1">
      <alignment horizontal="center"/>
    </xf>
    <xf numFmtId="0" fontId="5" fillId="2" borderId="34" xfId="2" applyFont="1" applyFill="1" applyBorder="1" applyAlignment="1">
      <alignment horizontal="center"/>
    </xf>
    <xf numFmtId="0" fontId="5" fillId="2" borderId="35" xfId="2" applyFont="1" applyFill="1" applyBorder="1" applyAlignment="1">
      <alignment horizontal="center"/>
    </xf>
    <xf numFmtId="164" fontId="5" fillId="0" borderId="38" xfId="0" applyNumberFormat="1" applyFont="1" applyFill="1" applyBorder="1" applyAlignment="1">
      <alignment horizontal="center" vertical="center" wrapText="1"/>
    </xf>
    <xf numFmtId="0" fontId="5" fillId="0" borderId="39" xfId="0" applyFont="1" applyFill="1" applyBorder="1"/>
    <xf numFmtId="0" fontId="5" fillId="0" borderId="40" xfId="0" applyFont="1" applyFill="1" applyBorder="1"/>
    <xf numFmtId="0" fontId="5" fillId="0" borderId="42" xfId="4" applyNumberFormat="1" applyFont="1" applyFill="1" applyBorder="1" applyAlignment="1">
      <alignment horizontal="center" vertical="top" wrapText="1"/>
    </xf>
    <xf numFmtId="0" fontId="5" fillId="0" borderId="39" xfId="4" applyNumberFormat="1" applyFont="1" applyFill="1" applyBorder="1" applyAlignment="1">
      <alignment horizontal="center" vertical="top" wrapText="1"/>
    </xf>
    <xf numFmtId="0" fontId="5" fillId="0" borderId="40" xfId="4" applyNumberFormat="1" applyFont="1" applyFill="1" applyBorder="1" applyAlignment="1">
      <alignment horizontal="center" vertical="top" wrapText="1"/>
    </xf>
    <xf numFmtId="164" fontId="5" fillId="0" borderId="60" xfId="0" applyNumberFormat="1"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44" xfId="4" applyNumberFormat="1" applyFont="1" applyFill="1" applyBorder="1" applyAlignment="1">
      <alignment horizontal="center" vertical="center" wrapText="1"/>
    </xf>
    <xf numFmtId="0" fontId="5" fillId="0" borderId="1" xfId="4" applyNumberFormat="1" applyFont="1" applyFill="1" applyBorder="1" applyAlignment="1">
      <alignment horizontal="center" vertical="center" wrapText="1"/>
    </xf>
    <xf numFmtId="0" fontId="5" fillId="0" borderId="45" xfId="4" applyNumberFormat="1" applyFont="1" applyFill="1" applyBorder="1" applyAlignment="1">
      <alignment horizontal="center" vertical="center" wrapText="1"/>
    </xf>
    <xf numFmtId="0" fontId="23" fillId="0" borderId="6" xfId="2" applyFont="1" applyFill="1" applyBorder="1" applyAlignment="1">
      <alignment horizontal="center"/>
    </xf>
    <xf numFmtId="0" fontId="23" fillId="0" borderId="7" xfId="2" applyFont="1" applyFill="1" applyBorder="1" applyAlignment="1">
      <alignment horizontal="center"/>
    </xf>
    <xf numFmtId="0" fontId="23" fillId="0" borderId="54" xfId="2" applyFont="1" applyFill="1" applyBorder="1" applyAlignment="1">
      <alignment horizontal="center"/>
    </xf>
    <xf numFmtId="0" fontId="23" fillId="0" borderId="1" xfId="2" applyFont="1" applyFill="1" applyBorder="1" applyAlignment="1">
      <alignment horizontal="center"/>
    </xf>
    <xf numFmtId="9" fontId="5" fillId="0" borderId="19" xfId="3" applyNumberFormat="1" applyFont="1" applyFill="1" applyBorder="1" applyAlignment="1">
      <alignment horizontal="center" vertical="center" wrapText="1"/>
    </xf>
    <xf numFmtId="9" fontId="5" fillId="0" borderId="7" xfId="3" applyNumberFormat="1" applyFont="1" applyFill="1" applyBorder="1" applyAlignment="1">
      <alignment horizontal="center" vertical="center" wrapText="1"/>
    </xf>
    <xf numFmtId="9" fontId="5" fillId="0" borderId="20" xfId="3" applyNumberFormat="1" applyFont="1" applyFill="1" applyBorder="1" applyAlignment="1">
      <alignment horizontal="center" vertical="center" wrapText="1"/>
    </xf>
    <xf numFmtId="9" fontId="5" fillId="0" borderId="21" xfId="3" applyNumberFormat="1" applyFont="1" applyFill="1" applyBorder="1" applyAlignment="1">
      <alignment horizontal="center" vertical="center" wrapText="1"/>
    </xf>
    <xf numFmtId="9" fontId="5" fillId="0" borderId="14" xfId="3" applyNumberFormat="1" applyFont="1" applyFill="1" applyBorder="1" applyAlignment="1">
      <alignment horizontal="center" vertical="center" wrapText="1"/>
    </xf>
    <xf numFmtId="9" fontId="5" fillId="0" borderId="22" xfId="3" applyNumberFormat="1" applyFont="1" applyFill="1" applyBorder="1" applyAlignment="1">
      <alignment horizontal="center" vertical="center" wrapText="1"/>
    </xf>
    <xf numFmtId="0" fontId="5" fillId="0" borderId="24" xfId="3" applyFont="1" applyFill="1" applyBorder="1" applyAlignment="1">
      <alignment horizontal="center" vertical="center" wrapText="1"/>
    </xf>
    <xf numFmtId="0" fontId="5" fillId="0" borderId="25" xfId="3" applyFont="1" applyFill="1" applyBorder="1" applyAlignment="1">
      <alignment horizontal="center" vertical="center" wrapText="1"/>
    </xf>
    <xf numFmtId="0" fontId="22" fillId="0" borderId="10" xfId="2" applyFont="1" applyFill="1" applyBorder="1" applyAlignment="1">
      <alignment horizontal="center" vertical="center"/>
    </xf>
    <xf numFmtId="0" fontId="22" fillId="0" borderId="11" xfId="2" applyFont="1" applyFill="1" applyBorder="1" applyAlignment="1">
      <alignment horizontal="center" vertical="center"/>
    </xf>
    <xf numFmtId="0" fontId="22" fillId="0" borderId="16" xfId="2" applyFont="1" applyFill="1" applyBorder="1" applyAlignment="1">
      <alignment horizontal="center" vertical="center"/>
    </xf>
    <xf numFmtId="0" fontId="22" fillId="0" borderId="17" xfId="2" applyFont="1" applyFill="1" applyBorder="1" applyAlignment="1">
      <alignment horizontal="center" vertical="center"/>
    </xf>
    <xf numFmtId="0" fontId="22" fillId="0" borderId="18" xfId="2" applyFont="1" applyFill="1" applyBorder="1" applyAlignment="1">
      <alignment horizontal="center" vertical="center"/>
    </xf>
    <xf numFmtId="0" fontId="5" fillId="0" borderId="42" xfId="4" applyNumberFormat="1" applyFont="1" applyFill="1" applyBorder="1" applyAlignment="1">
      <alignment horizontal="center" vertical="center" wrapText="1"/>
    </xf>
    <xf numFmtId="0" fontId="5" fillId="0" borderId="39" xfId="4" applyNumberFormat="1" applyFont="1" applyFill="1" applyBorder="1" applyAlignment="1">
      <alignment horizontal="center" vertical="center" wrapText="1"/>
    </xf>
    <xf numFmtId="0" fontId="5" fillId="0" borderId="40" xfId="4" applyNumberFormat="1" applyFont="1" applyFill="1" applyBorder="1" applyAlignment="1">
      <alignment horizontal="center" vertical="center" wrapText="1"/>
    </xf>
    <xf numFmtId="0" fontId="5" fillId="0" borderId="44" xfId="4" applyNumberFormat="1" applyFont="1" applyFill="1" applyBorder="1" applyAlignment="1">
      <alignment horizontal="left" vertical="center" wrapText="1"/>
    </xf>
    <xf numFmtId="0" fontId="5" fillId="0" borderId="1" xfId="4" applyNumberFormat="1" applyFont="1" applyFill="1" applyBorder="1" applyAlignment="1">
      <alignment horizontal="left" vertical="center" wrapText="1"/>
    </xf>
    <xf numFmtId="0" fontId="5" fillId="0" borderId="45" xfId="4" applyNumberFormat="1" applyFont="1" applyFill="1" applyBorder="1" applyAlignment="1">
      <alignment horizontal="left" vertical="center" wrapText="1"/>
    </xf>
    <xf numFmtId="9" fontId="2" fillId="0" borderId="1" xfId="1" applyFont="1" applyFill="1" applyBorder="1" applyAlignment="1">
      <alignment horizontal="center"/>
    </xf>
    <xf numFmtId="9" fontId="2" fillId="0" borderId="1" xfId="2" applyNumberFormat="1" applyFont="1" applyFill="1" applyBorder="1" applyAlignment="1">
      <alignment horizontal="center"/>
    </xf>
    <xf numFmtId="0" fontId="3" fillId="0" borderId="1" xfId="2" applyFont="1" applyFill="1" applyBorder="1" applyAlignment="1">
      <alignment horizontal="center" vertical="center" wrapText="1"/>
    </xf>
    <xf numFmtId="9" fontId="6" fillId="0" borderId="19" xfId="3" applyNumberFormat="1" applyFont="1" applyFill="1" applyBorder="1" applyAlignment="1">
      <alignment horizontal="justify" vertical="center" wrapText="1"/>
    </xf>
    <xf numFmtId="9" fontId="6" fillId="0" borderId="7" xfId="3" applyNumberFormat="1" applyFont="1" applyFill="1" applyBorder="1" applyAlignment="1">
      <alignment horizontal="justify" vertical="center" wrapText="1"/>
    </xf>
    <xf numFmtId="9" fontId="6" fillId="0" borderId="20" xfId="3" applyNumberFormat="1" applyFont="1" applyFill="1" applyBorder="1" applyAlignment="1">
      <alignment horizontal="justify" vertical="center" wrapText="1"/>
    </xf>
    <xf numFmtId="9" fontId="6" fillId="0" borderId="21" xfId="3" applyNumberFormat="1" applyFont="1" applyFill="1" applyBorder="1" applyAlignment="1">
      <alignment horizontal="justify" vertical="center" wrapText="1"/>
    </xf>
    <xf numFmtId="9" fontId="6" fillId="0" borderId="14" xfId="3" applyNumberFormat="1" applyFont="1" applyFill="1" applyBorder="1" applyAlignment="1">
      <alignment horizontal="justify" vertical="center" wrapText="1"/>
    </xf>
    <xf numFmtId="9" fontId="6" fillId="0" borderId="22" xfId="3" applyNumberFormat="1" applyFont="1" applyFill="1" applyBorder="1" applyAlignment="1">
      <alignment horizontal="justify" vertical="center" wrapText="1"/>
    </xf>
    <xf numFmtId="0" fontId="4" fillId="3" borderId="23" xfId="2" applyFont="1" applyFill="1" applyBorder="1" applyAlignment="1">
      <alignment horizontal="center" vertical="center" wrapText="1"/>
    </xf>
    <xf numFmtId="0" fontId="4" fillId="3" borderId="24" xfId="2" applyFont="1" applyFill="1" applyBorder="1" applyAlignment="1">
      <alignment horizontal="center" vertical="center" wrapText="1"/>
    </xf>
    <xf numFmtId="0" fontId="4" fillId="3" borderId="25" xfId="2" applyFont="1" applyFill="1" applyBorder="1" applyAlignment="1">
      <alignment horizontal="center" vertical="center" wrapText="1"/>
    </xf>
    <xf numFmtId="0" fontId="6" fillId="0" borderId="26" xfId="3" applyFont="1" applyFill="1" applyBorder="1" applyAlignment="1">
      <alignment horizontal="justify" vertical="center" wrapText="1"/>
    </xf>
    <xf numFmtId="0" fontId="6" fillId="0" borderId="24" xfId="3" applyFont="1" applyFill="1" applyBorder="1" applyAlignment="1">
      <alignment horizontal="justify" vertical="center" wrapText="1"/>
    </xf>
    <xf numFmtId="0" fontId="6" fillId="0" borderId="25" xfId="3" applyFont="1" applyFill="1" applyBorder="1" applyAlignment="1">
      <alignment horizontal="justify" vertical="center" wrapText="1"/>
    </xf>
    <xf numFmtId="9" fontId="6" fillId="0" borderId="9" xfId="3" applyNumberFormat="1" applyFont="1" applyFill="1" applyBorder="1" applyAlignment="1">
      <alignment horizontal="center" vertical="center" wrapText="1"/>
    </xf>
    <xf numFmtId="9" fontId="6" fillId="0" borderId="10" xfId="3" applyNumberFormat="1" applyFont="1" applyFill="1" applyBorder="1" applyAlignment="1">
      <alignment horizontal="center" vertical="center" wrapText="1"/>
    </xf>
    <xf numFmtId="9" fontId="6" fillId="0" borderId="11" xfId="3" applyNumberFormat="1" applyFont="1" applyFill="1" applyBorder="1" applyAlignment="1">
      <alignment horizontal="center" vertical="center" wrapText="1"/>
    </xf>
    <xf numFmtId="9" fontId="6" fillId="0" borderId="16" xfId="3" applyNumberFormat="1" applyFont="1" applyFill="1" applyBorder="1" applyAlignment="1">
      <alignment horizontal="center" vertical="center" wrapText="1"/>
    </xf>
    <xf numFmtId="9" fontId="6" fillId="0" borderId="17" xfId="3" applyNumberFormat="1" applyFont="1" applyFill="1" applyBorder="1" applyAlignment="1">
      <alignment horizontal="center" vertical="center" wrapText="1"/>
    </xf>
    <xf numFmtId="9" fontId="6" fillId="0" borderId="18" xfId="3" applyNumberFormat="1" applyFont="1" applyFill="1" applyBorder="1" applyAlignment="1">
      <alignment horizontal="center" vertical="center" wrapText="1"/>
    </xf>
    <xf numFmtId="9" fontId="4" fillId="3" borderId="34" xfId="3" applyNumberFormat="1" applyFont="1" applyFill="1" applyBorder="1" applyAlignment="1">
      <alignment horizontal="center" vertical="center" wrapText="1"/>
    </xf>
    <xf numFmtId="9" fontId="4" fillId="3" borderId="35" xfId="3" applyNumberFormat="1" applyFont="1" applyFill="1" applyBorder="1" applyAlignment="1">
      <alignment horizontal="center" vertical="center" wrapText="1"/>
    </xf>
    <xf numFmtId="0" fontId="6" fillId="0" borderId="55" xfId="2" applyFont="1" applyFill="1" applyBorder="1" applyAlignment="1">
      <alignment horizontal="center" vertical="center" wrapText="1"/>
    </xf>
    <xf numFmtId="0" fontId="6" fillId="0" borderId="56" xfId="2" applyFont="1" applyFill="1" applyBorder="1" applyAlignment="1">
      <alignment horizontal="center" vertical="center" wrapText="1"/>
    </xf>
    <xf numFmtId="0" fontId="6" fillId="0" borderId="57"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6" fillId="0" borderId="21" xfId="2" applyFont="1" applyFill="1" applyBorder="1" applyAlignment="1">
      <alignment horizontal="center" vertical="center" wrapText="1"/>
    </xf>
    <xf numFmtId="49" fontId="6" fillId="0" borderId="19" xfId="2" applyNumberFormat="1" applyFont="1" applyFill="1" applyBorder="1" applyAlignment="1">
      <alignment horizontal="center" vertical="center" wrapText="1"/>
    </xf>
    <xf numFmtId="49" fontId="6" fillId="0" borderId="7" xfId="2" applyNumberFormat="1" applyFont="1" applyFill="1" applyBorder="1" applyAlignment="1">
      <alignment horizontal="center" vertical="center" wrapText="1"/>
    </xf>
    <xf numFmtId="49" fontId="6" fillId="0" borderId="20" xfId="2" applyNumberFormat="1" applyFont="1" applyFill="1" applyBorder="1" applyAlignment="1">
      <alignment horizontal="center" vertical="center" wrapText="1"/>
    </xf>
    <xf numFmtId="49" fontId="6" fillId="0" borderId="21" xfId="2" applyNumberFormat="1" applyFont="1" applyFill="1" applyBorder="1" applyAlignment="1">
      <alignment horizontal="center" vertical="center" wrapText="1"/>
    </xf>
    <xf numFmtId="49" fontId="6" fillId="0" borderId="14" xfId="2" applyNumberFormat="1" applyFont="1" applyFill="1" applyBorder="1" applyAlignment="1">
      <alignment horizontal="center" vertical="center" wrapText="1"/>
    </xf>
    <xf numFmtId="49" fontId="6" fillId="0" borderId="22" xfId="2" applyNumberFormat="1" applyFont="1" applyFill="1" applyBorder="1" applyAlignment="1">
      <alignment horizontal="center" vertical="center" wrapText="1"/>
    </xf>
    <xf numFmtId="0" fontId="6" fillId="0" borderId="13" xfId="2" applyFont="1" applyFill="1" applyBorder="1" applyAlignment="1">
      <alignment horizont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72" xfId="0" applyFont="1" applyFill="1" applyBorder="1" applyAlignment="1">
      <alignment horizontal="center" vertical="center" wrapText="1"/>
    </xf>
    <xf numFmtId="0" fontId="4" fillId="3" borderId="47" xfId="0" applyFont="1" applyFill="1" applyBorder="1" applyAlignment="1">
      <alignment horizontal="center" vertical="center" wrapText="1"/>
    </xf>
    <xf numFmtId="0" fontId="4" fillId="3" borderId="48" xfId="0" applyFont="1" applyFill="1" applyBorder="1" applyAlignment="1">
      <alignment horizontal="center" vertical="center" wrapText="1"/>
    </xf>
    <xf numFmtId="0" fontId="25" fillId="4" borderId="52" xfId="0" applyFont="1" applyFill="1" applyBorder="1" applyAlignment="1">
      <alignment horizontal="left" vertical="center" wrapText="1"/>
    </xf>
    <xf numFmtId="0" fontId="25" fillId="4" borderId="53" xfId="0" applyFont="1" applyFill="1" applyBorder="1" applyAlignment="1">
      <alignment horizontal="left" vertical="center" wrapText="1"/>
    </xf>
    <xf numFmtId="10" fontId="6" fillId="0" borderId="27" xfId="1" applyNumberFormat="1" applyFont="1" applyFill="1" applyBorder="1" applyAlignment="1">
      <alignment horizontal="center" vertical="center" wrapText="1"/>
    </xf>
    <xf numFmtId="10" fontId="6" fillId="0" borderId="28" xfId="1" applyNumberFormat="1" applyFont="1" applyFill="1" applyBorder="1" applyAlignment="1">
      <alignment horizontal="center" vertical="center" wrapText="1"/>
    </xf>
    <xf numFmtId="10" fontId="6" fillId="0" borderId="29" xfId="1" applyNumberFormat="1" applyFont="1" applyFill="1" applyBorder="1" applyAlignment="1">
      <alignment horizontal="center" vertical="center" wrapText="1"/>
    </xf>
    <xf numFmtId="0" fontId="25" fillId="4" borderId="63" xfId="0" applyFont="1" applyFill="1" applyBorder="1" applyAlignment="1">
      <alignment horizontal="left" vertical="center" wrapText="1"/>
    </xf>
    <xf numFmtId="0" fontId="25" fillId="4" borderId="61" xfId="0" applyFont="1" applyFill="1" applyBorder="1" applyAlignment="1">
      <alignment horizontal="left" vertical="center" wrapText="1"/>
    </xf>
    <xf numFmtId="10" fontId="6" fillId="0" borderId="60" xfId="1" applyNumberFormat="1" applyFont="1" applyFill="1" applyBorder="1" applyAlignment="1">
      <alignment horizontal="center" vertical="center" wrapText="1"/>
    </xf>
    <xf numFmtId="10" fontId="6" fillId="0" borderId="61" xfId="1" applyNumberFormat="1" applyFont="1" applyFill="1" applyBorder="1" applyAlignment="1">
      <alignment horizontal="center" vertical="center" wrapText="1"/>
    </xf>
    <xf numFmtId="10" fontId="6" fillId="0" borderId="62" xfId="1" applyNumberFormat="1" applyFont="1" applyFill="1" applyBorder="1" applyAlignment="1">
      <alignment horizontal="center" vertical="center" wrapText="1"/>
    </xf>
    <xf numFmtId="0" fontId="13" fillId="3" borderId="9"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11" xfId="0" applyFont="1" applyFill="1" applyBorder="1" applyAlignment="1">
      <alignment horizontal="center" vertical="center" wrapText="1"/>
    </xf>
    <xf numFmtId="0" fontId="13" fillId="3" borderId="16"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18"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24" fillId="3" borderId="9" xfId="0" applyFont="1" applyFill="1" applyBorder="1" applyAlignment="1">
      <alignment horizontal="center" vertical="center"/>
    </xf>
    <xf numFmtId="0" fontId="24" fillId="3" borderId="10"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16" xfId="0" applyFont="1" applyFill="1" applyBorder="1" applyAlignment="1">
      <alignment horizontal="center" vertical="center"/>
    </xf>
    <xf numFmtId="0" fontId="24" fillId="3" borderId="17" xfId="0" applyFont="1" applyFill="1" applyBorder="1" applyAlignment="1">
      <alignment horizontal="center" vertical="center"/>
    </xf>
    <xf numFmtId="0" fontId="24" fillId="3" borderId="18" xfId="0" applyFont="1" applyFill="1" applyBorder="1" applyAlignment="1">
      <alignment horizontal="center" vertical="center"/>
    </xf>
    <xf numFmtId="0" fontId="6" fillId="3" borderId="55" xfId="2" applyFont="1" applyFill="1" applyBorder="1" applyAlignment="1">
      <alignment horizontal="center"/>
    </xf>
    <xf numFmtId="0" fontId="6" fillId="3" borderId="56" xfId="2" applyFont="1" applyFill="1" applyBorder="1" applyAlignment="1">
      <alignment horizontal="center"/>
    </xf>
    <xf numFmtId="0" fontId="6" fillId="3" borderId="57" xfId="2" applyFont="1" applyFill="1" applyBorder="1" applyAlignment="1">
      <alignment horizontal="center"/>
    </xf>
    <xf numFmtId="0" fontId="4" fillId="3" borderId="9" xfId="2" applyFont="1" applyFill="1" applyBorder="1" applyAlignment="1">
      <alignment horizontal="center" vertical="center" wrapText="1"/>
    </xf>
    <xf numFmtId="0" fontId="4" fillId="3" borderId="10" xfId="2" applyFont="1" applyFill="1" applyBorder="1" applyAlignment="1">
      <alignment horizontal="center" vertical="center" wrapText="1"/>
    </xf>
    <xf numFmtId="0" fontId="4" fillId="3" borderId="11" xfId="2" applyFont="1" applyFill="1" applyBorder="1" applyAlignment="1">
      <alignment horizontal="center" vertical="center" wrapText="1"/>
    </xf>
    <xf numFmtId="0" fontId="4" fillId="3" borderId="50" xfId="2" applyFont="1" applyFill="1" applyBorder="1" applyAlignment="1">
      <alignment horizontal="center" vertical="center" wrapText="1"/>
    </xf>
    <xf numFmtId="0" fontId="4" fillId="3" borderId="0" xfId="2" applyFont="1" applyFill="1" applyBorder="1" applyAlignment="1">
      <alignment horizontal="center" vertical="center" wrapText="1"/>
    </xf>
    <xf numFmtId="0" fontId="4" fillId="3" borderId="51" xfId="2" applyFont="1" applyFill="1" applyBorder="1" applyAlignment="1">
      <alignment horizontal="center" vertical="center" wrapText="1"/>
    </xf>
    <xf numFmtId="0" fontId="9" fillId="3" borderId="16"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18" xfId="0" applyFont="1" applyFill="1" applyBorder="1" applyAlignment="1">
      <alignment horizontal="center" vertical="center" wrapText="1"/>
    </xf>
    <xf numFmtId="10" fontId="6" fillId="0" borderId="30" xfId="1" applyNumberFormat="1" applyFont="1" applyFill="1" applyBorder="1" applyAlignment="1">
      <alignment horizontal="center" vertical="center" wrapText="1"/>
    </xf>
    <xf numFmtId="10" fontId="6" fillId="0" borderId="31" xfId="1" applyNumberFormat="1" applyFont="1" applyFill="1" applyBorder="1" applyAlignment="1">
      <alignment horizontal="center" vertical="center" wrapText="1"/>
    </xf>
    <xf numFmtId="10" fontId="6" fillId="0" borderId="32" xfId="1" applyNumberFormat="1" applyFont="1" applyFill="1" applyBorder="1" applyAlignment="1">
      <alignment horizontal="center" vertical="center" wrapText="1"/>
    </xf>
    <xf numFmtId="0" fontId="2" fillId="0" borderId="63" xfId="2" applyFont="1" applyFill="1" applyBorder="1" applyAlignment="1">
      <alignment horizontal="center"/>
    </xf>
    <xf numFmtId="0" fontId="2" fillId="0" borderId="61" xfId="2" applyFont="1" applyFill="1" applyBorder="1" applyAlignment="1">
      <alignment horizontal="center"/>
    </xf>
    <xf numFmtId="0" fontId="2" fillId="0" borderId="44" xfId="2" applyFont="1" applyFill="1" applyBorder="1" applyAlignment="1">
      <alignment horizontal="center"/>
    </xf>
    <xf numFmtId="0" fontId="2" fillId="0" borderId="20" xfId="2" applyFont="1" applyFill="1" applyBorder="1" applyAlignment="1">
      <alignment horizontal="center"/>
    </xf>
    <xf numFmtId="0" fontId="2" fillId="0" borderId="28" xfId="2" applyFont="1" applyFill="1" applyBorder="1" applyAlignment="1">
      <alignment horizontal="center"/>
    </xf>
    <xf numFmtId="0" fontId="2" fillId="0" borderId="19" xfId="2" applyFont="1" applyFill="1" applyBorder="1" applyAlignment="1">
      <alignment horizontal="center"/>
    </xf>
    <xf numFmtId="0" fontId="2" fillId="0" borderId="22" xfId="2" applyFont="1" applyFill="1" applyBorder="1" applyAlignment="1">
      <alignment horizontal="center"/>
    </xf>
    <xf numFmtId="0" fontId="2" fillId="0" borderId="31" xfId="2" applyFont="1" applyFill="1" applyBorder="1" applyAlignment="1">
      <alignment horizontal="center"/>
    </xf>
    <xf numFmtId="0" fontId="2" fillId="0" borderId="21" xfId="2" applyFont="1" applyFill="1" applyBorder="1" applyAlignment="1">
      <alignment horizontal="center"/>
    </xf>
    <xf numFmtId="0" fontId="4" fillId="3" borderId="73"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7" xfId="2" applyFont="1" applyFill="1" applyBorder="1" applyAlignment="1">
      <alignment horizontal="center" vertical="center" wrapText="1"/>
    </xf>
    <xf numFmtId="0" fontId="4" fillId="3" borderId="70" xfId="2" applyFont="1" applyFill="1" applyBorder="1" applyAlignment="1">
      <alignment horizontal="center" vertical="center" wrapText="1"/>
    </xf>
    <xf numFmtId="9" fontId="6" fillId="0" borderId="66" xfId="3" applyNumberFormat="1" applyFont="1" applyFill="1" applyBorder="1" applyAlignment="1">
      <alignment horizontal="center" vertical="center" wrapText="1"/>
    </xf>
    <xf numFmtId="9" fontId="6" fillId="0" borderId="74" xfId="3" applyNumberFormat="1" applyFont="1" applyFill="1" applyBorder="1" applyAlignment="1">
      <alignment horizontal="center" vertical="center" wrapText="1"/>
    </xf>
    <xf numFmtId="0" fontId="4" fillId="3" borderId="33" xfId="2" applyFont="1" applyFill="1" applyBorder="1" applyAlignment="1">
      <alignment horizontal="center" vertical="center" wrapText="1"/>
    </xf>
    <xf numFmtId="0" fontId="4" fillId="3" borderId="34" xfId="2" applyFont="1" applyFill="1" applyBorder="1" applyAlignment="1">
      <alignment horizontal="center" vertical="center" wrapText="1"/>
    </xf>
    <xf numFmtId="0" fontId="4" fillId="3" borderId="26" xfId="2" applyFont="1" applyFill="1" applyBorder="1" applyAlignment="1">
      <alignment horizontal="center" vertical="center" wrapText="1"/>
    </xf>
    <xf numFmtId="0" fontId="6" fillId="0" borderId="75" xfId="3" applyFont="1" applyFill="1" applyBorder="1" applyAlignment="1">
      <alignment horizontal="center" vertical="center" wrapText="1"/>
    </xf>
    <xf numFmtId="0" fontId="6" fillId="0" borderId="34" xfId="3" applyFont="1" applyFill="1" applyBorder="1" applyAlignment="1">
      <alignment horizontal="center" vertical="center" wrapText="1"/>
    </xf>
    <xf numFmtId="0" fontId="6" fillId="0" borderId="35" xfId="3" applyFont="1" applyFill="1" applyBorder="1" applyAlignment="1">
      <alignment horizontal="center" vertical="center" wrapText="1"/>
    </xf>
    <xf numFmtId="9" fontId="6" fillId="3" borderId="7" xfId="3" applyNumberFormat="1" applyFont="1" applyFill="1" applyBorder="1" applyAlignment="1">
      <alignment horizontal="center" vertical="center" wrapText="1"/>
    </xf>
    <xf numFmtId="9" fontId="6" fillId="0" borderId="31" xfId="3" applyNumberFormat="1" applyFont="1" applyFill="1" applyBorder="1" applyAlignment="1">
      <alignment horizontal="center" vertical="center" wrapText="1"/>
    </xf>
    <xf numFmtId="0" fontId="6" fillId="3" borderId="6" xfId="2" applyFont="1" applyFill="1" applyBorder="1" applyAlignment="1">
      <alignment horizontal="center" vertical="center" wrapText="1"/>
    </xf>
    <xf numFmtId="0" fontId="6" fillId="3" borderId="7"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6" fillId="3" borderId="13" xfId="2" applyFont="1" applyFill="1" applyBorder="1" applyAlignment="1">
      <alignment horizontal="center" vertical="center" wrapText="1"/>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13" fillId="3" borderId="76"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13" fillId="3" borderId="66" xfId="0" applyFont="1" applyFill="1" applyBorder="1" applyAlignment="1">
      <alignment horizontal="center" vertical="center" wrapText="1"/>
    </xf>
    <xf numFmtId="0" fontId="13" fillId="3" borderId="73" xfId="0" applyFont="1" applyFill="1" applyBorder="1" applyAlignment="1">
      <alignment horizontal="center" vertical="center" wrapText="1"/>
    </xf>
    <xf numFmtId="0" fontId="24" fillId="3" borderId="66"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3" borderId="73" xfId="0" applyFont="1" applyFill="1" applyBorder="1" applyAlignment="1">
      <alignment horizontal="center" vertical="center" wrapText="1"/>
    </xf>
    <xf numFmtId="0" fontId="24" fillId="3" borderId="65" xfId="0" applyFont="1" applyFill="1" applyBorder="1" applyAlignment="1">
      <alignment horizontal="center" vertical="center" wrapText="1"/>
    </xf>
    <xf numFmtId="0" fontId="13" fillId="3" borderId="77" xfId="0" applyFont="1" applyFill="1" applyBorder="1" applyAlignment="1">
      <alignment horizontal="center" vertical="center" wrapText="1"/>
    </xf>
    <xf numFmtId="0" fontId="12" fillId="0" borderId="6" xfId="0" applyNumberFormat="1" applyFont="1" applyFill="1" applyBorder="1" applyAlignment="1">
      <alignment horizontal="justify" vertical="center" wrapText="1"/>
    </xf>
    <xf numFmtId="0" fontId="12" fillId="0" borderId="7" xfId="0" applyNumberFormat="1" applyFont="1" applyFill="1" applyBorder="1" applyAlignment="1">
      <alignment horizontal="justify" vertical="center" wrapText="1"/>
    </xf>
    <xf numFmtId="9" fontId="6" fillId="0" borderId="7" xfId="1" applyFont="1" applyFill="1" applyBorder="1" applyAlignment="1">
      <alignment horizontal="center" vertical="center" wrapText="1"/>
    </xf>
    <xf numFmtId="9" fontId="6" fillId="0" borderId="7" xfId="1" applyFont="1" applyFill="1" applyBorder="1" applyAlignment="1">
      <alignment horizontal="center" vertical="center"/>
    </xf>
    <xf numFmtId="9" fontId="6" fillId="0" borderId="7" xfId="4" applyNumberFormat="1" applyFont="1" applyFill="1" applyBorder="1" applyAlignment="1">
      <alignment horizontal="center" vertical="center" wrapText="1"/>
    </xf>
    <xf numFmtId="0" fontId="6" fillId="0" borderId="7" xfId="4" applyNumberFormat="1" applyFont="1" applyFill="1" applyBorder="1" applyAlignment="1">
      <alignment horizontal="center" vertical="center" wrapText="1"/>
    </xf>
    <xf numFmtId="0" fontId="6" fillId="0" borderId="8" xfId="4" applyNumberFormat="1" applyFont="1" applyFill="1" applyBorder="1" applyAlignment="1">
      <alignment horizontal="center" vertical="center" wrapText="1"/>
    </xf>
    <xf numFmtId="0" fontId="12" fillId="0" borderId="54" xfId="0" applyNumberFormat="1" applyFont="1" applyFill="1" applyBorder="1" applyAlignment="1">
      <alignment horizontal="justify" vertical="center" wrapText="1"/>
    </xf>
    <xf numFmtId="0" fontId="12" fillId="0" borderId="1" xfId="0" applyNumberFormat="1" applyFont="1" applyFill="1" applyBorder="1" applyAlignment="1">
      <alignment horizontal="justify" vertical="center" wrapText="1"/>
    </xf>
    <xf numFmtId="9" fontId="6" fillId="0" borderId="1" xfId="1" applyFont="1" applyFill="1" applyBorder="1" applyAlignment="1">
      <alignment horizontal="center" vertical="center" wrapText="1"/>
    </xf>
    <xf numFmtId="9" fontId="6" fillId="0" borderId="1" xfId="1" applyFont="1" applyFill="1" applyBorder="1" applyAlignment="1">
      <alignment horizontal="center" vertical="center"/>
    </xf>
    <xf numFmtId="9" fontId="6" fillId="0" borderId="1" xfId="4" applyNumberFormat="1" applyFont="1" applyFill="1" applyBorder="1" applyAlignment="1">
      <alignment horizontal="center" vertical="center" wrapText="1"/>
    </xf>
    <xf numFmtId="9" fontId="6" fillId="0" borderId="39" xfId="4" applyNumberFormat="1" applyFont="1" applyFill="1" applyBorder="1" applyAlignment="1">
      <alignment horizontal="center" vertical="center" wrapText="1"/>
    </xf>
    <xf numFmtId="0" fontId="12" fillId="0" borderId="13" xfId="0" applyNumberFormat="1" applyFont="1" applyFill="1" applyBorder="1" applyAlignment="1">
      <alignment horizontal="justify" vertical="center" wrapText="1"/>
    </xf>
    <xf numFmtId="0" fontId="12" fillId="0" borderId="14" xfId="0" applyNumberFormat="1" applyFont="1" applyFill="1" applyBorder="1" applyAlignment="1">
      <alignment horizontal="justify" vertical="center" wrapText="1"/>
    </xf>
    <xf numFmtId="9" fontId="6" fillId="0" borderId="14" xfId="1" applyFont="1" applyFill="1" applyBorder="1" applyAlignment="1">
      <alignment horizontal="center" vertical="center" wrapText="1"/>
    </xf>
    <xf numFmtId="9" fontId="6" fillId="0" borderId="14" xfId="1" applyFont="1" applyFill="1" applyBorder="1" applyAlignment="1">
      <alignment horizontal="center" vertical="center"/>
    </xf>
    <xf numFmtId="9" fontId="6" fillId="0" borderId="14" xfId="4" applyNumberFormat="1" applyFont="1" applyFill="1" applyBorder="1" applyAlignment="1">
      <alignment horizontal="center" vertical="center" wrapText="1"/>
    </xf>
    <xf numFmtId="0" fontId="6" fillId="0" borderId="14" xfId="4" applyNumberFormat="1" applyFont="1" applyFill="1" applyBorder="1" applyAlignment="1">
      <alignment horizontal="center" vertical="center" wrapText="1"/>
    </xf>
    <xf numFmtId="9" fontId="6" fillId="0" borderId="56" xfId="4" applyNumberFormat="1" applyFont="1" applyFill="1" applyBorder="1" applyAlignment="1">
      <alignment horizontal="center" vertical="center" wrapText="1"/>
    </xf>
    <xf numFmtId="0" fontId="6" fillId="0" borderId="56" xfId="4" applyNumberFormat="1" applyFont="1" applyFill="1" applyBorder="1" applyAlignment="1">
      <alignment horizontal="center" vertical="center" wrapText="1"/>
    </xf>
    <xf numFmtId="0" fontId="6" fillId="0" borderId="57" xfId="4" applyNumberFormat="1" applyFont="1" applyFill="1" applyBorder="1" applyAlignment="1">
      <alignment horizontal="center" vertical="center" wrapText="1"/>
    </xf>
    <xf numFmtId="9" fontId="6" fillId="3" borderId="56" xfId="1" applyFont="1" applyFill="1" applyBorder="1" applyAlignment="1">
      <alignment horizontal="center"/>
    </xf>
    <xf numFmtId="9" fontId="6" fillId="3" borderId="33" xfId="2" applyNumberFormat="1" applyFont="1" applyFill="1" applyBorder="1" applyAlignment="1">
      <alignment horizontal="center"/>
    </xf>
    <xf numFmtId="9" fontId="6" fillId="3" borderId="34" xfId="2" applyNumberFormat="1" applyFont="1" applyFill="1" applyBorder="1" applyAlignment="1">
      <alignment horizontal="center"/>
    </xf>
    <xf numFmtId="9" fontId="6" fillId="3" borderId="17" xfId="2" applyNumberFormat="1" applyFont="1" applyFill="1" applyBorder="1" applyAlignment="1">
      <alignment horizontal="center"/>
    </xf>
    <xf numFmtId="0" fontId="6" fillId="3" borderId="17" xfId="2" applyFont="1" applyFill="1" applyBorder="1" applyAlignment="1">
      <alignment horizontal="center"/>
    </xf>
    <xf numFmtId="9" fontId="6" fillId="0" borderId="28" xfId="3" applyNumberFormat="1" applyFont="1" applyFill="1" applyBorder="1" applyAlignment="1">
      <alignment horizontal="center" vertical="center" wrapText="1"/>
    </xf>
    <xf numFmtId="164" fontId="6" fillId="0" borderId="60" xfId="0" applyNumberFormat="1" applyFont="1" applyFill="1" applyBorder="1" applyAlignment="1">
      <alignment horizontal="center" vertical="center" wrapText="1"/>
    </xf>
    <xf numFmtId="164" fontId="6" fillId="0" borderId="61" xfId="0" applyNumberFormat="1" applyFont="1" applyFill="1" applyBorder="1" applyAlignment="1">
      <alignment horizontal="center" vertical="center" wrapText="1"/>
    </xf>
    <xf numFmtId="164" fontId="6" fillId="0" borderId="62" xfId="0" applyNumberFormat="1" applyFont="1" applyFill="1" applyBorder="1" applyAlignment="1">
      <alignment horizontal="center" vertical="center" wrapText="1"/>
    </xf>
    <xf numFmtId="0" fontId="6" fillId="0" borderId="60" xfId="4" applyNumberFormat="1" applyFont="1" applyFill="1" applyBorder="1" applyAlignment="1">
      <alignment horizontal="center" vertical="center" wrapText="1"/>
    </xf>
    <xf numFmtId="0" fontId="6" fillId="0" borderId="61" xfId="4" applyNumberFormat="1" applyFont="1" applyFill="1" applyBorder="1" applyAlignment="1">
      <alignment horizontal="center" vertical="center" wrapText="1"/>
    </xf>
    <xf numFmtId="0" fontId="6" fillId="0" borderId="62" xfId="4" applyNumberFormat="1" applyFont="1" applyFill="1" applyBorder="1" applyAlignment="1">
      <alignment horizontal="center" vertical="center" wrapText="1"/>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13" fillId="2" borderId="35"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164" fontId="6" fillId="0" borderId="67" xfId="0" applyNumberFormat="1" applyFont="1" applyFill="1" applyBorder="1" applyAlignment="1">
      <alignment horizontal="center" vertical="center" wrapText="1"/>
    </xf>
    <xf numFmtId="164" fontId="6" fillId="0" borderId="53" xfId="0" applyNumberFormat="1" applyFont="1" applyFill="1" applyBorder="1" applyAlignment="1">
      <alignment horizontal="center" vertical="center" wrapText="1"/>
    </xf>
    <xf numFmtId="164" fontId="6" fillId="0" borderId="69" xfId="0" applyNumberFormat="1" applyFont="1" applyFill="1" applyBorder="1" applyAlignment="1">
      <alignment horizontal="center" vertical="center" wrapText="1"/>
    </xf>
    <xf numFmtId="0" fontId="6" fillId="0" borderId="27" xfId="4" applyNumberFormat="1" applyFont="1" applyFill="1" applyBorder="1" applyAlignment="1">
      <alignment horizontal="center" vertical="center" wrapText="1"/>
    </xf>
    <xf numFmtId="0" fontId="6" fillId="0" borderId="28" xfId="4" applyNumberFormat="1" applyFont="1" applyFill="1" applyBorder="1" applyAlignment="1">
      <alignment horizontal="center" vertical="center" wrapText="1"/>
    </xf>
    <xf numFmtId="0" fontId="6" fillId="0" borderId="29" xfId="4" applyNumberFormat="1" applyFont="1" applyFill="1" applyBorder="1" applyAlignment="1">
      <alignment horizontal="center" vertical="center" wrapText="1"/>
    </xf>
    <xf numFmtId="0" fontId="6" fillId="0" borderId="30" xfId="3" applyFont="1" applyFill="1" applyBorder="1" applyAlignment="1">
      <alignment horizontal="center" vertical="center" wrapText="1"/>
    </xf>
    <xf numFmtId="0" fontId="6" fillId="0" borderId="31" xfId="3" applyFont="1" applyFill="1" applyBorder="1" applyAlignment="1">
      <alignment horizontal="center" vertical="center" wrapText="1"/>
    </xf>
    <xf numFmtId="0" fontId="6" fillId="0" borderId="32" xfId="3" applyFont="1" applyFill="1" applyBorder="1" applyAlignment="1">
      <alignment horizontal="center" vertical="center" wrapText="1"/>
    </xf>
    <xf numFmtId="0" fontId="6" fillId="0" borderId="30" xfId="2" applyFont="1" applyFill="1" applyBorder="1" applyAlignment="1">
      <alignment horizontal="center" wrapText="1"/>
    </xf>
    <xf numFmtId="0" fontId="6" fillId="0" borderId="10" xfId="2" applyFont="1" applyFill="1" applyBorder="1" applyAlignment="1">
      <alignment horizontal="center" vertical="center"/>
    </xf>
    <xf numFmtId="0" fontId="6" fillId="0" borderId="11" xfId="2" applyFont="1" applyFill="1" applyBorder="1" applyAlignment="1">
      <alignment horizontal="center" vertical="center"/>
    </xf>
    <xf numFmtId="0" fontId="6" fillId="0" borderId="16" xfId="2" applyFont="1" applyFill="1" applyBorder="1" applyAlignment="1">
      <alignment horizontal="center" vertical="center"/>
    </xf>
    <xf numFmtId="0" fontId="6" fillId="0" borderId="17" xfId="2" applyFont="1" applyFill="1" applyBorder="1" applyAlignment="1">
      <alignment horizontal="center" vertical="center"/>
    </xf>
    <xf numFmtId="0" fontId="6" fillId="0" borderId="18" xfId="2" applyFont="1" applyFill="1" applyBorder="1" applyAlignment="1">
      <alignment horizontal="center" vertical="center"/>
    </xf>
    <xf numFmtId="0" fontId="6" fillId="0" borderId="7" xfId="2" applyFont="1" applyFill="1" applyBorder="1" applyAlignment="1">
      <alignment horizontal="center"/>
    </xf>
    <xf numFmtId="9" fontId="2" fillId="0" borderId="7" xfId="2" applyNumberFormat="1" applyFont="1" applyFill="1" applyBorder="1" applyAlignment="1">
      <alignment horizontal="center"/>
    </xf>
    <xf numFmtId="0" fontId="6" fillId="0" borderId="60" xfId="4" applyNumberFormat="1" applyFont="1" applyFill="1" applyBorder="1" applyAlignment="1">
      <alignment horizontal="left" vertical="top" wrapText="1"/>
    </xf>
    <xf numFmtId="0" fontId="6" fillId="0" borderId="61" xfId="4" applyNumberFormat="1" applyFont="1" applyFill="1" applyBorder="1" applyAlignment="1">
      <alignment horizontal="left" vertical="top" wrapText="1"/>
    </xf>
    <xf numFmtId="0" fontId="6" fillId="0" borderId="62" xfId="4" applyNumberFormat="1" applyFont="1" applyFill="1" applyBorder="1" applyAlignment="1">
      <alignment horizontal="left" vertical="top" wrapText="1"/>
    </xf>
    <xf numFmtId="0" fontId="6" fillId="0" borderId="44" xfId="4" applyNumberFormat="1" applyFont="1" applyFill="1" applyBorder="1" applyAlignment="1">
      <alignment horizontal="left" vertical="top" wrapText="1"/>
    </xf>
    <xf numFmtId="0" fontId="6" fillId="0" borderId="1" xfId="4" applyNumberFormat="1" applyFont="1" applyFill="1" applyBorder="1" applyAlignment="1">
      <alignment horizontal="left" vertical="top" wrapText="1"/>
    </xf>
    <xf numFmtId="0" fontId="6" fillId="0" borderId="45" xfId="4" applyNumberFormat="1"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4" fillId="0" borderId="9" xfId="2" applyFont="1" applyFill="1" applyBorder="1" applyAlignment="1">
      <alignment horizontal="center" vertical="center" wrapText="1"/>
    </xf>
    <xf numFmtId="0" fontId="4" fillId="0" borderId="10" xfId="2" applyFont="1" applyFill="1" applyBorder="1" applyAlignment="1">
      <alignment horizontal="center" vertical="center"/>
    </xf>
    <xf numFmtId="0" fontId="4" fillId="0" borderId="11" xfId="2" applyFont="1" applyFill="1" applyBorder="1" applyAlignment="1">
      <alignment horizontal="center" vertical="center"/>
    </xf>
    <xf numFmtId="0" fontId="4" fillId="0" borderId="16" xfId="2" applyFont="1" applyFill="1" applyBorder="1" applyAlignment="1">
      <alignment horizontal="center" vertical="center"/>
    </xf>
    <xf numFmtId="0" fontId="4" fillId="0" borderId="17" xfId="2" applyFont="1" applyFill="1" applyBorder="1" applyAlignment="1">
      <alignment horizontal="center" vertical="center"/>
    </xf>
    <xf numFmtId="0" fontId="4" fillId="0" borderId="18" xfId="2" applyFont="1" applyFill="1" applyBorder="1" applyAlignment="1">
      <alignment horizontal="center" vertical="center"/>
    </xf>
    <xf numFmtId="0" fontId="2" fillId="0" borderId="62" xfId="2" applyFont="1" applyFill="1" applyBorder="1" applyAlignment="1">
      <alignment horizontal="center"/>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13" fillId="2" borderId="58" xfId="0" applyFont="1" applyFill="1" applyBorder="1" applyAlignment="1">
      <alignment horizontal="center" vertical="center" wrapText="1"/>
    </xf>
    <xf numFmtId="0" fontId="13" fillId="2" borderId="59"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4" fillId="2" borderId="59" xfId="0" applyFont="1" applyFill="1" applyBorder="1" applyAlignment="1">
      <alignment horizontal="center" vertical="center" wrapText="1"/>
    </xf>
    <xf numFmtId="164" fontId="6" fillId="0" borderId="27" xfId="0" applyNumberFormat="1" applyFont="1" applyFill="1" applyBorder="1" applyAlignment="1">
      <alignment horizontal="center" vertical="center" wrapText="1"/>
    </xf>
    <xf numFmtId="164" fontId="6" fillId="0" borderId="28" xfId="0" applyNumberFormat="1" applyFont="1" applyFill="1" applyBorder="1" applyAlignment="1">
      <alignment horizontal="center" vertical="center" wrapText="1"/>
    </xf>
    <xf numFmtId="164" fontId="6" fillId="0" borderId="29" xfId="0" applyNumberFormat="1" applyFont="1" applyFill="1" applyBorder="1" applyAlignment="1">
      <alignment horizontal="center" vertical="center" wrapText="1"/>
    </xf>
    <xf numFmtId="0" fontId="6" fillId="0" borderId="44" xfId="4" applyNumberFormat="1" applyFont="1" applyFill="1" applyBorder="1" applyAlignment="1">
      <alignment horizontal="justify" vertical="center" wrapText="1"/>
    </xf>
    <xf numFmtId="0" fontId="6" fillId="0" borderId="1" xfId="4" applyNumberFormat="1" applyFont="1" applyFill="1" applyBorder="1" applyAlignment="1">
      <alignment horizontal="justify" vertical="center" wrapText="1"/>
    </xf>
    <xf numFmtId="0" fontId="6" fillId="0" borderId="45" xfId="4" applyNumberFormat="1" applyFont="1" applyFill="1" applyBorder="1" applyAlignment="1">
      <alignment horizontal="justify"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6" fillId="0" borderId="54" xfId="2" applyFont="1" applyFill="1" applyBorder="1" applyAlignment="1">
      <alignment horizontal="center"/>
    </xf>
    <xf numFmtId="0" fontId="6" fillId="0" borderId="1" xfId="2" applyFont="1" applyFill="1" applyBorder="1" applyAlignment="1">
      <alignment horizontal="center"/>
    </xf>
    <xf numFmtId="9" fontId="6" fillId="0" borderId="1" xfId="2" applyNumberFormat="1" applyFont="1" applyFill="1" applyBorder="1" applyAlignment="1">
      <alignment horizontal="center"/>
    </xf>
    <xf numFmtId="0" fontId="6" fillId="0" borderId="45" xfId="2" applyFont="1" applyFill="1" applyBorder="1" applyAlignment="1">
      <alignment horizontal="center"/>
    </xf>
    <xf numFmtId="0" fontId="6" fillId="0" borderId="54" xfId="2" applyFont="1" applyFill="1" applyBorder="1" applyAlignment="1">
      <alignment horizontal="center" vertical="center"/>
    </xf>
    <xf numFmtId="0" fontId="6" fillId="0" borderId="1" xfId="2" applyFont="1" applyFill="1" applyBorder="1" applyAlignment="1">
      <alignment horizontal="center" vertical="center"/>
    </xf>
    <xf numFmtId="0" fontId="6" fillId="0" borderId="1" xfId="2" applyFont="1" applyFill="1" applyBorder="1" applyAlignment="1">
      <alignment horizontal="center" vertical="center" wrapText="1"/>
    </xf>
    <xf numFmtId="0" fontId="6" fillId="0" borderId="45" xfId="2" applyFont="1" applyFill="1" applyBorder="1" applyAlignment="1">
      <alignment horizontal="center" vertical="center" wrapText="1"/>
    </xf>
    <xf numFmtId="0" fontId="6" fillId="0" borderId="6" xfId="2" applyFont="1" applyFill="1" applyBorder="1" applyAlignment="1">
      <alignment horizontal="center" vertical="center"/>
    </xf>
    <xf numFmtId="0" fontId="6" fillId="0" borderId="7" xfId="2" applyFont="1" applyFill="1" applyBorder="1" applyAlignment="1">
      <alignment horizontal="center" vertical="center"/>
    </xf>
    <xf numFmtId="9" fontId="6" fillId="0" borderId="7" xfId="2" applyNumberFormat="1" applyFont="1" applyFill="1" applyBorder="1" applyAlignment="1">
      <alignment horizontal="center" vertical="center"/>
    </xf>
    <xf numFmtId="0" fontId="6" fillId="0" borderId="7"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1" xfId="2" applyFont="1" applyFill="1" applyBorder="1" applyAlignment="1">
      <alignment horizontal="center" wrapText="1"/>
    </xf>
    <xf numFmtId="0" fontId="6" fillId="0" borderId="45" xfId="2" applyFont="1" applyFill="1" applyBorder="1" applyAlignment="1">
      <alignment horizontal="center" wrapText="1"/>
    </xf>
    <xf numFmtId="0" fontId="4" fillId="2" borderId="5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33" xfId="2" applyFont="1" applyFill="1" applyBorder="1" applyAlignment="1">
      <alignment horizontal="center" vertical="center" wrapText="1"/>
    </xf>
    <xf numFmtId="0" fontId="4" fillId="2" borderId="34" xfId="2" applyFont="1" applyFill="1" applyBorder="1" applyAlignment="1">
      <alignment horizontal="center" vertical="center" wrapText="1"/>
    </xf>
    <xf numFmtId="0" fontId="4" fillId="2" borderId="35" xfId="2" applyFont="1" applyFill="1" applyBorder="1" applyAlignment="1">
      <alignment horizontal="center" vertical="center" wrapText="1"/>
    </xf>
    <xf numFmtId="0" fontId="6" fillId="0" borderId="8" xfId="2" applyFont="1" applyFill="1" applyBorder="1" applyAlignment="1">
      <alignment horizontal="center" vertical="center"/>
    </xf>
    <xf numFmtId="10" fontId="2" fillId="0" borderId="1" xfId="2" applyNumberFormat="1" applyFont="1" applyFill="1" applyBorder="1" applyAlignment="1">
      <alignment horizontal="center"/>
    </xf>
    <xf numFmtId="10" fontId="2" fillId="0" borderId="7" xfId="2" applyNumberFormat="1" applyFont="1" applyFill="1" applyBorder="1" applyAlignment="1">
      <alignment horizontal="center"/>
    </xf>
    <xf numFmtId="168" fontId="2" fillId="0" borderId="7" xfId="2" applyNumberFormat="1" applyFont="1" applyFill="1" applyBorder="1" applyAlignment="1">
      <alignment horizontal="center"/>
    </xf>
    <xf numFmtId="10" fontId="2" fillId="0" borderId="1" xfId="1" applyNumberFormat="1" applyFont="1" applyFill="1" applyBorder="1" applyAlignment="1">
      <alignment horizontal="center"/>
    </xf>
    <xf numFmtId="168" fontId="2" fillId="0" borderId="1" xfId="2" applyNumberFormat="1" applyFont="1" applyFill="1" applyBorder="1" applyAlignment="1">
      <alignment horizontal="center"/>
    </xf>
    <xf numFmtId="0" fontId="13" fillId="2" borderId="13"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1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2" borderId="37" xfId="0" applyFont="1" applyFill="1" applyBorder="1" applyAlignment="1">
      <alignment horizontal="center" vertical="center" wrapText="1"/>
    </xf>
    <xf numFmtId="0" fontId="12" fillId="0" borderId="42" xfId="4" applyNumberFormat="1" applyFont="1" applyFill="1" applyBorder="1" applyAlignment="1">
      <alignment horizontal="justify" vertical="top" wrapText="1"/>
    </xf>
    <xf numFmtId="0" fontId="12" fillId="0" borderId="39" xfId="4" applyNumberFormat="1" applyFont="1" applyFill="1" applyBorder="1" applyAlignment="1">
      <alignment horizontal="justify" vertical="top" wrapText="1"/>
    </xf>
    <xf numFmtId="0" fontId="12" fillId="0" borderId="40" xfId="4" applyNumberFormat="1" applyFont="1" applyFill="1" applyBorder="1" applyAlignment="1">
      <alignment horizontal="justify" vertical="top" wrapText="1"/>
    </xf>
    <xf numFmtId="0" fontId="6" fillId="0" borderId="33" xfId="2" applyFont="1" applyFill="1" applyBorder="1" applyAlignment="1">
      <alignment horizontal="center" vertical="center"/>
    </xf>
    <xf numFmtId="0" fontId="6" fillId="0" borderId="34" xfId="2" applyFont="1" applyFill="1" applyBorder="1" applyAlignment="1">
      <alignment horizontal="center" vertical="center"/>
    </xf>
    <xf numFmtId="0" fontId="6" fillId="0" borderId="35" xfId="2" applyFont="1" applyFill="1" applyBorder="1" applyAlignment="1">
      <alignment horizontal="center" vertical="center"/>
    </xf>
    <xf numFmtId="0" fontId="2" fillId="0" borderId="30" xfId="2" applyFont="1" applyFill="1" applyBorder="1" applyAlignment="1">
      <alignment horizontal="center"/>
    </xf>
    <xf numFmtId="10" fontId="2" fillId="0" borderId="22" xfId="2" applyNumberFormat="1" applyFont="1" applyFill="1" applyBorder="1" applyAlignment="1">
      <alignment horizontal="center"/>
    </xf>
    <xf numFmtId="0" fontId="13" fillId="2" borderId="19"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4" fillId="2" borderId="33" xfId="2" applyFont="1" applyFill="1" applyBorder="1" applyAlignment="1">
      <alignment horizontal="center"/>
    </xf>
    <xf numFmtId="0" fontId="4" fillId="2" borderId="34" xfId="2" applyFont="1" applyFill="1" applyBorder="1" applyAlignment="1">
      <alignment horizontal="center"/>
    </xf>
    <xf numFmtId="0" fontId="4" fillId="2" borderId="35" xfId="2" applyFont="1" applyFill="1" applyBorder="1" applyAlignment="1">
      <alignment horizontal="center"/>
    </xf>
    <xf numFmtId="0" fontId="12" fillId="0" borderId="44" xfId="4" applyNumberFormat="1" applyFont="1" applyFill="1" applyBorder="1" applyAlignment="1">
      <alignment horizontal="justify" vertical="top" wrapText="1"/>
    </xf>
    <xf numFmtId="0" fontId="12" fillId="0" borderId="1" xfId="4" applyNumberFormat="1" applyFont="1" applyFill="1" applyBorder="1" applyAlignment="1">
      <alignment horizontal="justify" vertical="top" wrapText="1"/>
    </xf>
    <xf numFmtId="0" fontId="12" fillId="0" borderId="45" xfId="4" applyNumberFormat="1" applyFont="1" applyFill="1" applyBorder="1" applyAlignment="1">
      <alignment horizontal="justify" vertical="top" wrapText="1"/>
    </xf>
    <xf numFmtId="10" fontId="2" fillId="0" borderId="14" xfId="1" applyNumberFormat="1" applyFont="1" applyFill="1" applyBorder="1" applyAlignment="1">
      <alignment horizontal="center"/>
    </xf>
    <xf numFmtId="168" fontId="2" fillId="0" borderId="14" xfId="2" applyNumberFormat="1" applyFont="1" applyFill="1" applyBorder="1" applyAlignment="1">
      <alignment horizontal="center"/>
    </xf>
    <xf numFmtId="0" fontId="9" fillId="3" borderId="6"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63"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9" fillId="3" borderId="22"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4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2" fillId="0" borderId="38" xfId="2" applyFont="1" applyFill="1" applyBorder="1" applyAlignment="1">
      <alignment horizontal="center"/>
    </xf>
    <xf numFmtId="0" fontId="2" fillId="0" borderId="39" xfId="2" applyFont="1" applyFill="1" applyBorder="1" applyAlignment="1">
      <alignment horizontal="center"/>
    </xf>
    <xf numFmtId="10" fontId="2" fillId="0" borderId="39" xfId="1" applyNumberFormat="1" applyFont="1" applyFill="1" applyBorder="1" applyAlignment="1">
      <alignment horizontal="center"/>
    </xf>
    <xf numFmtId="168" fontId="2" fillId="0" borderId="39" xfId="2" applyNumberFormat="1" applyFont="1" applyFill="1" applyBorder="1" applyAlignment="1">
      <alignment horizontal="center"/>
    </xf>
    <xf numFmtId="0" fontId="2" fillId="0" borderId="40" xfId="2" applyFont="1" applyFill="1" applyBorder="1" applyAlignment="1">
      <alignment horizontal="center"/>
    </xf>
    <xf numFmtId="0" fontId="13" fillId="6" borderId="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6" fillId="0" borderId="16" xfId="3" applyFont="1" applyFill="1" applyBorder="1" applyAlignment="1">
      <alignment horizontal="center" vertical="center" wrapText="1"/>
    </xf>
    <xf numFmtId="0" fontId="6" fillId="0" borderId="17" xfId="3" applyFont="1" applyFill="1" applyBorder="1" applyAlignment="1">
      <alignment horizontal="center" vertical="center" wrapText="1"/>
    </xf>
    <xf numFmtId="0" fontId="6" fillId="0" borderId="18" xfId="3" applyFont="1" applyFill="1" applyBorder="1" applyAlignment="1">
      <alignment horizontal="center" vertical="center" wrapText="1"/>
    </xf>
    <xf numFmtId="0" fontId="4" fillId="0" borderId="7" xfId="2" applyFont="1" applyFill="1" applyBorder="1" applyAlignment="1">
      <alignment horizontal="center" vertical="center" wrapText="1"/>
    </xf>
    <xf numFmtId="0" fontId="4" fillId="0" borderId="8" xfId="2" applyFont="1" applyFill="1" applyBorder="1" applyAlignment="1">
      <alignment horizontal="center" vertical="center" wrapText="1"/>
    </xf>
    <xf numFmtId="49" fontId="6" fillId="0" borderId="9" xfId="2" applyNumberFormat="1" applyFont="1" applyFill="1" applyBorder="1" applyAlignment="1">
      <alignment horizontal="center" wrapText="1"/>
    </xf>
    <xf numFmtId="49" fontId="6" fillId="0" borderId="10" xfId="2" applyNumberFormat="1" applyFont="1" applyFill="1" applyBorder="1" applyAlignment="1">
      <alignment horizontal="center" wrapText="1"/>
    </xf>
    <xf numFmtId="49" fontId="6" fillId="0" borderId="11" xfId="2" applyNumberFormat="1" applyFont="1" applyFill="1" applyBorder="1" applyAlignment="1">
      <alignment horizontal="center" wrapText="1"/>
    </xf>
    <xf numFmtId="49" fontId="6" fillId="0" borderId="16" xfId="2" applyNumberFormat="1" applyFont="1" applyFill="1" applyBorder="1" applyAlignment="1">
      <alignment horizontal="center" wrapText="1"/>
    </xf>
    <xf numFmtId="49" fontId="6" fillId="0" borderId="17" xfId="2" applyNumberFormat="1" applyFont="1" applyFill="1" applyBorder="1" applyAlignment="1">
      <alignment horizontal="center" wrapText="1"/>
    </xf>
    <xf numFmtId="49" fontId="6" fillId="0" borderId="18" xfId="2" applyNumberFormat="1" applyFont="1" applyFill="1" applyBorder="1" applyAlignment="1">
      <alignment horizontal="center" wrapText="1"/>
    </xf>
    <xf numFmtId="0" fontId="6" fillId="0" borderId="21" xfId="2" applyFont="1" applyFill="1" applyBorder="1" applyAlignment="1">
      <alignment horizontal="center" wrapText="1"/>
    </xf>
    <xf numFmtId="0" fontId="6" fillId="0" borderId="14" xfId="2" applyFont="1" applyFill="1" applyBorder="1" applyAlignment="1">
      <alignment horizontal="center" wrapText="1"/>
    </xf>
    <xf numFmtId="0" fontId="6" fillId="0" borderId="15" xfId="2" applyFont="1" applyFill="1" applyBorder="1" applyAlignment="1">
      <alignment horizont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51"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7" xfId="0" applyFont="1" applyFill="1" applyBorder="1" applyAlignment="1">
      <alignment horizontal="center" vertical="center" wrapText="1"/>
    </xf>
    <xf numFmtId="0" fontId="4" fillId="3" borderId="18"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25" xfId="0" applyFont="1" applyFill="1" applyBorder="1" applyAlignment="1">
      <alignment horizontal="center" vertical="center" wrapText="1"/>
    </xf>
    <xf numFmtId="164" fontId="12" fillId="0" borderId="38" xfId="0" applyNumberFormat="1" applyFont="1" applyBorder="1" applyAlignment="1">
      <alignment horizontal="center" vertical="center" wrapText="1"/>
    </xf>
    <xf numFmtId="0" fontId="12" fillId="0" borderId="39" xfId="0" applyFont="1" applyBorder="1"/>
    <xf numFmtId="0" fontId="12" fillId="0" borderId="52" xfId="0" applyFont="1" applyBorder="1"/>
    <xf numFmtId="0" fontId="42" fillId="0" borderId="64" xfId="4" applyNumberFormat="1" applyFont="1" applyFill="1" applyBorder="1" applyAlignment="1">
      <alignment horizontal="center" vertical="center" wrapText="1"/>
    </xf>
    <xf numFmtId="0" fontId="42" fillId="0" borderId="3" xfId="4" applyNumberFormat="1" applyFont="1" applyFill="1" applyBorder="1" applyAlignment="1">
      <alignment horizontal="center" vertical="center" wrapText="1"/>
    </xf>
    <xf numFmtId="0" fontId="42" fillId="0" borderId="68" xfId="4" applyNumberFormat="1" applyFont="1" applyFill="1" applyBorder="1" applyAlignment="1">
      <alignment horizontal="center" vertical="center" wrapText="1"/>
    </xf>
    <xf numFmtId="0" fontId="42" fillId="0" borderId="50" xfId="4" applyNumberFormat="1" applyFont="1" applyFill="1" applyBorder="1" applyAlignment="1">
      <alignment horizontal="center" vertical="center" wrapText="1"/>
    </xf>
    <xf numFmtId="0" fontId="42" fillId="0" borderId="0" xfId="4" applyNumberFormat="1" applyFont="1" applyFill="1" applyBorder="1" applyAlignment="1">
      <alignment horizontal="center" vertical="center" wrapText="1"/>
    </xf>
    <xf numFmtId="0" fontId="42" fillId="0" borderId="51" xfId="4" applyNumberFormat="1" applyFont="1" applyFill="1" applyBorder="1" applyAlignment="1">
      <alignment horizontal="center" vertical="center" wrapText="1"/>
    </xf>
    <xf numFmtId="0" fontId="42" fillId="0" borderId="16" xfId="4" applyNumberFormat="1" applyFont="1" applyFill="1" applyBorder="1" applyAlignment="1">
      <alignment horizontal="center" vertical="center" wrapText="1"/>
    </xf>
    <xf numFmtId="0" fontId="42" fillId="0" borderId="17" xfId="4" applyNumberFormat="1" applyFont="1" applyFill="1" applyBorder="1" applyAlignment="1">
      <alignment horizontal="center" vertical="center" wrapText="1"/>
    </xf>
    <xf numFmtId="0" fontId="42" fillId="0" borderId="18" xfId="4" applyNumberFormat="1" applyFont="1" applyFill="1" applyBorder="1" applyAlignment="1">
      <alignment horizontal="center" vertical="center" wrapText="1"/>
    </xf>
    <xf numFmtId="164" fontId="12" fillId="0" borderId="54" xfId="0" applyNumberFormat="1" applyFont="1" applyFill="1" applyBorder="1" applyAlignment="1">
      <alignment horizontal="center" vertical="center" wrapText="1"/>
    </xf>
    <xf numFmtId="0" fontId="12" fillId="0" borderId="1" xfId="0" applyFont="1" applyFill="1" applyBorder="1"/>
    <xf numFmtId="0" fontId="12" fillId="0" borderId="63" xfId="0" applyFont="1" applyFill="1" applyBorder="1"/>
    <xf numFmtId="164" fontId="12" fillId="0" borderId="54" xfId="0" applyNumberFormat="1" applyFont="1" applyBorder="1" applyAlignment="1">
      <alignment horizontal="center" vertical="center" wrapText="1"/>
    </xf>
    <xf numFmtId="0" fontId="12" fillId="0" borderId="1" xfId="0" applyFont="1" applyBorder="1"/>
    <xf numFmtId="0" fontId="12" fillId="0" borderId="63" xfId="0" applyFont="1" applyBorder="1"/>
    <xf numFmtId="164" fontId="12" fillId="4" borderId="13" xfId="0" applyNumberFormat="1" applyFont="1" applyFill="1" applyBorder="1" applyAlignment="1">
      <alignment horizontal="center" vertical="center" wrapText="1"/>
    </xf>
    <xf numFmtId="0" fontId="12" fillId="4" borderId="14" xfId="0" applyFont="1" applyFill="1" applyBorder="1"/>
    <xf numFmtId="0" fontId="12" fillId="4" borderId="22" xfId="0" applyFont="1" applyFill="1" applyBorder="1"/>
    <xf numFmtId="164" fontId="6" fillId="3" borderId="54" xfId="0" applyNumberFormat="1" applyFont="1" applyFill="1" applyBorder="1" applyAlignment="1">
      <alignment horizontal="center" vertical="center" wrapText="1"/>
    </xf>
    <xf numFmtId="0" fontId="6" fillId="3" borderId="1" xfId="0" applyFont="1" applyFill="1" applyBorder="1"/>
    <xf numFmtId="0" fontId="6" fillId="3" borderId="63" xfId="0" applyFont="1" applyFill="1" applyBorder="1"/>
    <xf numFmtId="0" fontId="43" fillId="0" borderId="1" xfId="2" applyFont="1" applyFill="1" applyBorder="1" applyAlignment="1">
      <alignment horizontal="center"/>
    </xf>
    <xf numFmtId="2" fontId="43" fillId="0" borderId="1" xfId="2" applyNumberFormat="1" applyFont="1" applyFill="1" applyBorder="1" applyAlignment="1">
      <alignment horizontal="center"/>
    </xf>
    <xf numFmtId="0" fontId="43" fillId="0" borderId="1" xfId="2" applyFont="1" applyFill="1" applyBorder="1" applyAlignment="1">
      <alignment horizontal="center" vertical="center" wrapText="1"/>
    </xf>
    <xf numFmtId="0" fontId="43" fillId="0" borderId="45" xfId="2" applyFont="1" applyFill="1" applyBorder="1" applyAlignment="1">
      <alignment horizontal="center" vertical="center" wrapText="1"/>
    </xf>
    <xf numFmtId="164" fontId="6" fillId="0" borderId="38" xfId="0" applyNumberFormat="1" applyFont="1" applyBorder="1" applyAlignment="1">
      <alignment horizontal="center" vertical="center" wrapText="1"/>
    </xf>
    <xf numFmtId="0" fontId="6" fillId="0" borderId="39" xfId="0" applyFont="1" applyBorder="1"/>
    <xf numFmtId="0" fontId="6" fillId="0" borderId="52" xfId="0" applyFont="1" applyBorder="1"/>
    <xf numFmtId="0" fontId="2" fillId="0" borderId="7" xfId="2" applyNumberFormat="1" applyFont="1" applyFill="1" applyBorder="1" applyAlignment="1">
      <alignment horizontal="justify" wrapText="1"/>
    </xf>
    <xf numFmtId="0" fontId="2" fillId="0" borderId="8" xfId="2" applyNumberFormat="1" applyFont="1" applyFill="1" applyBorder="1" applyAlignment="1">
      <alignment horizontal="justify" wrapText="1"/>
    </xf>
    <xf numFmtId="0" fontId="2" fillId="0" borderId="1" xfId="2" applyNumberFormat="1" applyFont="1" applyFill="1" applyBorder="1" applyAlignment="1">
      <alignment horizontal="justify" wrapText="1"/>
    </xf>
    <xf numFmtId="0" fontId="2" fillId="0" borderId="45" xfId="2" applyNumberFormat="1" applyFont="1" applyFill="1" applyBorder="1" applyAlignment="1">
      <alignment horizontal="justify" wrapText="1"/>
    </xf>
    <xf numFmtId="164" fontId="6" fillId="0" borderId="54" xfId="0" applyNumberFormat="1" applyFont="1" applyFill="1" applyBorder="1" applyAlignment="1">
      <alignment horizontal="center" vertical="center" wrapText="1"/>
    </xf>
    <xf numFmtId="0" fontId="6" fillId="0" borderId="1" xfId="0" applyFont="1" applyFill="1" applyBorder="1"/>
    <xf numFmtId="0" fontId="6" fillId="0" borderId="63" xfId="0" applyFont="1" applyFill="1" applyBorder="1"/>
    <xf numFmtId="1" fontId="43" fillId="0" borderId="1" xfId="5" applyNumberFormat="1" applyFont="1" applyFill="1" applyBorder="1" applyAlignment="1">
      <alignment horizontal="center" vertical="center"/>
    </xf>
    <xf numFmtId="0" fontId="6" fillId="0" borderId="52" xfId="0" applyFont="1" applyFill="1" applyBorder="1"/>
    <xf numFmtId="3" fontId="2" fillId="0" borderId="7" xfId="2" applyNumberFormat="1" applyFont="1" applyFill="1" applyBorder="1" applyAlignment="1">
      <alignment horizontal="center"/>
    </xf>
    <xf numFmtId="174" fontId="2" fillId="0" borderId="7" xfId="2" applyNumberFormat="1" applyFont="1" applyFill="1" applyBorder="1" applyAlignment="1">
      <alignment horizontal="center"/>
    </xf>
    <xf numFmtId="0" fontId="2" fillId="0" borderId="66" xfId="2" applyFont="1" applyFill="1" applyBorder="1" applyAlignment="1">
      <alignment horizontal="center" vertical="center" wrapText="1"/>
    </xf>
    <xf numFmtId="0" fontId="2" fillId="0" borderId="10" xfId="2" applyFont="1" applyFill="1" applyBorder="1" applyAlignment="1">
      <alignment horizontal="center" vertical="center" wrapText="1"/>
    </xf>
    <xf numFmtId="0" fontId="2" fillId="0" borderId="11" xfId="2" applyFont="1" applyFill="1" applyBorder="1" applyAlignment="1">
      <alignment horizontal="center" vertical="center" wrapText="1"/>
    </xf>
    <xf numFmtId="0" fontId="2" fillId="0" borderId="52" xfId="2" applyFont="1" applyFill="1" applyBorder="1" applyAlignment="1">
      <alignment horizontal="center" vertical="center" wrapText="1"/>
    </xf>
    <xf numFmtId="0" fontId="2" fillId="0" borderId="53" xfId="2" applyFont="1" applyFill="1" applyBorder="1" applyAlignment="1">
      <alignment horizontal="center" vertical="center" wrapText="1"/>
    </xf>
    <xf numFmtId="0" fontId="2" fillId="0" borderId="69" xfId="2" applyFont="1" applyFill="1" applyBorder="1" applyAlignment="1">
      <alignment horizontal="center" vertical="center" wrapText="1"/>
    </xf>
    <xf numFmtId="174" fontId="2" fillId="0" borderId="1" xfId="2" applyNumberFormat="1" applyFont="1" applyFill="1" applyBorder="1" applyAlignment="1">
      <alignment horizontal="center"/>
    </xf>
    <xf numFmtId="0" fontId="6" fillId="0" borderId="64" xfId="4" applyNumberFormat="1" applyFont="1" applyFill="1" applyBorder="1" applyAlignment="1">
      <alignment horizontal="center" vertical="center" wrapText="1"/>
    </xf>
    <xf numFmtId="0" fontId="6" fillId="0" borderId="3" xfId="4" applyNumberFormat="1" applyFont="1" applyFill="1" applyBorder="1" applyAlignment="1">
      <alignment horizontal="center" vertical="center" wrapText="1"/>
    </xf>
    <xf numFmtId="0" fontId="6" fillId="0" borderId="68" xfId="4" applyNumberFormat="1" applyFont="1" applyFill="1" applyBorder="1" applyAlignment="1">
      <alignment horizontal="center" vertical="center" wrapText="1"/>
    </xf>
    <xf numFmtId="0" fontId="6" fillId="0" borderId="50" xfId="4" applyNumberFormat="1" applyFont="1" applyFill="1" applyBorder="1" applyAlignment="1">
      <alignment horizontal="center" vertical="center" wrapText="1"/>
    </xf>
    <xf numFmtId="0" fontId="6" fillId="0" borderId="0" xfId="4" applyNumberFormat="1" applyFont="1" applyFill="1" applyBorder="1" applyAlignment="1">
      <alignment horizontal="center" vertical="center" wrapText="1"/>
    </xf>
    <xf numFmtId="0" fontId="6" fillId="0" borderId="51" xfId="4" applyNumberFormat="1" applyFont="1" applyFill="1" applyBorder="1" applyAlignment="1">
      <alignment horizontal="center" vertical="center" wrapText="1"/>
    </xf>
    <xf numFmtId="0" fontId="6" fillId="0" borderId="16" xfId="4" applyNumberFormat="1" applyFont="1" applyFill="1" applyBorder="1" applyAlignment="1">
      <alignment horizontal="center" vertical="center" wrapText="1"/>
    </xf>
    <xf numFmtId="0" fontId="6" fillId="0" borderId="17" xfId="4" applyNumberFormat="1" applyFont="1" applyFill="1" applyBorder="1" applyAlignment="1">
      <alignment horizontal="center" vertical="center" wrapText="1"/>
    </xf>
    <xf numFmtId="0" fontId="6" fillId="0" borderId="18" xfId="4" applyNumberFormat="1" applyFont="1" applyFill="1" applyBorder="1" applyAlignment="1">
      <alignment horizontal="center" vertical="center" wrapText="1"/>
    </xf>
    <xf numFmtId="0" fontId="13" fillId="2" borderId="23" xfId="2" applyFont="1" applyFill="1" applyBorder="1" applyAlignment="1">
      <alignment horizontal="center"/>
    </xf>
    <xf numFmtId="0" fontId="13" fillId="2" borderId="24" xfId="2" applyFont="1" applyFill="1" applyBorder="1" applyAlignment="1">
      <alignment horizontal="center"/>
    </xf>
    <xf numFmtId="0" fontId="13" fillId="2" borderId="25" xfId="2" applyFont="1" applyFill="1" applyBorder="1" applyAlignment="1">
      <alignment horizontal="center"/>
    </xf>
    <xf numFmtId="0" fontId="4" fillId="2" borderId="73"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4" fillId="2" borderId="77" xfId="0" applyFont="1" applyFill="1" applyBorder="1" applyAlignment="1">
      <alignment horizontal="center" vertical="center" wrapText="1"/>
    </xf>
    <xf numFmtId="0" fontId="32" fillId="0" borderId="9" xfId="2" applyFont="1" applyFill="1" applyBorder="1" applyAlignment="1">
      <alignment horizontal="center" vertical="center" wrapText="1"/>
    </xf>
    <xf numFmtId="0" fontId="32" fillId="0" borderId="10" xfId="2" applyFont="1" applyFill="1" applyBorder="1" applyAlignment="1">
      <alignment horizontal="center" vertical="center"/>
    </xf>
    <xf numFmtId="0" fontId="32" fillId="0" borderId="11" xfId="2" applyFont="1" applyFill="1" applyBorder="1" applyAlignment="1">
      <alignment horizontal="center" vertical="center"/>
    </xf>
    <xf numFmtId="0" fontId="32" fillId="0" borderId="16" xfId="2" applyFont="1" applyFill="1" applyBorder="1" applyAlignment="1">
      <alignment horizontal="center" vertical="center"/>
    </xf>
    <xf numFmtId="0" fontId="32" fillId="0" borderId="17" xfId="2" applyFont="1" applyFill="1" applyBorder="1" applyAlignment="1">
      <alignment horizontal="center" vertical="center"/>
    </xf>
    <xf numFmtId="0" fontId="32" fillId="0" borderId="18" xfId="2" applyFont="1" applyFill="1" applyBorder="1" applyAlignment="1">
      <alignment horizontal="center" vertical="center"/>
    </xf>
    <xf numFmtId="0" fontId="6" fillId="0" borderId="13" xfId="2" applyFont="1" applyFill="1" applyBorder="1" applyAlignment="1">
      <alignment horizontal="center" vertical="top" wrapText="1"/>
    </xf>
    <xf numFmtId="0" fontId="6" fillId="0" borderId="14" xfId="2" applyFont="1" applyFill="1" applyBorder="1" applyAlignment="1">
      <alignment horizontal="center" vertical="top" wrapText="1"/>
    </xf>
    <xf numFmtId="0" fontId="6" fillId="0" borderId="15" xfId="2" applyFont="1" applyFill="1" applyBorder="1" applyAlignment="1">
      <alignment horizontal="center" vertical="top" wrapText="1"/>
    </xf>
    <xf numFmtId="0" fontId="22" fillId="0" borderId="54" xfId="2" applyFont="1" applyFill="1" applyBorder="1" applyAlignment="1">
      <alignment horizontal="center"/>
    </xf>
    <xf numFmtId="0" fontId="22" fillId="0" borderId="1" xfId="2" applyFont="1" applyFill="1" applyBorder="1" applyAlignment="1">
      <alignment horizontal="center"/>
    </xf>
    <xf numFmtId="0" fontId="22" fillId="0" borderId="45" xfId="2" applyFont="1" applyFill="1" applyBorder="1" applyAlignment="1">
      <alignment horizontal="center"/>
    </xf>
    <xf numFmtId="0" fontId="22" fillId="0" borderId="13" xfId="2" applyFont="1" applyFill="1" applyBorder="1" applyAlignment="1">
      <alignment horizontal="center"/>
    </xf>
    <xf numFmtId="0" fontId="22" fillId="0" borderId="14" xfId="2" applyFont="1" applyFill="1" applyBorder="1" applyAlignment="1">
      <alignment horizontal="center"/>
    </xf>
    <xf numFmtId="0" fontId="22" fillId="0" borderId="15" xfId="2" applyFont="1" applyFill="1" applyBorder="1" applyAlignment="1">
      <alignment horizontal="center"/>
    </xf>
    <xf numFmtId="164" fontId="5" fillId="3" borderId="54" xfId="0" applyNumberFormat="1" applyFont="1" applyFill="1" applyBorder="1" applyAlignment="1">
      <alignment horizontal="center" vertical="center" wrapText="1"/>
    </xf>
    <xf numFmtId="0" fontId="5" fillId="3" borderId="1" xfId="0" applyFont="1" applyFill="1" applyBorder="1"/>
    <xf numFmtId="0" fontId="5" fillId="3" borderId="63" xfId="0" applyFont="1" applyFill="1" applyBorder="1"/>
    <xf numFmtId="174" fontId="43" fillId="0" borderId="1" xfId="2" applyNumberFormat="1" applyFont="1" applyFill="1" applyBorder="1" applyAlignment="1">
      <alignment horizontal="center"/>
    </xf>
    <xf numFmtId="174" fontId="43" fillId="0" borderId="1" xfId="6" applyNumberFormat="1" applyFont="1" applyFill="1" applyBorder="1" applyAlignment="1">
      <alignment horizontal="center"/>
    </xf>
    <xf numFmtId="164" fontId="5" fillId="0" borderId="38" xfId="0" applyNumberFormat="1" applyFont="1" applyBorder="1" applyAlignment="1">
      <alignment horizontal="center" vertical="center" wrapText="1"/>
    </xf>
    <xf numFmtId="0" fontId="5" fillId="0" borderId="39" xfId="0" applyFont="1" applyBorder="1"/>
    <xf numFmtId="0" fontId="5" fillId="0" borderId="52" xfId="0" applyFont="1" applyBorder="1"/>
    <xf numFmtId="0" fontId="22" fillId="0" borderId="7" xfId="2" applyFont="1" applyFill="1" applyBorder="1" applyAlignment="1">
      <alignment horizontal="center"/>
    </xf>
    <xf numFmtId="3" fontId="22" fillId="0" borderId="7" xfId="2" applyNumberFormat="1" applyFont="1" applyFill="1" applyBorder="1" applyAlignment="1">
      <alignment horizontal="center"/>
    </xf>
    <xf numFmtId="0" fontId="22" fillId="0" borderId="66" xfId="2" applyFont="1" applyFill="1" applyBorder="1" applyAlignment="1">
      <alignment horizontal="center" wrapText="1"/>
    </xf>
    <xf numFmtId="0" fontId="22" fillId="0" borderId="10" xfId="2" applyFont="1" applyFill="1" applyBorder="1" applyAlignment="1">
      <alignment horizontal="center" wrapText="1"/>
    </xf>
    <xf numFmtId="0" fontId="22" fillId="0" borderId="11" xfId="2" applyFont="1" applyFill="1" applyBorder="1" applyAlignment="1">
      <alignment horizontal="center" wrapText="1"/>
    </xf>
    <xf numFmtId="0" fontId="22" fillId="0" borderId="52" xfId="2" applyFont="1" applyFill="1" applyBorder="1" applyAlignment="1">
      <alignment horizontal="center" wrapText="1"/>
    </xf>
    <xf numFmtId="0" fontId="22" fillId="0" borderId="53" xfId="2" applyFont="1" applyFill="1" applyBorder="1" applyAlignment="1">
      <alignment horizontal="center" wrapText="1"/>
    </xf>
    <xf numFmtId="0" fontId="22" fillId="0" borderId="69" xfId="2" applyFont="1" applyFill="1" applyBorder="1" applyAlignment="1">
      <alignment horizontal="center" wrapText="1"/>
    </xf>
    <xf numFmtId="3" fontId="22" fillId="0" borderId="1" xfId="2" applyNumberFormat="1" applyFont="1" applyFill="1" applyBorder="1" applyAlignment="1">
      <alignment horizontal="center"/>
    </xf>
    <xf numFmtId="174" fontId="22" fillId="0" borderId="1" xfId="2" applyNumberFormat="1" applyFont="1" applyFill="1" applyBorder="1" applyAlignment="1">
      <alignment horizontal="center"/>
    </xf>
    <xf numFmtId="0" fontId="12" fillId="2" borderId="34" xfId="2" applyFont="1" applyFill="1" applyBorder="1" applyAlignment="1">
      <alignment horizontal="center"/>
    </xf>
    <xf numFmtId="0" fontId="12" fillId="2" borderId="35" xfId="2" applyFont="1" applyFill="1" applyBorder="1" applyAlignment="1">
      <alignment horizontal="center"/>
    </xf>
    <xf numFmtId="0" fontId="15" fillId="2" borderId="9" xfId="2" applyFont="1" applyFill="1" applyBorder="1" applyAlignment="1">
      <alignment horizontal="center" vertical="center" wrapText="1"/>
    </xf>
    <xf numFmtId="0" fontId="15" fillId="2" borderId="10" xfId="2" applyFont="1" applyFill="1" applyBorder="1" applyAlignment="1">
      <alignment horizontal="center" vertical="center" wrapText="1"/>
    </xf>
    <xf numFmtId="0" fontId="15" fillId="2" borderId="11" xfId="2" applyFont="1" applyFill="1" applyBorder="1" applyAlignment="1">
      <alignment horizontal="center" vertical="center" wrapText="1"/>
    </xf>
    <xf numFmtId="0" fontId="15" fillId="2" borderId="50" xfId="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5" fillId="2" borderId="51" xfId="2" applyFont="1" applyFill="1" applyBorder="1" applyAlignment="1">
      <alignment horizontal="center" vertical="center" wrapText="1"/>
    </xf>
    <xf numFmtId="0" fontId="5" fillId="0" borderId="9" xfId="2" applyFont="1" applyFill="1" applyBorder="1" applyAlignment="1">
      <alignment horizontal="center" vertical="center" wrapText="1"/>
    </xf>
    <xf numFmtId="0" fontId="5" fillId="0" borderId="10" xfId="2" applyFont="1" applyFill="1" applyBorder="1" applyAlignment="1">
      <alignment horizontal="center" vertical="center" wrapText="1"/>
    </xf>
    <xf numFmtId="0" fontId="5" fillId="0" borderId="11" xfId="2" applyFont="1" applyFill="1" applyBorder="1" applyAlignment="1">
      <alignment horizontal="center" vertical="center" wrapText="1"/>
    </xf>
    <xf numFmtId="0" fontId="5" fillId="0" borderId="50"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5" fillId="0" borderId="51" xfId="2" applyFont="1" applyFill="1" applyBorder="1" applyAlignment="1">
      <alignment horizontal="center" vertical="center" wrapText="1"/>
    </xf>
    <xf numFmtId="0" fontId="5" fillId="0" borderId="16" xfId="2" applyFont="1" applyFill="1" applyBorder="1" applyAlignment="1">
      <alignment horizontal="center" vertical="center" wrapText="1"/>
    </xf>
    <xf numFmtId="0" fontId="5" fillId="0" borderId="17" xfId="2" applyFont="1" applyFill="1" applyBorder="1" applyAlignment="1">
      <alignment horizontal="center" vertical="center" wrapText="1"/>
    </xf>
    <xf numFmtId="0" fontId="5" fillId="0" borderId="18" xfId="2"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5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3" borderId="51"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17"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2" fillId="0" borderId="0" xfId="4" applyNumberFormat="1" applyFont="1" applyFill="1" applyBorder="1" applyAlignment="1">
      <alignment horizontal="center" vertical="center" wrapText="1"/>
    </xf>
    <xf numFmtId="0" fontId="12" fillId="0" borderId="51" xfId="4" applyNumberFormat="1" applyFont="1" applyFill="1" applyBorder="1" applyAlignment="1">
      <alignment horizontal="center" vertical="center" wrapText="1"/>
    </xf>
    <xf numFmtId="0" fontId="12" fillId="0" borderId="17" xfId="4" applyNumberFormat="1" applyFont="1" applyFill="1" applyBorder="1" applyAlignment="1">
      <alignment horizontal="center" vertical="center" wrapText="1"/>
    </xf>
    <xf numFmtId="0" fontId="12" fillId="0" borderId="18" xfId="4" applyNumberFormat="1" applyFont="1" applyFill="1" applyBorder="1" applyAlignment="1">
      <alignment horizontal="center" vertical="center" wrapText="1"/>
    </xf>
    <xf numFmtId="0" fontId="5" fillId="0" borderId="21" xfId="2" applyFont="1" applyFill="1" applyBorder="1" applyAlignment="1">
      <alignment horizontal="center" wrapText="1"/>
    </xf>
    <xf numFmtId="0" fontId="5" fillId="0" borderId="14" xfId="2" applyFont="1" applyFill="1" applyBorder="1" applyAlignment="1">
      <alignment horizontal="center" wrapText="1"/>
    </xf>
    <xf numFmtId="0" fontId="5" fillId="0" borderId="15" xfId="2" applyFont="1" applyFill="1" applyBorder="1" applyAlignment="1">
      <alignment horizontal="center" wrapText="1"/>
    </xf>
    <xf numFmtId="49" fontId="5" fillId="0" borderId="9" xfId="2" applyNumberFormat="1" applyFont="1" applyFill="1" applyBorder="1" applyAlignment="1">
      <alignment horizontal="center" wrapText="1"/>
    </xf>
    <xf numFmtId="49" fontId="5" fillId="0" borderId="10" xfId="2" applyNumberFormat="1" applyFont="1" applyFill="1" applyBorder="1" applyAlignment="1">
      <alignment horizontal="center" wrapText="1"/>
    </xf>
    <xf numFmtId="49" fontId="5" fillId="0" borderId="11" xfId="2" applyNumberFormat="1" applyFont="1" applyFill="1" applyBorder="1" applyAlignment="1">
      <alignment horizontal="center" wrapText="1"/>
    </xf>
    <xf numFmtId="49" fontId="5" fillId="0" borderId="16" xfId="2" applyNumberFormat="1" applyFont="1" applyFill="1" applyBorder="1" applyAlignment="1">
      <alignment horizontal="center" wrapText="1"/>
    </xf>
    <xf numFmtId="49" fontId="5" fillId="0" borderId="17" xfId="2" applyNumberFormat="1" applyFont="1" applyFill="1" applyBorder="1" applyAlignment="1">
      <alignment horizontal="center" wrapText="1"/>
    </xf>
    <xf numFmtId="49" fontId="5" fillId="0" borderId="18" xfId="2" applyNumberFormat="1" applyFont="1" applyFill="1" applyBorder="1" applyAlignment="1">
      <alignment horizontal="center" wrapText="1"/>
    </xf>
    <xf numFmtId="0" fontId="5" fillId="0" borderId="30" xfId="2" applyFont="1" applyFill="1" applyBorder="1" applyAlignment="1">
      <alignment horizontal="center" wrapText="1"/>
    </xf>
    <xf numFmtId="0" fontId="5" fillId="0" borderId="31" xfId="2" applyFont="1" applyFill="1" applyBorder="1" applyAlignment="1">
      <alignment horizontal="center"/>
    </xf>
    <xf numFmtId="0" fontId="5" fillId="0" borderId="32" xfId="2" applyFont="1" applyFill="1" applyBorder="1" applyAlignment="1">
      <alignment horizontal="center"/>
    </xf>
    <xf numFmtId="0" fontId="5" fillId="0" borderId="13" xfId="2" applyFont="1" applyFill="1" applyBorder="1" applyAlignment="1">
      <alignment horizontal="center" vertical="top" wrapText="1"/>
    </xf>
    <xf numFmtId="0" fontId="5" fillId="0" borderId="14" xfId="2" applyFont="1" applyFill="1" applyBorder="1" applyAlignment="1">
      <alignment horizontal="center" vertical="top" wrapText="1"/>
    </xf>
    <xf numFmtId="0" fontId="5" fillId="0" borderId="15" xfId="2" applyFont="1" applyFill="1" applyBorder="1" applyAlignment="1">
      <alignment horizontal="center" vertical="top" wrapText="1"/>
    </xf>
    <xf numFmtId="0" fontId="33" fillId="0" borderId="9" xfId="2" applyFont="1" applyFill="1" applyBorder="1" applyAlignment="1">
      <alignment horizontal="center" vertical="center" wrapText="1"/>
    </xf>
    <xf numFmtId="0" fontId="33" fillId="0" borderId="10" xfId="2" applyFont="1" applyFill="1" applyBorder="1" applyAlignment="1">
      <alignment horizontal="center" vertical="center" wrapText="1"/>
    </xf>
    <xf numFmtId="0" fontId="33" fillId="0" borderId="11" xfId="2" applyFont="1" applyFill="1" applyBorder="1" applyAlignment="1">
      <alignment horizontal="center" vertical="center" wrapText="1"/>
    </xf>
    <xf numFmtId="0" fontId="33" fillId="0" borderId="16" xfId="2" applyFont="1" applyFill="1" applyBorder="1" applyAlignment="1">
      <alignment horizontal="center" vertical="center" wrapText="1"/>
    </xf>
    <xf numFmtId="0" fontId="33" fillId="0" borderId="17" xfId="2" applyFont="1" applyFill="1" applyBorder="1" applyAlignment="1">
      <alignment horizontal="center" vertical="center" wrapText="1"/>
    </xf>
    <xf numFmtId="0" fontId="33" fillId="0" borderId="18" xfId="2" applyFont="1" applyFill="1" applyBorder="1" applyAlignment="1">
      <alignment horizontal="center" vertical="center" wrapText="1"/>
    </xf>
    <xf numFmtId="0" fontId="22" fillId="0" borderId="6" xfId="2" applyFont="1" applyFill="1" applyBorder="1" applyAlignment="1">
      <alignment horizontal="center"/>
    </xf>
    <xf numFmtId="0" fontId="15" fillId="0" borderId="7" xfId="2" applyFont="1" applyFill="1" applyBorder="1" applyAlignment="1">
      <alignment horizontal="center" vertical="center" wrapText="1"/>
    </xf>
    <xf numFmtId="0" fontId="15" fillId="0" borderId="8" xfId="2" applyFont="1" applyFill="1" applyBorder="1" applyAlignment="1">
      <alignment horizontal="center" vertical="center" wrapText="1"/>
    </xf>
    <xf numFmtId="0" fontId="15" fillId="0" borderId="1" xfId="2" applyFont="1" applyFill="1" applyBorder="1" applyAlignment="1">
      <alignment horizontal="left" vertical="center" wrapText="1"/>
    </xf>
    <xf numFmtId="0" fontId="15" fillId="0" borderId="45" xfId="2" applyFont="1" applyFill="1" applyBorder="1" applyAlignment="1">
      <alignment horizontal="left" vertical="center" wrapText="1"/>
    </xf>
    <xf numFmtId="0" fontId="15" fillId="0" borderId="14" xfId="2" applyFont="1" applyFill="1" applyBorder="1" applyAlignment="1">
      <alignment horizontal="left" vertical="center" wrapText="1"/>
    </xf>
    <xf numFmtId="0" fontId="15" fillId="0" borderId="15" xfId="2" applyFont="1" applyFill="1" applyBorder="1" applyAlignment="1">
      <alignment horizontal="left" vertical="center" wrapText="1"/>
    </xf>
    <xf numFmtId="0" fontId="34" fillId="4" borderId="9" xfId="2" applyFont="1" applyFill="1" applyBorder="1" applyAlignment="1">
      <alignment horizontal="center" vertical="center" wrapText="1"/>
    </xf>
    <xf numFmtId="0" fontId="34" fillId="4" borderId="10" xfId="2" applyFont="1" applyFill="1" applyBorder="1" applyAlignment="1">
      <alignment horizontal="center" vertical="center" wrapText="1"/>
    </xf>
    <xf numFmtId="0" fontId="34" fillId="4" borderId="11" xfId="2" applyFont="1" applyFill="1" applyBorder="1" applyAlignment="1">
      <alignment horizontal="center" vertical="center" wrapText="1"/>
    </xf>
    <xf numFmtId="0" fontId="34" fillId="4" borderId="16" xfId="2" applyFont="1" applyFill="1" applyBorder="1" applyAlignment="1">
      <alignment horizontal="center" vertical="center" wrapText="1"/>
    </xf>
    <xf numFmtId="0" fontId="34" fillId="4" borderId="17" xfId="2" applyFont="1" applyFill="1" applyBorder="1" applyAlignment="1">
      <alignment horizontal="center" vertical="center" wrapText="1"/>
    </xf>
    <xf numFmtId="0" fontId="34" fillId="4" borderId="18" xfId="2" applyFont="1" applyFill="1" applyBorder="1" applyAlignment="1">
      <alignment horizontal="center" vertical="center" wrapText="1"/>
    </xf>
    <xf numFmtId="0" fontId="2" fillId="0" borderId="54" xfId="2" applyFont="1" applyFill="1" applyBorder="1" applyAlignment="1">
      <alignment horizontal="center" vertical="center" wrapText="1"/>
    </xf>
    <xf numFmtId="0" fontId="2" fillId="0" borderId="1" xfId="2" applyFont="1" applyFill="1" applyBorder="1" applyAlignment="1">
      <alignment horizontal="center" vertical="center" wrapText="1"/>
    </xf>
    <xf numFmtId="9" fontId="2" fillId="0" borderId="1" xfId="2" applyNumberFormat="1" applyFont="1" applyFill="1" applyBorder="1" applyAlignment="1">
      <alignment horizontal="center" vertical="center"/>
    </xf>
    <xf numFmtId="0" fontId="2" fillId="0" borderId="1" xfId="2" applyFont="1" applyFill="1" applyBorder="1" applyAlignment="1">
      <alignment horizontal="center" vertical="center"/>
    </xf>
    <xf numFmtId="0" fontId="2" fillId="0" borderId="63" xfId="2" applyFont="1" applyFill="1" applyBorder="1" applyAlignment="1">
      <alignment horizontal="center" vertical="center" wrapText="1"/>
    </xf>
    <xf numFmtId="0" fontId="2" fillId="0" borderId="61" xfId="2" applyFont="1" applyFill="1" applyBorder="1" applyAlignment="1">
      <alignment horizontal="center" vertical="center" wrapText="1"/>
    </xf>
    <xf numFmtId="0" fontId="2" fillId="0" borderId="62" xfId="2" applyFont="1" applyFill="1" applyBorder="1" applyAlignment="1">
      <alignment horizontal="center" vertical="center" wrapText="1"/>
    </xf>
    <xf numFmtId="0" fontId="2" fillId="0" borderId="6" xfId="2" applyFont="1" applyFill="1" applyBorder="1" applyAlignment="1">
      <alignment horizontal="center" wrapText="1"/>
    </xf>
    <xf numFmtId="0" fontId="2" fillId="0" borderId="7" xfId="2" applyFont="1" applyFill="1" applyBorder="1" applyAlignment="1">
      <alignment horizontal="center" wrapText="1"/>
    </xf>
    <xf numFmtId="0" fontId="6" fillId="0" borderId="21" xfId="3" applyFont="1" applyFill="1" applyBorder="1" applyAlignment="1">
      <alignment horizontal="center" vertical="center" wrapText="1"/>
    </xf>
    <xf numFmtId="0" fontId="13" fillId="2" borderId="41" xfId="0" applyFont="1" applyFill="1" applyBorder="1" applyAlignment="1">
      <alignment horizontal="center" vertical="center" wrapText="1"/>
    </xf>
    <xf numFmtId="0" fontId="5" fillId="0" borderId="42" xfId="4" applyNumberFormat="1" applyFont="1" applyFill="1" applyBorder="1" applyAlignment="1">
      <alignment horizontal="center" wrapText="1"/>
    </xf>
    <xf numFmtId="0" fontId="5" fillId="0" borderId="39" xfId="4" applyNumberFormat="1" applyFont="1" applyFill="1" applyBorder="1" applyAlignment="1">
      <alignment horizontal="center" wrapText="1"/>
    </xf>
    <xf numFmtId="0" fontId="5" fillId="0" borderId="40" xfId="4" applyNumberFormat="1" applyFont="1" applyFill="1" applyBorder="1" applyAlignment="1">
      <alignment horizontal="center" wrapText="1"/>
    </xf>
    <xf numFmtId="164" fontId="6" fillId="0" borderId="23" xfId="0" applyNumberFormat="1" applyFont="1" applyFill="1" applyBorder="1" applyAlignment="1">
      <alignment horizontal="center" vertical="center" wrapText="1"/>
    </xf>
    <xf numFmtId="0" fontId="6" fillId="0" borderId="24" xfId="0" applyFont="1" applyFill="1" applyBorder="1"/>
    <xf numFmtId="0" fontId="6" fillId="0" borderId="25" xfId="0" applyFont="1" applyFill="1" applyBorder="1"/>
    <xf numFmtId="9" fontId="2" fillId="0" borderId="7" xfId="2" applyNumberFormat="1" applyFont="1" applyFill="1" applyBorder="1" applyAlignment="1">
      <alignment horizontal="center" vertical="center"/>
    </xf>
    <xf numFmtId="0" fontId="2" fillId="0" borderId="7" xfId="2" applyFont="1" applyFill="1" applyBorder="1" applyAlignment="1">
      <alignment horizontal="center" vertical="center"/>
    </xf>
    <xf numFmtId="9" fontId="2" fillId="0" borderId="20" xfId="2" applyNumberFormat="1" applyFont="1" applyFill="1" applyBorder="1" applyAlignment="1">
      <alignment horizontal="center" vertical="center"/>
    </xf>
    <xf numFmtId="0" fontId="2" fillId="0" borderId="28" xfId="2" applyFont="1" applyFill="1" applyBorder="1" applyAlignment="1">
      <alignment horizontal="center" vertical="center"/>
    </xf>
    <xf numFmtId="0" fontId="2" fillId="0" borderId="19" xfId="2" applyFont="1" applyFill="1" applyBorder="1" applyAlignment="1">
      <alignment horizontal="center" vertical="center"/>
    </xf>
    <xf numFmtId="0" fontId="16" fillId="0" borderId="66" xfId="2" applyFont="1" applyFill="1" applyBorder="1" applyAlignment="1">
      <alignment horizontal="center" vertical="center" wrapText="1"/>
    </xf>
    <xf numFmtId="0" fontId="16" fillId="0" borderId="10" xfId="2" applyFont="1" applyFill="1" applyBorder="1" applyAlignment="1">
      <alignment horizontal="center" vertical="center" wrapText="1"/>
    </xf>
    <xf numFmtId="0" fontId="16" fillId="0" borderId="11" xfId="2" applyFont="1" applyFill="1" applyBorder="1" applyAlignment="1">
      <alignment horizontal="center" vertical="center" wrapText="1"/>
    </xf>
    <xf numFmtId="0" fontId="12" fillId="0" borderId="42" xfId="4" applyNumberFormat="1" applyFont="1" applyFill="1" applyBorder="1" applyAlignment="1">
      <alignment horizontal="center" vertical="center" wrapText="1"/>
    </xf>
    <xf numFmtId="0" fontId="12" fillId="0" borderId="39" xfId="4" applyNumberFormat="1" applyFont="1" applyFill="1" applyBorder="1" applyAlignment="1">
      <alignment horizontal="center" vertical="center" wrapText="1"/>
    </xf>
    <xf numFmtId="0" fontId="12" fillId="0" borderId="40" xfId="4" applyNumberFormat="1" applyFont="1" applyFill="1" applyBorder="1" applyAlignment="1">
      <alignment horizontal="center" vertical="center" wrapText="1"/>
    </xf>
    <xf numFmtId="0" fontId="16" fillId="0" borderId="6" xfId="2" applyFont="1" applyFill="1" applyBorder="1" applyAlignment="1">
      <alignment horizontal="center"/>
    </xf>
    <xf numFmtId="0" fontId="16" fillId="0" borderId="7" xfId="2" applyFont="1" applyFill="1" applyBorder="1" applyAlignment="1">
      <alignment horizontal="center"/>
    </xf>
    <xf numFmtId="0" fontId="6" fillId="4" borderId="9" xfId="2" applyFont="1" applyFill="1" applyBorder="1" applyAlignment="1">
      <alignment horizontal="center" vertical="center" wrapText="1"/>
    </xf>
    <xf numFmtId="0" fontId="6" fillId="4" borderId="10" xfId="2" applyFont="1" applyFill="1" applyBorder="1" applyAlignment="1">
      <alignment horizontal="center" vertical="center" wrapText="1"/>
    </xf>
    <xf numFmtId="0" fontId="6" fillId="4" borderId="11" xfId="2" applyFont="1" applyFill="1" applyBorder="1" applyAlignment="1">
      <alignment horizontal="center" vertical="center" wrapText="1"/>
    </xf>
    <xf numFmtId="0" fontId="6" fillId="4" borderId="16" xfId="2" applyFont="1" applyFill="1" applyBorder="1" applyAlignment="1">
      <alignment horizontal="center" vertical="center" wrapText="1"/>
    </xf>
    <xf numFmtId="0" fontId="6" fillId="4" borderId="17"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4" fillId="2" borderId="26" xfId="0" applyFont="1" applyFill="1" applyBorder="1" applyAlignment="1">
      <alignment horizontal="center" vertical="center" wrapText="1"/>
    </xf>
    <xf numFmtId="0" fontId="5" fillId="0" borderId="60" xfId="4" applyNumberFormat="1" applyFont="1" applyFill="1" applyBorder="1" applyAlignment="1">
      <alignment horizontal="left" vertical="center" wrapText="1"/>
    </xf>
    <xf numFmtId="0" fontId="5" fillId="0" borderId="61" xfId="4" applyNumberFormat="1" applyFont="1" applyFill="1" applyBorder="1" applyAlignment="1">
      <alignment horizontal="left" vertical="center" wrapText="1"/>
    </xf>
    <xf numFmtId="0" fontId="5" fillId="0" borderId="62" xfId="4" applyNumberFormat="1" applyFont="1" applyFill="1" applyBorder="1" applyAlignment="1">
      <alignment horizontal="left" vertical="center" wrapText="1"/>
    </xf>
    <xf numFmtId="0" fontId="6" fillId="4" borderId="26" xfId="3" applyFont="1" applyFill="1" applyBorder="1" applyAlignment="1">
      <alignment horizontal="center" vertical="center" wrapText="1"/>
    </xf>
    <xf numFmtId="0" fontId="6" fillId="4" borderId="24" xfId="3" applyFont="1" applyFill="1" applyBorder="1" applyAlignment="1">
      <alignment horizontal="center" vertical="center" wrapText="1"/>
    </xf>
    <xf numFmtId="0" fontId="6" fillId="4" borderId="25" xfId="3" applyFont="1" applyFill="1" applyBorder="1" applyAlignment="1">
      <alignment horizontal="center" vertical="center" wrapText="1"/>
    </xf>
    <xf numFmtId="0" fontId="6" fillId="4" borderId="33" xfId="3" applyFont="1" applyFill="1" applyBorder="1" applyAlignment="1">
      <alignment horizontal="center" vertical="center" wrapText="1"/>
    </xf>
    <xf numFmtId="0" fontId="5" fillId="0" borderId="42" xfId="4" applyNumberFormat="1" applyFont="1" applyFill="1" applyBorder="1" applyAlignment="1">
      <alignment horizontal="justify" vertical="center" wrapText="1"/>
    </xf>
    <xf numFmtId="0" fontId="5" fillId="0" borderId="39" xfId="4" applyNumberFormat="1" applyFont="1" applyFill="1" applyBorder="1" applyAlignment="1">
      <alignment horizontal="justify" vertical="center" wrapText="1"/>
    </xf>
    <xf numFmtId="0" fontId="5" fillId="0" borderId="40" xfId="4" applyNumberFormat="1" applyFont="1" applyFill="1" applyBorder="1" applyAlignment="1">
      <alignment horizontal="justify" vertical="center" wrapText="1"/>
    </xf>
    <xf numFmtId="164" fontId="6" fillId="4" borderId="38" xfId="0" applyNumberFormat="1" applyFont="1" applyFill="1" applyBorder="1" applyAlignment="1">
      <alignment horizontal="center" vertical="center" wrapText="1"/>
    </xf>
    <xf numFmtId="0" fontId="6" fillId="4" borderId="39" xfId="0" applyFont="1" applyFill="1" applyBorder="1"/>
    <xf numFmtId="0" fontId="6" fillId="4" borderId="40" xfId="0" applyFont="1" applyFill="1" applyBorder="1"/>
    <xf numFmtId="0" fontId="6" fillId="4" borderId="44" xfId="4" applyNumberFormat="1" applyFont="1" applyFill="1" applyBorder="1" applyAlignment="1">
      <alignment horizontal="justify" vertical="center" wrapText="1"/>
    </xf>
    <xf numFmtId="0" fontId="6" fillId="4" borderId="1" xfId="4" applyNumberFormat="1" applyFont="1" applyFill="1" applyBorder="1" applyAlignment="1">
      <alignment horizontal="justify" vertical="center" wrapText="1"/>
    </xf>
    <xf numFmtId="0" fontId="6" fillId="4" borderId="45" xfId="4" applyNumberFormat="1" applyFont="1" applyFill="1" applyBorder="1" applyAlignment="1">
      <alignment horizontal="justify" vertical="center" wrapText="1"/>
    </xf>
    <xf numFmtId="0" fontId="6" fillId="4" borderId="44" xfId="4" applyNumberFormat="1" applyFont="1" applyFill="1" applyBorder="1" applyAlignment="1">
      <alignment horizontal="justify" vertical="top" wrapText="1"/>
    </xf>
    <xf numFmtId="0" fontId="6" fillId="4" borderId="1" xfId="4" applyNumberFormat="1" applyFont="1" applyFill="1" applyBorder="1" applyAlignment="1">
      <alignment horizontal="justify" vertical="top" wrapText="1"/>
    </xf>
    <xf numFmtId="0" fontId="6" fillId="4" borderId="45" xfId="4" applyNumberFormat="1" applyFont="1" applyFill="1" applyBorder="1" applyAlignment="1">
      <alignment horizontal="justify" vertical="top" wrapText="1"/>
    </xf>
    <xf numFmtId="0" fontId="2" fillId="0" borderId="7" xfId="2" applyFont="1" applyFill="1" applyBorder="1" applyAlignment="1">
      <alignment horizontal="center" vertical="center" wrapText="1"/>
    </xf>
    <xf numFmtId="0" fontId="2" fillId="0" borderId="8" xfId="2" applyFont="1" applyFill="1" applyBorder="1" applyAlignment="1">
      <alignment horizontal="center" vertical="center"/>
    </xf>
    <xf numFmtId="9" fontId="2" fillId="0" borderId="20" xfId="2" applyNumberFormat="1" applyFont="1" applyFill="1" applyBorder="1" applyAlignment="1">
      <alignment horizontal="center"/>
    </xf>
    <xf numFmtId="9" fontId="2" fillId="0" borderId="7" xfId="1" applyFont="1" applyFill="1" applyBorder="1" applyAlignment="1">
      <alignment horizontal="center"/>
    </xf>
    <xf numFmtId="9" fontId="2" fillId="0" borderId="63" xfId="2" applyNumberFormat="1" applyFont="1" applyFill="1" applyBorder="1" applyAlignment="1">
      <alignment horizontal="center"/>
    </xf>
    <xf numFmtId="0" fontId="6" fillId="0" borderId="21" xfId="2" applyFont="1" applyFill="1" applyBorder="1" applyAlignment="1">
      <alignment horizontal="center" vertical="center"/>
    </xf>
    <xf numFmtId="0" fontId="6" fillId="0" borderId="14" xfId="2" applyFont="1" applyFill="1" applyBorder="1" applyAlignment="1">
      <alignment horizontal="center" vertical="center"/>
    </xf>
    <xf numFmtId="0" fontId="6" fillId="0" borderId="15" xfId="2" applyFont="1" applyFill="1" applyBorder="1" applyAlignment="1">
      <alignment horizontal="center" vertical="center"/>
    </xf>
    <xf numFmtId="0" fontId="28" fillId="0" borderId="30" xfId="2" applyFont="1" applyFill="1" applyBorder="1" applyAlignment="1">
      <alignment horizontal="center" vertical="center" wrapText="1"/>
    </xf>
    <xf numFmtId="0" fontId="28" fillId="0" borderId="31" xfId="2" applyFont="1" applyFill="1" applyBorder="1" applyAlignment="1">
      <alignment horizontal="center" vertical="center"/>
    </xf>
    <xf numFmtId="0" fontId="28" fillId="0" borderId="32" xfId="2" applyFont="1" applyFill="1" applyBorder="1" applyAlignment="1">
      <alignment horizontal="center" vertical="center"/>
    </xf>
    <xf numFmtId="10" fontId="6" fillId="0" borderId="33" xfId="3" applyNumberFormat="1" applyFont="1" applyFill="1" applyBorder="1" applyAlignment="1">
      <alignment horizontal="center" vertical="center" wrapText="1"/>
    </xf>
    <xf numFmtId="0" fontId="12" fillId="0" borderId="42" xfId="4" applyNumberFormat="1" applyFont="1" applyFill="1" applyBorder="1" applyAlignment="1">
      <alignment horizontal="justify" vertical="center" wrapText="1"/>
    </xf>
    <xf numFmtId="0" fontId="12" fillId="0" borderId="39" xfId="4" applyNumberFormat="1" applyFont="1" applyFill="1" applyBorder="1" applyAlignment="1">
      <alignment horizontal="justify" vertical="center" wrapText="1"/>
    </xf>
    <xf numFmtId="0" fontId="12" fillId="0" borderId="40" xfId="4" applyNumberFormat="1" applyFont="1" applyFill="1" applyBorder="1" applyAlignment="1">
      <alignment horizontal="justify" vertical="center" wrapText="1"/>
    </xf>
    <xf numFmtId="0" fontId="6" fillId="0" borderId="1" xfId="0" applyFont="1" applyBorder="1"/>
    <xf numFmtId="164" fontId="12" fillId="0" borderId="13" xfId="0" applyNumberFormat="1" applyFont="1" applyBorder="1" applyAlignment="1">
      <alignment horizontal="center" vertical="center" wrapText="1"/>
    </xf>
    <xf numFmtId="0" fontId="6" fillId="0" borderId="14" xfId="0" applyFont="1" applyBorder="1"/>
    <xf numFmtId="164" fontId="12" fillId="0" borderId="6" xfId="0" applyNumberFormat="1" applyFont="1" applyBorder="1" applyAlignment="1">
      <alignment horizontal="center" vertical="center" wrapText="1"/>
    </xf>
    <xf numFmtId="0" fontId="12" fillId="0" borderId="7" xfId="0" applyFont="1" applyBorder="1"/>
    <xf numFmtId="10" fontId="2" fillId="0" borderId="20" xfId="2" applyNumberFormat="1" applyFont="1" applyFill="1" applyBorder="1" applyAlignment="1">
      <alignment horizontal="center"/>
    </xf>
    <xf numFmtId="10" fontId="2" fillId="0" borderId="28" xfId="2" applyNumberFormat="1" applyFont="1" applyFill="1" applyBorder="1" applyAlignment="1">
      <alignment horizontal="center"/>
    </xf>
    <xf numFmtId="10" fontId="2" fillId="0" borderId="19" xfId="2" applyNumberFormat="1" applyFont="1" applyFill="1" applyBorder="1" applyAlignment="1">
      <alignment horizontal="center"/>
    </xf>
    <xf numFmtId="0" fontId="22" fillId="0" borderId="7" xfId="2" applyFont="1" applyFill="1" applyBorder="1" applyAlignment="1">
      <alignment horizontal="justify" wrapText="1"/>
    </xf>
    <xf numFmtId="0" fontId="22" fillId="0" borderId="8" xfId="2" applyFont="1" applyFill="1" applyBorder="1" applyAlignment="1">
      <alignment horizontal="justify" wrapText="1"/>
    </xf>
    <xf numFmtId="168" fontId="2" fillId="0" borderId="63" xfId="2" applyNumberFormat="1" applyFont="1" applyFill="1" applyBorder="1" applyAlignment="1">
      <alignment horizontal="center"/>
    </xf>
    <xf numFmtId="168" fontId="2" fillId="0" borderId="61" xfId="2" applyNumberFormat="1" applyFont="1" applyFill="1" applyBorder="1" applyAlignment="1">
      <alignment horizontal="center"/>
    </xf>
    <xf numFmtId="168" fontId="2" fillId="0" borderId="44" xfId="2" applyNumberFormat="1" applyFont="1" applyFill="1" applyBorder="1" applyAlignment="1">
      <alignment horizontal="center"/>
    </xf>
    <xf numFmtId="0" fontId="22" fillId="0" borderId="39" xfId="2" applyFont="1" applyFill="1" applyBorder="1" applyAlignment="1">
      <alignment horizontal="justify" wrapText="1"/>
    </xf>
    <xf numFmtId="0" fontId="22" fillId="0" borderId="40" xfId="2" applyFont="1" applyFill="1" applyBorder="1" applyAlignment="1">
      <alignment horizontal="justify" wrapText="1"/>
    </xf>
    <xf numFmtId="0" fontId="12" fillId="0" borderId="44" xfId="4" applyNumberFormat="1" applyFont="1" applyFill="1" applyBorder="1" applyAlignment="1">
      <alignment horizontal="justify" vertical="center" wrapText="1"/>
    </xf>
    <xf numFmtId="0" fontId="12" fillId="0" borderId="1" xfId="4" applyNumberFormat="1" applyFont="1" applyFill="1" applyBorder="1" applyAlignment="1">
      <alignment horizontal="justify" vertical="center" wrapText="1"/>
    </xf>
    <xf numFmtId="0" fontId="6" fillId="0" borderId="63" xfId="0" applyFont="1" applyBorder="1"/>
    <xf numFmtId="0" fontId="4" fillId="2" borderId="72"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4" fillId="2" borderId="76" xfId="0" applyFont="1" applyFill="1" applyBorder="1" applyAlignment="1">
      <alignment horizontal="center" vertical="center" wrapText="1"/>
    </xf>
    <xf numFmtId="0" fontId="12" fillId="0" borderId="67" xfId="4" applyNumberFormat="1" applyFont="1" applyFill="1" applyBorder="1" applyAlignment="1">
      <alignment horizontal="justify" vertical="justify" wrapText="1"/>
    </xf>
    <xf numFmtId="0" fontId="12" fillId="0" borderId="53" xfId="4" applyNumberFormat="1" applyFont="1" applyFill="1" applyBorder="1" applyAlignment="1">
      <alignment horizontal="justify" vertical="justify" wrapText="1"/>
    </xf>
    <xf numFmtId="0" fontId="12" fillId="0" borderId="69" xfId="4" applyNumberFormat="1" applyFont="1" applyFill="1" applyBorder="1" applyAlignment="1">
      <alignment horizontal="justify" vertical="justify" wrapText="1"/>
    </xf>
    <xf numFmtId="0" fontId="13" fillId="2" borderId="55" xfId="2" applyFont="1" applyFill="1" applyBorder="1" applyAlignment="1">
      <alignment horizontal="center"/>
    </xf>
    <xf numFmtId="0" fontId="13" fillId="2" borderId="56" xfId="2" applyFont="1" applyFill="1" applyBorder="1" applyAlignment="1">
      <alignment horizontal="center"/>
    </xf>
    <xf numFmtId="164" fontId="12" fillId="4" borderId="54" xfId="0" applyNumberFormat="1" applyFont="1" applyFill="1" applyBorder="1" applyAlignment="1">
      <alignment horizontal="center" vertical="center" wrapText="1"/>
    </xf>
    <xf numFmtId="0" fontId="14" fillId="4" borderId="1" xfId="0" applyFont="1" applyFill="1" applyBorder="1"/>
    <xf numFmtId="0" fontId="5" fillId="0" borderId="42" xfId="4" applyNumberFormat="1" applyFont="1" applyFill="1" applyBorder="1" applyAlignment="1">
      <alignment horizontal="left" vertical="center" wrapText="1"/>
    </xf>
    <xf numFmtId="0" fontId="5" fillId="0" borderId="39" xfId="4" applyNumberFormat="1" applyFont="1" applyFill="1" applyBorder="1" applyAlignment="1">
      <alignment horizontal="left" vertical="center" wrapText="1"/>
    </xf>
    <xf numFmtId="0" fontId="5" fillId="0" borderId="40" xfId="4" applyNumberFormat="1" applyFont="1" applyFill="1" applyBorder="1" applyAlignment="1">
      <alignment horizontal="left" vertical="center" wrapText="1"/>
    </xf>
    <xf numFmtId="0" fontId="16" fillId="0" borderId="54" xfId="2" applyFont="1" applyFill="1" applyBorder="1" applyAlignment="1">
      <alignment horizontal="center"/>
    </xf>
    <xf numFmtId="0" fontId="16" fillId="0" borderId="1" xfId="2" applyFont="1" applyFill="1" applyBorder="1" applyAlignment="1">
      <alignment horizontal="center"/>
    </xf>
    <xf numFmtId="0" fontId="22" fillId="0" borderId="1" xfId="2" applyFont="1" applyFill="1" applyBorder="1" applyAlignment="1">
      <alignment horizontal="justify"/>
    </xf>
    <xf numFmtId="0" fontId="22" fillId="0" borderId="45" xfId="2" applyFont="1" applyFill="1" applyBorder="1" applyAlignment="1">
      <alignment horizontal="justify"/>
    </xf>
    <xf numFmtId="0" fontId="16" fillId="0" borderId="6" xfId="2" applyFont="1" applyFill="1" applyBorder="1" applyAlignment="1">
      <alignment horizontal="center" vertical="center"/>
    </xf>
    <xf numFmtId="0" fontId="16" fillId="0" borderId="7" xfId="2" applyFont="1" applyFill="1" applyBorder="1" applyAlignment="1">
      <alignment horizontal="center" vertical="center"/>
    </xf>
    <xf numFmtId="0" fontId="16" fillId="0" borderId="54" xfId="2" applyFont="1" applyFill="1" applyBorder="1" applyAlignment="1">
      <alignment horizontal="center" vertical="center"/>
    </xf>
    <xf numFmtId="0" fontId="16" fillId="0" borderId="1" xfId="2" applyFont="1" applyFill="1" applyBorder="1" applyAlignment="1">
      <alignment horizontal="center" vertical="center"/>
    </xf>
    <xf numFmtId="9" fontId="2" fillId="0" borderId="39" xfId="1" applyFont="1" applyFill="1" applyBorder="1" applyAlignment="1">
      <alignment horizontal="center"/>
    </xf>
    <xf numFmtId="0" fontId="5" fillId="0" borderId="42" xfId="4" applyNumberFormat="1" applyFont="1" applyFill="1" applyBorder="1" applyAlignment="1">
      <alignment horizontal="justify" vertical="justify" wrapText="1"/>
    </xf>
    <xf numFmtId="0" fontId="5" fillId="0" borderId="39" xfId="4" applyNumberFormat="1" applyFont="1" applyFill="1" applyBorder="1" applyAlignment="1">
      <alignment horizontal="justify" vertical="justify" wrapText="1"/>
    </xf>
    <xf numFmtId="0" fontId="5" fillId="0" borderId="40" xfId="4" applyNumberFormat="1" applyFont="1" applyFill="1" applyBorder="1" applyAlignment="1">
      <alignment horizontal="justify" vertical="justify" wrapText="1"/>
    </xf>
    <xf numFmtId="0" fontId="28" fillId="4" borderId="42" xfId="4" applyNumberFormat="1" applyFont="1" applyFill="1" applyBorder="1" applyAlignment="1">
      <alignment horizontal="justify" vertical="center" wrapText="1"/>
    </xf>
    <xf numFmtId="0" fontId="28" fillId="4" borderId="39" xfId="4" applyNumberFormat="1" applyFont="1" applyFill="1" applyBorder="1" applyAlignment="1">
      <alignment horizontal="justify" vertical="center" wrapText="1"/>
    </xf>
    <xf numFmtId="0" fontId="28" fillId="4" borderId="40" xfId="4" applyNumberFormat="1" applyFont="1" applyFill="1" applyBorder="1" applyAlignment="1">
      <alignment horizontal="justify" vertical="center" wrapText="1"/>
    </xf>
    <xf numFmtId="0" fontId="6" fillId="0" borderId="45" xfId="0" applyFont="1" applyFill="1" applyBorder="1"/>
    <xf numFmtId="0" fontId="5" fillId="4" borderId="42" xfId="4" applyNumberFormat="1" applyFont="1" applyFill="1" applyBorder="1" applyAlignment="1">
      <alignment horizontal="justify" vertical="center" wrapText="1"/>
    </xf>
    <xf numFmtId="0" fontId="5" fillId="4" borderId="39" xfId="4" applyNumberFormat="1" applyFont="1" applyFill="1" applyBorder="1" applyAlignment="1">
      <alignment horizontal="justify" vertical="center" wrapText="1"/>
    </xf>
    <xf numFmtId="0" fontId="5" fillId="4" borderId="40" xfId="4" applyNumberFormat="1" applyFont="1" applyFill="1" applyBorder="1" applyAlignment="1">
      <alignment horizontal="justify" vertical="center" wrapText="1"/>
    </xf>
    <xf numFmtId="0" fontId="5" fillId="4" borderId="42" xfId="4" applyNumberFormat="1" applyFont="1" applyFill="1" applyBorder="1" applyAlignment="1">
      <alignment horizontal="justify" vertical="center"/>
    </xf>
    <xf numFmtId="0" fontId="5" fillId="4" borderId="39" xfId="4" applyNumberFormat="1" applyFont="1" applyFill="1" applyBorder="1" applyAlignment="1">
      <alignment horizontal="justify" vertical="center"/>
    </xf>
    <xf numFmtId="0" fontId="5" fillId="4" borderId="40" xfId="4" applyNumberFormat="1" applyFont="1" applyFill="1" applyBorder="1" applyAlignment="1">
      <alignment horizontal="justify" vertical="center"/>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9" xfId="0" applyFont="1" applyFill="1" applyBorder="1" applyAlignment="1">
      <alignment horizontal="center" vertical="center" wrapText="1"/>
    </xf>
    <xf numFmtId="164" fontId="6" fillId="4" borderId="54" xfId="0" applyNumberFormat="1" applyFont="1" applyFill="1" applyBorder="1" applyAlignment="1">
      <alignment horizontal="center" vertical="center" wrapText="1"/>
    </xf>
    <xf numFmtId="0" fontId="6" fillId="4" borderId="1" xfId="0" applyFont="1" applyFill="1" applyBorder="1"/>
    <xf numFmtId="9" fontId="22" fillId="0" borderId="1" xfId="2" applyNumberFormat="1" applyFont="1" applyFill="1" applyBorder="1" applyAlignment="1">
      <alignment horizontal="center" vertical="center"/>
    </xf>
    <xf numFmtId="0" fontId="22" fillId="0" borderId="1" xfId="2" applyFont="1" applyFill="1" applyBorder="1" applyAlignment="1">
      <alignment horizontal="center" vertical="center"/>
    </xf>
    <xf numFmtId="0" fontId="22" fillId="0" borderId="1" xfId="2" applyFont="1" applyFill="1" applyBorder="1" applyAlignment="1">
      <alignment horizontal="left" vertical="center" wrapText="1"/>
    </xf>
    <xf numFmtId="0" fontId="22" fillId="0" borderId="45" xfId="2" applyFont="1" applyFill="1" applyBorder="1" applyAlignment="1">
      <alignment horizontal="left" vertical="center" wrapText="1"/>
    </xf>
    <xf numFmtId="164" fontId="6" fillId="0" borderId="6" xfId="0" applyNumberFormat="1" applyFont="1" applyFill="1" applyBorder="1" applyAlignment="1">
      <alignment horizontal="center" vertical="center" wrapText="1"/>
    </xf>
    <xf numFmtId="0" fontId="6" fillId="0" borderId="7" xfId="0" applyFont="1" applyFill="1" applyBorder="1"/>
    <xf numFmtId="0" fontId="6" fillId="0" borderId="44" xfId="4" applyNumberFormat="1" applyFont="1" applyFill="1" applyBorder="1" applyAlignment="1">
      <alignment horizontal="left" vertical="center" wrapText="1"/>
    </xf>
    <xf numFmtId="0" fontId="6" fillId="0" borderId="1" xfId="4" applyNumberFormat="1" applyFont="1" applyFill="1" applyBorder="1" applyAlignment="1">
      <alignment horizontal="left" vertical="center" wrapText="1"/>
    </xf>
    <xf numFmtId="0" fontId="6" fillId="0" borderId="45" xfId="4" applyNumberFormat="1" applyFont="1" applyFill="1" applyBorder="1" applyAlignment="1">
      <alignment horizontal="left" vertical="center" wrapText="1"/>
    </xf>
    <xf numFmtId="0" fontId="6" fillId="4" borderId="26" xfId="3" applyFont="1" applyFill="1" applyBorder="1" applyAlignment="1">
      <alignment horizontal="justify" vertical="center" wrapText="1"/>
    </xf>
    <xf numFmtId="0" fontId="6" fillId="4" borderId="24" xfId="3" applyFont="1" applyFill="1" applyBorder="1" applyAlignment="1">
      <alignment horizontal="justify" vertical="center" wrapText="1"/>
    </xf>
    <xf numFmtId="0" fontId="6" fillId="4" borderId="25" xfId="3" applyFont="1" applyFill="1" applyBorder="1" applyAlignment="1">
      <alignment horizontal="justify" vertical="center" wrapText="1"/>
    </xf>
    <xf numFmtId="0" fontId="4" fillId="2" borderId="6" xfId="2" applyFont="1" applyFill="1" applyBorder="1" applyAlignment="1">
      <alignment horizontal="justify" vertical="center" wrapText="1"/>
    </xf>
    <xf numFmtId="0" fontId="4" fillId="2" borderId="7" xfId="2" applyFont="1" applyFill="1" applyBorder="1" applyAlignment="1">
      <alignment horizontal="justify" vertical="center" wrapText="1"/>
    </xf>
    <xf numFmtId="0" fontId="4" fillId="2" borderId="8" xfId="2" applyFont="1" applyFill="1" applyBorder="1" applyAlignment="1">
      <alignment horizontal="justify" vertical="center" wrapText="1"/>
    </xf>
    <xf numFmtId="0" fontId="2" fillId="0" borderId="60" xfId="2" applyFont="1" applyFill="1" applyBorder="1" applyAlignment="1">
      <alignment horizontal="center"/>
    </xf>
    <xf numFmtId="0" fontId="2" fillId="0" borderId="8" xfId="2" applyFont="1" applyFill="1" applyBorder="1" applyAlignment="1">
      <alignment horizontal="center" wrapText="1"/>
    </xf>
    <xf numFmtId="0" fontId="6" fillId="0" borderId="42" xfId="4" applyNumberFormat="1" applyFont="1" applyFill="1" applyBorder="1" applyAlignment="1">
      <alignment horizontal="left" vertical="center" wrapText="1"/>
    </xf>
    <xf numFmtId="0" fontId="6" fillId="0" borderId="39" xfId="4" applyNumberFormat="1" applyFont="1" applyFill="1" applyBorder="1" applyAlignment="1">
      <alignment horizontal="left" vertical="center" wrapText="1"/>
    </xf>
    <xf numFmtId="0" fontId="6" fillId="0" borderId="40" xfId="4" applyNumberFormat="1" applyFont="1" applyFill="1" applyBorder="1" applyAlignment="1">
      <alignment horizontal="left" vertical="center" wrapText="1"/>
    </xf>
    <xf numFmtId="0" fontId="6" fillId="4" borderId="44" xfId="4" applyNumberFormat="1" applyFont="1" applyFill="1" applyBorder="1" applyAlignment="1">
      <alignment horizontal="left" vertical="center" wrapText="1"/>
    </xf>
    <xf numFmtId="0" fontId="6" fillId="4" borderId="1" xfId="4" applyNumberFormat="1" applyFont="1" applyFill="1" applyBorder="1" applyAlignment="1">
      <alignment horizontal="left" vertical="center" wrapText="1"/>
    </xf>
    <xf numFmtId="0" fontId="6" fillId="4" borderId="45" xfId="4" applyNumberFormat="1" applyFont="1" applyFill="1" applyBorder="1" applyAlignment="1">
      <alignment horizontal="left" vertical="center" wrapText="1"/>
    </xf>
    <xf numFmtId="0" fontId="2" fillId="0" borderId="9" xfId="2" applyFont="1" applyFill="1" applyBorder="1" applyAlignment="1">
      <alignment horizontal="justify" vertical="center" wrapText="1"/>
    </xf>
    <xf numFmtId="0" fontId="2" fillId="0" borderId="10" xfId="2" applyFont="1" applyFill="1" applyBorder="1" applyAlignment="1">
      <alignment horizontal="justify" vertical="center"/>
    </xf>
    <xf numFmtId="0" fontId="2" fillId="0" borderId="11" xfId="2" applyFont="1" applyFill="1" applyBorder="1" applyAlignment="1">
      <alignment horizontal="justify" vertical="center"/>
    </xf>
    <xf numFmtId="0" fontId="2" fillId="0" borderId="16" xfId="2" applyFont="1" applyFill="1" applyBorder="1" applyAlignment="1">
      <alignment horizontal="justify" vertical="center"/>
    </xf>
    <xf numFmtId="0" fontId="2" fillId="0" borderId="17" xfId="2" applyFont="1" applyFill="1" applyBorder="1" applyAlignment="1">
      <alignment horizontal="justify" vertical="center"/>
    </xf>
    <xf numFmtId="0" fontId="2" fillId="0" borderId="18" xfId="2" applyFont="1" applyFill="1" applyBorder="1" applyAlignment="1">
      <alignment horizontal="justify" vertical="center"/>
    </xf>
    <xf numFmtId="9" fontId="4" fillId="2" borderId="33" xfId="3" applyNumberFormat="1" applyFont="1" applyFill="1" applyBorder="1" applyAlignment="1">
      <alignment horizontal="justify" vertical="center" wrapText="1"/>
    </xf>
    <xf numFmtId="9" fontId="4" fillId="2" borderId="34" xfId="3" applyNumberFormat="1" applyFont="1" applyFill="1" applyBorder="1" applyAlignment="1">
      <alignment horizontal="justify" vertical="center" wrapText="1"/>
    </xf>
    <xf numFmtId="9" fontId="4" fillId="2" borderId="35" xfId="3" applyNumberFormat="1" applyFont="1" applyFill="1" applyBorder="1" applyAlignment="1">
      <alignment horizontal="justify" vertical="center" wrapText="1"/>
    </xf>
    <xf numFmtId="0" fontId="4" fillId="2" borderId="27" xfId="2" applyFont="1" applyFill="1" applyBorder="1" applyAlignment="1">
      <alignment horizontal="justify" vertical="center" wrapText="1"/>
    </xf>
    <xf numFmtId="0" fontId="4" fillId="2" borderId="28" xfId="2" applyFont="1" applyFill="1" applyBorder="1" applyAlignment="1">
      <alignment horizontal="justify" vertical="center" wrapText="1"/>
    </xf>
    <xf numFmtId="0" fontId="4" fillId="2" borderId="29" xfId="2" applyFont="1" applyFill="1" applyBorder="1" applyAlignment="1">
      <alignment horizontal="justify" vertical="center" wrapText="1"/>
    </xf>
    <xf numFmtId="0" fontId="6" fillId="0" borderId="66" xfId="2" applyFont="1" applyFill="1" applyBorder="1" applyAlignment="1">
      <alignment horizontal="center" vertical="center" wrapText="1"/>
    </xf>
    <xf numFmtId="0" fontId="6" fillId="0" borderId="52" xfId="2" applyFont="1" applyFill="1" applyBorder="1" applyAlignment="1">
      <alignment horizontal="center" vertical="center" wrapText="1"/>
    </xf>
    <xf numFmtId="0" fontId="6" fillId="0" borderId="53" xfId="2" applyFont="1" applyFill="1" applyBorder="1" applyAlignment="1">
      <alignment horizontal="center" vertical="center" wrapText="1"/>
    </xf>
    <xf numFmtId="0" fontId="6" fillId="0" borderId="69" xfId="2" applyFont="1" applyFill="1" applyBorder="1" applyAlignment="1">
      <alignment horizontal="center" vertical="center" wrapText="1"/>
    </xf>
    <xf numFmtId="0" fontId="22" fillId="0" borderId="1" xfId="2" applyFont="1" applyFill="1" applyBorder="1" applyAlignment="1">
      <alignment vertical="center" wrapText="1"/>
    </xf>
    <xf numFmtId="0" fontId="22" fillId="0" borderId="45" xfId="2" applyFont="1" applyFill="1" applyBorder="1" applyAlignment="1">
      <alignment vertical="center" wrapText="1"/>
    </xf>
    <xf numFmtId="0" fontId="12" fillId="0" borderId="44" xfId="4" applyNumberFormat="1" applyFont="1" applyFill="1" applyBorder="1" applyAlignment="1">
      <alignment horizontal="left" vertical="center" wrapText="1"/>
    </xf>
    <xf numFmtId="0" fontId="12" fillId="0" borderId="1" xfId="4" applyNumberFormat="1" applyFont="1" applyFill="1" applyBorder="1" applyAlignment="1">
      <alignment horizontal="left" vertical="center" wrapText="1"/>
    </xf>
    <xf numFmtId="0" fontId="12" fillId="0" borderId="45" xfId="4" applyNumberFormat="1" applyFont="1" applyFill="1" applyBorder="1" applyAlignment="1">
      <alignment horizontal="left" vertical="center" wrapText="1"/>
    </xf>
    <xf numFmtId="0" fontId="5" fillId="4" borderId="44" xfId="4" applyNumberFormat="1" applyFont="1" applyFill="1" applyBorder="1" applyAlignment="1">
      <alignment horizontal="left" vertical="center" wrapText="1"/>
    </xf>
    <xf numFmtId="0" fontId="5" fillId="4" borderId="1" xfId="4" applyNumberFormat="1" applyFont="1" applyFill="1" applyBorder="1" applyAlignment="1">
      <alignment horizontal="left" vertical="center" wrapText="1"/>
    </xf>
    <xf numFmtId="0" fontId="5" fillId="4" borderId="45" xfId="4" applyNumberFormat="1" applyFont="1" applyFill="1" applyBorder="1" applyAlignment="1">
      <alignment horizontal="left" vertical="center" wrapText="1"/>
    </xf>
    <xf numFmtId="0" fontId="4" fillId="4" borderId="23" xfId="2" applyFont="1" applyFill="1" applyBorder="1" applyAlignment="1">
      <alignment horizontal="center" vertical="center" wrapText="1"/>
    </xf>
    <xf numFmtId="0" fontId="4" fillId="4" borderId="24" xfId="2" applyFont="1" applyFill="1" applyBorder="1" applyAlignment="1">
      <alignment horizontal="center" vertical="center" wrapText="1"/>
    </xf>
    <xf numFmtId="0" fontId="4" fillId="4" borderId="25" xfId="2"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164" fontId="6" fillId="0" borderId="1" xfId="0" applyNumberFormat="1" applyFont="1" applyFill="1" applyBorder="1" applyAlignment="1">
      <alignment horizontal="center" vertical="center" wrapText="1"/>
    </xf>
    <xf numFmtId="0" fontId="5" fillId="4" borderId="44" xfId="4" applyNumberFormat="1" applyFont="1" applyFill="1" applyBorder="1" applyAlignment="1">
      <alignment horizontal="left" vertical="top" wrapText="1"/>
    </xf>
    <xf numFmtId="0" fontId="5" fillId="4" borderId="1" xfId="4" applyNumberFormat="1" applyFont="1" applyFill="1" applyBorder="1" applyAlignment="1">
      <alignment horizontal="left" vertical="top" wrapText="1"/>
    </xf>
    <xf numFmtId="0" fontId="5" fillId="4" borderId="45" xfId="4" applyNumberFormat="1" applyFont="1" applyFill="1" applyBorder="1" applyAlignment="1">
      <alignment horizontal="left" vertical="top" wrapText="1"/>
    </xf>
    <xf numFmtId="0" fontId="6" fillId="0" borderId="6" xfId="2" applyFont="1" applyFill="1" applyBorder="1" applyAlignment="1">
      <alignment horizontal="center" vertical="center" wrapText="1"/>
    </xf>
    <xf numFmtId="0" fontId="6" fillId="0" borderId="44" xfId="4" applyNumberFormat="1" applyFont="1" applyFill="1" applyBorder="1" applyAlignment="1">
      <alignment vertical="center" wrapText="1"/>
    </xf>
    <xf numFmtId="0" fontId="6" fillId="0" borderId="1" xfId="4" applyNumberFormat="1" applyFont="1" applyFill="1" applyBorder="1" applyAlignment="1">
      <alignment vertical="center" wrapText="1"/>
    </xf>
    <xf numFmtId="0" fontId="6" fillId="0" borderId="45" xfId="4" applyNumberFormat="1" applyFont="1" applyFill="1" applyBorder="1" applyAlignment="1">
      <alignment vertical="center" wrapText="1"/>
    </xf>
    <xf numFmtId="0" fontId="2" fillId="0" borderId="66" xfId="2" applyFont="1" applyFill="1" applyBorder="1" applyAlignment="1">
      <alignment horizontal="center" vertical="center"/>
    </xf>
    <xf numFmtId="0" fontId="2" fillId="0" borderId="73" xfId="2" applyFont="1" applyFill="1" applyBorder="1" applyAlignment="1">
      <alignment horizontal="center" vertical="center"/>
    </xf>
    <xf numFmtId="0" fontId="2" fillId="0" borderId="52" xfId="2" applyFont="1" applyFill="1" applyBorder="1" applyAlignment="1">
      <alignment horizontal="center" vertical="center"/>
    </xf>
    <xf numFmtId="0" fontId="2" fillId="0" borderId="42" xfId="2" applyFont="1" applyFill="1" applyBorder="1" applyAlignment="1">
      <alignment horizontal="center" vertical="center"/>
    </xf>
    <xf numFmtId="164" fontId="6" fillId="4" borderId="55" xfId="0" applyNumberFormat="1" applyFont="1" applyFill="1" applyBorder="1" applyAlignment="1">
      <alignment horizontal="center" vertical="center" wrapText="1"/>
    </xf>
    <xf numFmtId="0" fontId="6" fillId="4" borderId="56" xfId="0" applyFont="1" applyFill="1" applyBorder="1"/>
    <xf numFmtId="0" fontId="6" fillId="4" borderId="57" xfId="0" applyFont="1" applyFill="1" applyBorder="1"/>
    <xf numFmtId="0" fontId="6" fillId="0" borderId="44" xfId="4" applyNumberFormat="1" applyFont="1" applyFill="1" applyBorder="1" applyAlignment="1">
      <alignment wrapText="1"/>
    </xf>
    <xf numFmtId="0" fontId="6" fillId="0" borderId="1" xfId="4" applyNumberFormat="1" applyFont="1" applyFill="1" applyBorder="1" applyAlignment="1">
      <alignment wrapText="1"/>
    </xf>
    <xf numFmtId="0" fontId="6" fillId="0" borderId="45" xfId="4" applyNumberFormat="1" applyFont="1" applyFill="1" applyBorder="1" applyAlignment="1">
      <alignment wrapText="1"/>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8" xfId="0" applyFont="1" applyFill="1" applyBorder="1" applyAlignment="1">
      <alignment horizontal="center" vertical="center" wrapText="1"/>
    </xf>
    <xf numFmtId="164" fontId="6" fillId="4" borderId="6" xfId="0" applyNumberFormat="1" applyFont="1" applyFill="1" applyBorder="1" applyAlignment="1">
      <alignment horizontal="center" vertical="center" wrapText="1"/>
    </xf>
    <xf numFmtId="0" fontId="6" fillId="4" borderId="7" xfId="0" applyFont="1" applyFill="1" applyBorder="1"/>
    <xf numFmtId="0" fontId="6" fillId="4" borderId="8" xfId="0" applyFont="1" applyFill="1" applyBorder="1"/>
    <xf numFmtId="0" fontId="5" fillId="0" borderId="9" xfId="4" applyNumberFormat="1" applyFont="1" applyFill="1" applyBorder="1" applyAlignment="1">
      <alignment horizontal="justify" vertical="center" wrapText="1"/>
    </xf>
    <xf numFmtId="0" fontId="5" fillId="0" borderId="10" xfId="4" applyNumberFormat="1" applyFont="1" applyFill="1" applyBorder="1" applyAlignment="1">
      <alignment horizontal="justify" vertical="center" wrapText="1"/>
    </xf>
    <xf numFmtId="0" fontId="5" fillId="0" borderId="11" xfId="4" applyNumberFormat="1" applyFont="1" applyFill="1" applyBorder="1" applyAlignment="1">
      <alignment horizontal="justify" vertical="center" wrapText="1"/>
    </xf>
    <xf numFmtId="0" fontId="6" fillId="4" borderId="60" xfId="4" applyNumberFormat="1" applyFont="1" applyFill="1" applyBorder="1" applyAlignment="1">
      <alignment horizontal="justify" vertical="center" wrapText="1"/>
    </xf>
    <xf numFmtId="0" fontId="6" fillId="4" borderId="61" xfId="4" applyNumberFormat="1" applyFont="1" applyFill="1" applyBorder="1" applyAlignment="1">
      <alignment horizontal="justify" vertical="center" wrapText="1"/>
    </xf>
    <xf numFmtId="0" fontId="6" fillId="4" borderId="62" xfId="4" applyNumberFormat="1" applyFont="1" applyFill="1" applyBorder="1" applyAlignment="1">
      <alignment horizontal="justify" vertical="center" wrapText="1"/>
    </xf>
    <xf numFmtId="0" fontId="6" fillId="4" borderId="10" xfId="2" applyFont="1" applyFill="1" applyBorder="1" applyAlignment="1">
      <alignment horizontal="center" vertical="center"/>
    </xf>
    <xf numFmtId="0" fontId="6" fillId="4" borderId="11" xfId="2" applyFont="1" applyFill="1" applyBorder="1" applyAlignment="1">
      <alignment horizontal="center" vertical="center"/>
    </xf>
    <xf numFmtId="0" fontId="6" fillId="4" borderId="16" xfId="2" applyFont="1" applyFill="1" applyBorder="1" applyAlignment="1">
      <alignment horizontal="center" vertical="center"/>
    </xf>
    <xf numFmtId="0" fontId="6" fillId="4" borderId="17" xfId="2" applyFont="1" applyFill="1" applyBorder="1" applyAlignment="1">
      <alignment horizontal="center" vertical="center"/>
    </xf>
    <xf numFmtId="0" fontId="6" fillId="4" borderId="18" xfId="2" applyFont="1" applyFill="1" applyBorder="1" applyAlignment="1">
      <alignment horizontal="center" vertical="center"/>
    </xf>
    <xf numFmtId="176" fontId="6" fillId="0" borderId="30" xfId="2" applyNumberFormat="1" applyFont="1" applyFill="1" applyBorder="1" applyAlignment="1">
      <alignment horizontal="center" vertical="center" wrapText="1"/>
    </xf>
    <xf numFmtId="176" fontId="6" fillId="0" borderId="31" xfId="2" applyNumberFormat="1" applyFont="1" applyFill="1" applyBorder="1" applyAlignment="1">
      <alignment horizontal="center" vertical="center" wrapText="1"/>
    </xf>
    <xf numFmtId="176" fontId="6" fillId="0" borderId="32" xfId="2" applyNumberFormat="1" applyFont="1" applyFill="1" applyBorder="1" applyAlignment="1">
      <alignment horizontal="center" vertical="center" wrapText="1"/>
    </xf>
    <xf numFmtId="9" fontId="6" fillId="4" borderId="19" xfId="3" applyNumberFormat="1" applyFont="1" applyFill="1" applyBorder="1" applyAlignment="1">
      <alignment horizontal="center" vertical="center" wrapText="1"/>
    </xf>
    <xf numFmtId="9" fontId="6" fillId="4" borderId="7" xfId="3" applyNumberFormat="1" applyFont="1" applyFill="1" applyBorder="1" applyAlignment="1">
      <alignment horizontal="center" vertical="center" wrapText="1"/>
    </xf>
    <xf numFmtId="9" fontId="6" fillId="4" borderId="20" xfId="3" applyNumberFormat="1" applyFont="1" applyFill="1" applyBorder="1" applyAlignment="1">
      <alignment horizontal="center" vertical="center" wrapText="1"/>
    </xf>
    <xf numFmtId="9" fontId="6" fillId="4" borderId="21" xfId="3" applyNumberFormat="1" applyFont="1" applyFill="1" applyBorder="1" applyAlignment="1">
      <alignment horizontal="center" vertical="center" wrapText="1"/>
    </xf>
    <xf numFmtId="9" fontId="6" fillId="4" borderId="14" xfId="3" applyNumberFormat="1" applyFont="1" applyFill="1" applyBorder="1" applyAlignment="1">
      <alignment horizontal="center" vertical="center" wrapText="1"/>
    </xf>
    <xf numFmtId="9" fontId="6" fillId="4" borderId="22" xfId="3" applyNumberFormat="1" applyFont="1" applyFill="1" applyBorder="1" applyAlignment="1">
      <alignment horizontal="center" vertical="center" wrapText="1"/>
    </xf>
    <xf numFmtId="0" fontId="6" fillId="4" borderId="34" xfId="3" applyFont="1" applyFill="1" applyBorder="1" applyAlignment="1">
      <alignment horizontal="center" vertical="center" wrapText="1"/>
    </xf>
    <xf numFmtId="0" fontId="6" fillId="4" borderId="35" xfId="3" applyFont="1" applyFill="1" applyBorder="1" applyAlignment="1">
      <alignment horizontal="center" vertical="center" wrapText="1"/>
    </xf>
    <xf numFmtId="0" fontId="19"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6" fillId="0" borderId="60" xfId="4" applyNumberFormat="1" applyFont="1" applyFill="1" applyBorder="1" applyAlignment="1">
      <alignment horizontal="left" vertical="center" wrapText="1"/>
    </xf>
    <xf numFmtId="0" fontId="6" fillId="0" borderId="61" xfId="4" applyNumberFormat="1" applyFont="1" applyFill="1" applyBorder="1" applyAlignment="1">
      <alignment horizontal="left" vertical="center" wrapText="1"/>
    </xf>
    <xf numFmtId="0" fontId="6" fillId="0" borderId="62" xfId="4" applyNumberFormat="1" applyFont="1" applyFill="1" applyBorder="1" applyAlignment="1">
      <alignment horizontal="left" vertical="center" wrapText="1"/>
    </xf>
    <xf numFmtId="0" fontId="2" fillId="0" borderId="6" xfId="2" applyFont="1" applyFill="1" applyBorder="1" applyAlignment="1">
      <alignment horizontal="center" vertical="center"/>
    </xf>
    <xf numFmtId="0" fontId="16" fillId="0" borderId="7" xfId="2" applyFont="1" applyFill="1" applyBorder="1" applyAlignment="1">
      <alignment horizontal="center" vertical="center" wrapText="1"/>
    </xf>
    <xf numFmtId="0" fontId="16" fillId="0" borderId="8" xfId="2" applyFont="1" applyFill="1" applyBorder="1" applyAlignment="1">
      <alignment horizontal="center" vertical="center" wrapText="1"/>
    </xf>
    <xf numFmtId="0" fontId="16" fillId="0" borderId="45" xfId="2" applyFont="1" applyFill="1" applyBorder="1" applyAlignment="1">
      <alignment horizontal="center"/>
    </xf>
    <xf numFmtId="0" fontId="16" fillId="0" borderId="8" xfId="2" applyFont="1" applyFill="1" applyBorder="1" applyAlignment="1">
      <alignment horizontal="center"/>
    </xf>
    <xf numFmtId="0" fontId="2" fillId="0" borderId="60" xfId="2" applyFont="1" applyFill="1" applyBorder="1" applyAlignment="1">
      <alignment horizontal="center" wrapText="1"/>
    </xf>
    <xf numFmtId="0" fontId="2" fillId="0" borderId="61" xfId="2" applyFont="1" applyFill="1" applyBorder="1" applyAlignment="1">
      <alignment horizontal="center" wrapText="1"/>
    </xf>
    <xf numFmtId="0" fontId="2" fillId="0" borderId="44" xfId="2" applyFont="1" applyFill="1" applyBorder="1" applyAlignment="1">
      <alignment horizontal="center" wrapText="1"/>
    </xf>
    <xf numFmtId="0" fontId="2" fillId="0" borderId="30" xfId="2" applyFont="1" applyFill="1" applyBorder="1" applyAlignment="1">
      <alignment horizontal="center" wrapText="1"/>
    </xf>
    <xf numFmtId="0" fontId="2" fillId="0" borderId="31" xfId="2" applyFont="1" applyFill="1" applyBorder="1" applyAlignment="1">
      <alignment horizontal="center" wrapText="1"/>
    </xf>
    <xf numFmtId="0" fontId="2" fillId="0" borderId="21" xfId="2" applyFont="1" applyFill="1" applyBorder="1" applyAlignment="1">
      <alignment horizontal="center" wrapText="1"/>
    </xf>
    <xf numFmtId="9" fontId="2" fillId="0" borderId="14" xfId="2" applyNumberFormat="1" applyFont="1" applyFill="1" applyBorder="1" applyAlignment="1">
      <alignment horizontal="center" wrapText="1"/>
    </xf>
    <xf numFmtId="0" fontId="2" fillId="0" borderId="14" xfId="2" applyFont="1" applyFill="1" applyBorder="1" applyAlignment="1">
      <alignment horizontal="center" wrapText="1"/>
    </xf>
    <xf numFmtId="0" fontId="2" fillId="0" borderId="22" xfId="2" applyFont="1" applyFill="1" applyBorder="1" applyAlignment="1">
      <alignment horizontal="center" wrapText="1"/>
    </xf>
    <xf numFmtId="0" fontId="2" fillId="0" borderId="15" xfId="2" applyFont="1" applyFill="1" applyBorder="1" applyAlignment="1">
      <alignment horizontal="center" wrapText="1"/>
    </xf>
    <xf numFmtId="9" fontId="2" fillId="0" borderId="1" xfId="2" applyNumberFormat="1" applyFont="1" applyFill="1" applyBorder="1" applyAlignment="1">
      <alignment horizontal="center" wrapText="1"/>
    </xf>
    <xf numFmtId="0" fontId="2" fillId="0" borderId="1" xfId="2" applyFont="1" applyFill="1" applyBorder="1" applyAlignment="1">
      <alignment horizontal="center" wrapText="1"/>
    </xf>
    <xf numFmtId="0" fontId="2" fillId="0" borderId="45" xfId="2" applyFont="1" applyFill="1" applyBorder="1" applyAlignment="1">
      <alignment horizontal="center" wrapText="1"/>
    </xf>
    <xf numFmtId="9" fontId="2" fillId="0" borderId="63" xfId="2" applyNumberFormat="1" applyFont="1" applyFill="1" applyBorder="1" applyAlignment="1">
      <alignment horizontal="center" wrapText="1"/>
    </xf>
    <xf numFmtId="9" fontId="2" fillId="0" borderId="7" xfId="2" applyNumberFormat="1" applyFont="1" applyFill="1" applyBorder="1" applyAlignment="1">
      <alignment horizontal="center" wrapText="1"/>
    </xf>
    <xf numFmtId="0" fontId="2" fillId="0" borderId="54" xfId="2" applyFont="1" applyFill="1" applyBorder="1" applyAlignment="1">
      <alignment horizontal="center" wrapText="1"/>
    </xf>
    <xf numFmtId="164" fontId="12" fillId="0" borderId="64"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164" fontId="12" fillId="0" borderId="4" xfId="0" applyNumberFormat="1" applyFont="1" applyBorder="1" applyAlignment="1">
      <alignment horizontal="center" vertical="center" wrapText="1"/>
    </xf>
    <xf numFmtId="164" fontId="12" fillId="0" borderId="67"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42" xfId="0" applyNumberFormat="1" applyFont="1" applyBorder="1" applyAlignment="1">
      <alignment horizontal="center" vertical="center" wrapText="1"/>
    </xf>
    <xf numFmtId="166" fontId="12" fillId="0" borderId="47" xfId="6" applyNumberFormat="1" applyFont="1" applyBorder="1" applyAlignment="1">
      <alignment horizontal="center" vertical="center"/>
    </xf>
    <xf numFmtId="166" fontId="12" fillId="0" borderId="39" xfId="6" applyNumberFormat="1" applyFont="1" applyBorder="1" applyAlignment="1">
      <alignment horizontal="center" vertical="center"/>
    </xf>
    <xf numFmtId="164" fontId="12" fillId="0" borderId="16" xfId="0" applyNumberFormat="1" applyFont="1" applyBorder="1" applyAlignment="1">
      <alignment horizontal="center" vertical="center" wrapText="1"/>
    </xf>
    <xf numFmtId="164" fontId="12" fillId="0" borderId="17" xfId="0" applyNumberFormat="1" applyFont="1" applyBorder="1" applyAlignment="1">
      <alignment horizontal="center" vertical="center" wrapText="1"/>
    </xf>
    <xf numFmtId="164" fontId="12" fillId="0" borderId="70" xfId="0" applyNumberFormat="1" applyFont="1" applyBorder="1" applyAlignment="1">
      <alignment horizontal="center" vertical="center" wrapText="1"/>
    </xf>
    <xf numFmtId="166" fontId="12" fillId="0" borderId="56" xfId="6" applyNumberFormat="1" applyFont="1" applyBorder="1" applyAlignment="1">
      <alignment horizontal="center" vertical="center"/>
    </xf>
    <xf numFmtId="0" fontId="12" fillId="0" borderId="2" xfId="4" applyNumberFormat="1" applyFont="1" applyBorder="1" applyAlignment="1">
      <alignment horizontal="justify" vertical="center" wrapText="1"/>
    </xf>
    <xf numFmtId="0" fontId="12" fillId="0" borderId="3" xfId="4" applyNumberFormat="1" applyFont="1" applyBorder="1" applyAlignment="1">
      <alignment horizontal="justify" vertical="center" wrapText="1"/>
    </xf>
    <xf numFmtId="0" fontId="12" fillId="0" borderId="68" xfId="4" applyNumberFormat="1" applyFont="1" applyBorder="1" applyAlignment="1">
      <alignment horizontal="justify" vertical="center" wrapText="1"/>
    </xf>
    <xf numFmtId="0" fontId="12" fillId="0" borderId="5" xfId="4" applyNumberFormat="1" applyFont="1" applyBorder="1" applyAlignment="1">
      <alignment horizontal="justify" vertical="center" wrapText="1"/>
    </xf>
    <xf numFmtId="0" fontId="12" fillId="0" borderId="0" xfId="4" applyNumberFormat="1" applyFont="1" applyBorder="1" applyAlignment="1">
      <alignment horizontal="justify" vertical="center" wrapText="1"/>
    </xf>
    <xf numFmtId="0" fontId="12" fillId="0" borderId="51" xfId="4" applyNumberFormat="1" applyFont="1" applyBorder="1" applyAlignment="1">
      <alignment horizontal="justify" vertical="center" wrapText="1"/>
    </xf>
    <xf numFmtId="166" fontId="12" fillId="0" borderId="65" xfId="6" applyNumberFormat="1" applyFont="1" applyBorder="1" applyAlignment="1">
      <alignment horizontal="center" vertical="center"/>
    </xf>
    <xf numFmtId="0" fontId="12" fillId="0" borderId="66" xfId="4" applyNumberFormat="1" applyFont="1" applyBorder="1" applyAlignment="1">
      <alignment horizontal="justify" vertical="top" wrapText="1"/>
    </xf>
    <xf numFmtId="0" fontId="12" fillId="0" borderId="10" xfId="4" applyNumberFormat="1" applyFont="1" applyBorder="1" applyAlignment="1">
      <alignment horizontal="justify" vertical="top" wrapText="1"/>
    </xf>
    <xf numFmtId="0" fontId="12" fillId="0" borderId="11" xfId="4" applyNumberFormat="1" applyFont="1" applyBorder="1" applyAlignment="1">
      <alignment horizontal="justify" vertical="top" wrapText="1"/>
    </xf>
    <xf numFmtId="0" fontId="12" fillId="0" borderId="5" xfId="4" applyNumberFormat="1" applyFont="1" applyBorder="1" applyAlignment="1">
      <alignment horizontal="justify" vertical="top" wrapText="1"/>
    </xf>
    <xf numFmtId="0" fontId="12" fillId="0" borderId="0" xfId="4" applyNumberFormat="1" applyFont="1" applyBorder="1" applyAlignment="1">
      <alignment horizontal="justify" vertical="top" wrapText="1"/>
    </xf>
    <xf numFmtId="0" fontId="12" fillId="0" borderId="51" xfId="4" applyNumberFormat="1" applyFont="1" applyBorder="1" applyAlignment="1">
      <alignment horizontal="justify" vertical="top" wrapText="1"/>
    </xf>
    <xf numFmtId="164" fontId="6" fillId="0" borderId="16" xfId="0" applyNumberFormat="1" applyFont="1" applyFill="1" applyBorder="1" applyAlignment="1">
      <alignment horizontal="center" vertical="center" wrapText="1"/>
    </xf>
    <xf numFmtId="164" fontId="6" fillId="0" borderId="17" xfId="0" applyNumberFormat="1" applyFont="1" applyFill="1" applyBorder="1" applyAlignment="1">
      <alignment horizontal="center" vertical="center" wrapText="1"/>
    </xf>
    <xf numFmtId="164" fontId="6" fillId="0" borderId="18" xfId="0" applyNumberFormat="1" applyFont="1" applyFill="1" applyBorder="1" applyAlignment="1">
      <alignment horizontal="center" vertical="center" wrapText="1"/>
    </xf>
    <xf numFmtId="0" fontId="23" fillId="0" borderId="14" xfId="2" applyFont="1" applyFill="1" applyBorder="1" applyAlignment="1">
      <alignment horizontal="center"/>
    </xf>
    <xf numFmtId="0" fontId="23" fillId="0" borderId="39" xfId="2" applyFont="1" applyFill="1" applyBorder="1" applyAlignment="1">
      <alignment horizontal="center"/>
    </xf>
    <xf numFmtId="0" fontId="23" fillId="0" borderId="40" xfId="2" applyFont="1" applyFill="1" applyBorder="1" applyAlignment="1">
      <alignment horizontal="center"/>
    </xf>
    <xf numFmtId="0" fontId="29" fillId="3" borderId="9"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50" xfId="0" applyFont="1" applyFill="1" applyBorder="1" applyAlignment="1">
      <alignment horizontal="center" vertical="center" wrapText="1"/>
    </xf>
    <xf numFmtId="0" fontId="29" fillId="3" borderId="0" xfId="0" applyFont="1" applyFill="1" applyBorder="1" applyAlignment="1">
      <alignment horizontal="center" vertical="center" wrapText="1"/>
    </xf>
    <xf numFmtId="0" fontId="29" fillId="3" borderId="51" xfId="0" applyFont="1" applyFill="1" applyBorder="1" applyAlignment="1">
      <alignment horizontal="center" vertical="center" wrapText="1"/>
    </xf>
    <xf numFmtId="0" fontId="23" fillId="0" borderId="8" xfId="2" applyFont="1" applyFill="1" applyBorder="1" applyAlignment="1">
      <alignment horizontal="center"/>
    </xf>
    <xf numFmtId="0" fontId="12" fillId="0" borderId="42" xfId="4" applyNumberFormat="1" applyFont="1" applyFill="1" applyBorder="1" applyAlignment="1">
      <alignment horizontal="left" vertical="top" wrapText="1"/>
    </xf>
    <xf numFmtId="0" fontId="12" fillId="0" borderId="39" xfId="4" applyNumberFormat="1" applyFont="1" applyFill="1" applyBorder="1" applyAlignment="1">
      <alignment horizontal="left" vertical="top" wrapText="1"/>
    </xf>
    <xf numFmtId="0" fontId="12" fillId="0" borderId="40" xfId="4" applyNumberFormat="1" applyFont="1" applyFill="1" applyBorder="1" applyAlignment="1">
      <alignment horizontal="left" vertical="top" wrapText="1"/>
    </xf>
    <xf numFmtId="0" fontId="12" fillId="0" borderId="44" xfId="4" applyNumberFormat="1" applyFont="1" applyFill="1" applyBorder="1" applyAlignment="1">
      <alignment horizontal="left" vertical="top" wrapText="1"/>
    </xf>
    <xf numFmtId="0" fontId="12" fillId="0" borderId="1" xfId="4" applyNumberFormat="1" applyFont="1" applyFill="1" applyBorder="1" applyAlignment="1">
      <alignment horizontal="left" vertical="top" wrapText="1"/>
    </xf>
    <xf numFmtId="0" fontId="12" fillId="0" borderId="45" xfId="4" applyNumberFormat="1" applyFont="1" applyFill="1" applyBorder="1" applyAlignment="1">
      <alignment horizontal="left" vertical="top" wrapText="1"/>
    </xf>
    <xf numFmtId="0" fontId="45" fillId="0" borderId="42" xfId="4" applyNumberFormat="1" applyFont="1" applyBorder="1" applyAlignment="1">
      <alignment horizontal="left" vertical="top" wrapText="1"/>
    </xf>
    <xf numFmtId="0" fontId="45" fillId="0" borderId="39" xfId="4" applyNumberFormat="1" applyFont="1" applyBorder="1" applyAlignment="1">
      <alignment horizontal="left" vertical="top" wrapText="1"/>
    </xf>
    <xf numFmtId="0" fontId="45" fillId="0" borderId="40" xfId="4" applyNumberFormat="1" applyFont="1" applyBorder="1" applyAlignment="1">
      <alignment horizontal="left" vertical="top" wrapText="1"/>
    </xf>
    <xf numFmtId="0" fontId="19" fillId="2" borderId="23"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28" fillId="0" borderId="33" xfId="3" applyFont="1" applyFill="1" applyBorder="1" applyAlignment="1">
      <alignment horizontal="center" vertical="center" wrapText="1"/>
    </xf>
    <xf numFmtId="0" fontId="28" fillId="0" borderId="26" xfId="3" applyFont="1" applyFill="1" applyBorder="1" applyAlignment="1">
      <alignment horizontal="center" vertical="center" wrapText="1"/>
    </xf>
    <xf numFmtId="9" fontId="4" fillId="2" borderId="27" xfId="3" applyNumberFormat="1" applyFont="1" applyFill="1" applyBorder="1" applyAlignment="1">
      <alignment horizontal="center" vertical="center" wrapText="1"/>
    </xf>
    <xf numFmtId="9" fontId="4" fillId="2" borderId="28" xfId="3" applyNumberFormat="1" applyFont="1" applyFill="1" applyBorder="1" applyAlignment="1">
      <alignment horizontal="center" vertical="center" wrapText="1"/>
    </xf>
    <xf numFmtId="9" fontId="4" fillId="2" borderId="29" xfId="3" applyNumberFormat="1" applyFont="1" applyFill="1" applyBorder="1" applyAlignment="1">
      <alignment horizontal="center" vertical="center" wrapText="1"/>
    </xf>
    <xf numFmtId="9" fontId="28" fillId="0" borderId="19" xfId="3" applyNumberFormat="1" applyFont="1" applyFill="1" applyBorder="1" applyAlignment="1">
      <alignment horizontal="center" vertical="center" wrapText="1"/>
    </xf>
    <xf numFmtId="9" fontId="28" fillId="0" borderId="7" xfId="3" applyNumberFormat="1" applyFont="1" applyFill="1" applyBorder="1" applyAlignment="1">
      <alignment horizontal="center" vertical="center" wrapText="1"/>
    </xf>
    <xf numFmtId="9" fontId="28" fillId="0" borderId="20" xfId="3" applyNumberFormat="1" applyFont="1" applyFill="1" applyBorder="1" applyAlignment="1">
      <alignment horizontal="center" vertical="center" wrapText="1"/>
    </xf>
    <xf numFmtId="9" fontId="28" fillId="0" borderId="21" xfId="3" applyNumberFormat="1" applyFont="1" applyFill="1" applyBorder="1" applyAlignment="1">
      <alignment horizontal="center" vertical="center" wrapText="1"/>
    </xf>
    <xf numFmtId="9" fontId="28" fillId="0" borderId="14" xfId="3" applyNumberFormat="1" applyFont="1" applyFill="1" applyBorder="1" applyAlignment="1">
      <alignment horizontal="center" vertical="center" wrapText="1"/>
    </xf>
    <xf numFmtId="9" fontId="28" fillId="0" borderId="22" xfId="3" applyNumberFormat="1" applyFont="1" applyFill="1" applyBorder="1" applyAlignment="1">
      <alignment horizontal="center" vertical="center" wrapText="1"/>
    </xf>
    <xf numFmtId="0" fontId="12" fillId="0" borderId="26" xfId="3" applyFont="1" applyFill="1" applyBorder="1" applyAlignment="1">
      <alignment horizontal="center" vertical="center" wrapText="1"/>
    </xf>
    <xf numFmtId="0" fontId="19" fillId="2" borderId="13" xfId="0" applyFont="1" applyFill="1" applyBorder="1" applyAlignment="1">
      <alignment horizontal="center" vertical="center" wrapText="1"/>
    </xf>
    <xf numFmtId="0" fontId="19" fillId="2" borderId="14" xfId="0" applyFont="1" applyFill="1" applyBorder="1" applyAlignment="1">
      <alignment horizontal="center" vertical="center" wrapText="1"/>
    </xf>
    <xf numFmtId="0" fontId="19" fillId="2" borderId="15" xfId="0" applyFont="1" applyFill="1" applyBorder="1" applyAlignment="1">
      <alignment horizontal="center" vertical="center" wrapText="1"/>
    </xf>
    <xf numFmtId="164" fontId="5" fillId="0" borderId="27" xfId="0" applyNumberFormat="1" applyFont="1" applyFill="1" applyBorder="1" applyAlignment="1">
      <alignment horizontal="center" vertical="center" wrapText="1"/>
    </xf>
    <xf numFmtId="164" fontId="5" fillId="0" borderId="28" xfId="0" applyNumberFormat="1" applyFont="1" applyFill="1" applyBorder="1" applyAlignment="1">
      <alignment horizontal="center" vertical="center" wrapText="1"/>
    </xf>
    <xf numFmtId="164" fontId="5" fillId="0" borderId="29" xfId="0" applyNumberFormat="1" applyFont="1" applyFill="1" applyBorder="1" applyAlignment="1">
      <alignment horizontal="center" vertical="center" wrapText="1"/>
    </xf>
    <xf numFmtId="0" fontId="16" fillId="0" borderId="66" xfId="2" applyFont="1" applyFill="1" applyBorder="1" applyAlignment="1">
      <alignment horizontal="center" vertical="top" wrapText="1"/>
    </xf>
    <xf numFmtId="0" fontId="16" fillId="0" borderId="10" xfId="2" applyFont="1" applyFill="1" applyBorder="1" applyAlignment="1">
      <alignment horizontal="center" vertical="top" wrapText="1"/>
    </xf>
    <xf numFmtId="0" fontId="16" fillId="0" borderId="11" xfId="2" applyFont="1" applyFill="1" applyBorder="1" applyAlignment="1">
      <alignment horizontal="center" vertical="top" wrapText="1"/>
    </xf>
    <xf numFmtId="0" fontId="16" fillId="0" borderId="5" xfId="2" applyFont="1" applyFill="1" applyBorder="1" applyAlignment="1">
      <alignment horizontal="center" vertical="top" wrapText="1"/>
    </xf>
    <xf numFmtId="0" fontId="16" fillId="0" borderId="0" xfId="2" applyFont="1" applyFill="1" applyBorder="1" applyAlignment="1">
      <alignment horizontal="center" vertical="top" wrapText="1"/>
    </xf>
    <xf numFmtId="0" fontId="16" fillId="0" borderId="51" xfId="2" applyFont="1" applyFill="1" applyBorder="1" applyAlignment="1">
      <alignment horizontal="center" vertical="top" wrapText="1"/>
    </xf>
    <xf numFmtId="0" fontId="16" fillId="0" borderId="74" xfId="2" applyFont="1" applyFill="1" applyBorder="1" applyAlignment="1">
      <alignment horizontal="center" vertical="top" wrapText="1"/>
    </xf>
    <xf numFmtId="0" fontId="16" fillId="0" borderId="17" xfId="2" applyFont="1" applyFill="1" applyBorder="1" applyAlignment="1">
      <alignment horizontal="center" vertical="top" wrapText="1"/>
    </xf>
    <xf numFmtId="0" fontId="16" fillId="0" borderId="18" xfId="2" applyFont="1" applyFill="1" applyBorder="1" applyAlignment="1">
      <alignment horizontal="center" vertical="top" wrapText="1"/>
    </xf>
    <xf numFmtId="164" fontId="5" fillId="0" borderId="67" xfId="0" applyNumberFormat="1" applyFont="1" applyFill="1" applyBorder="1" applyAlignment="1">
      <alignment horizontal="center" vertical="center" wrapText="1"/>
    </xf>
    <xf numFmtId="164" fontId="5" fillId="0" borderId="53" xfId="0" applyNumberFormat="1" applyFont="1" applyFill="1" applyBorder="1" applyAlignment="1">
      <alignment horizontal="center" vertical="center" wrapText="1"/>
    </xf>
    <xf numFmtId="164" fontId="5" fillId="0" borderId="69" xfId="0" applyNumberFormat="1" applyFont="1" applyFill="1" applyBorder="1" applyAlignment="1">
      <alignment horizontal="center" vertical="center" wrapText="1"/>
    </xf>
    <xf numFmtId="164" fontId="5" fillId="0" borderId="16"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164" fontId="5" fillId="0" borderId="18" xfId="0" applyNumberFormat="1" applyFont="1" applyFill="1" applyBorder="1" applyAlignment="1">
      <alignment horizontal="center" vertical="center" wrapText="1"/>
    </xf>
  </cellXfs>
  <cellStyles count="15">
    <cellStyle name="Millares" xfId="6" builtinId="3"/>
    <cellStyle name="Millares [0]" xfId="5" builtinId="6"/>
    <cellStyle name="Millares [0] 2" xfId="14" xr:uid="{00000000-0005-0000-0000-000037000000}"/>
    <cellStyle name="Millares 2" xfId="8" xr:uid="{00000000-0005-0000-0000-000002000000}"/>
    <cellStyle name="Millares 3" xfId="13" xr:uid="{00000000-0005-0000-0000-000003000000}"/>
    <cellStyle name="Moneda" xfId="11" builtinId="4"/>
    <cellStyle name="Moneda [0]" xfId="7" builtinId="7"/>
    <cellStyle name="Moneda 2" xfId="4" xr:uid="{00000000-0005-0000-0000-000006000000}"/>
    <cellStyle name="Moneda 3" xfId="10" xr:uid="{00000000-0005-0000-0000-000007000000}"/>
    <cellStyle name="Moneda 4" xfId="9" xr:uid="{00000000-0005-0000-0000-000008000000}"/>
    <cellStyle name="Moneda 5" xfId="12" xr:uid="{00000000-0005-0000-0000-000009000000}"/>
    <cellStyle name="Normal" xfId="0" builtinId="0"/>
    <cellStyle name="Normal 2" xfId="2" xr:uid="{00000000-0005-0000-0000-00000B000000}"/>
    <cellStyle name="Normal 2 2" xfId="3" xr:uid="{00000000-0005-0000-0000-00000C00000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externalLink" Target="externalLinks/externalLink2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61" Type="http://schemas.openxmlformats.org/officeDocument/2006/relationships/externalLink" Target="externalLinks/externalLink11.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[1]Hoja2!$H$32</c:f>
              <c:strCache>
                <c:ptCount val="1"/>
                <c:pt idx="0">
                  <c:v>VARIABLE 1</c:v>
                </c:pt>
              </c:strCache>
            </c:strRef>
          </c:tx>
          <c:spPr>
            <a:solidFill>
              <a:schemeClr val="accent5"/>
            </a:solidFill>
            <a:ln>
              <a:noFill/>
            </a:ln>
            <a:effectLst/>
          </c:spPr>
          <c:invertIfNegative val="0"/>
          <c:cat>
            <c:strRef>
              <c:f>[1]Hoja2!$C$33:$C$45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[1]Hoja2!$H$33:$H$45</c:f>
              <c:numCache>
                <c:formatCode>General</c:formatCode>
                <c:ptCount val="13"/>
                <c:pt idx="1">
                  <c:v>10</c:v>
                </c:pt>
                <c:pt idx="2">
                  <c:v>5</c:v>
                </c:pt>
                <c:pt idx="3">
                  <c:v>8</c:v>
                </c:pt>
                <c:pt idx="4">
                  <c:v>18</c:v>
                </c:pt>
                <c:pt idx="5">
                  <c:v>15</c:v>
                </c:pt>
              </c:numCache>
            </c:numRef>
          </c:val>
          <c:extLst>
            <c:ext xmlns:c16="http://schemas.microsoft.com/office/drawing/2014/chart" uri="{C3380CC4-5D6E-409C-BE32-E72D297353CC}">
              <c16:uniqueId val="{00000000-7F47-4782-8D38-5B0A9C0CBA69}"/>
            </c:ext>
          </c:extLst>
        </c:ser>
        <c:ser>
          <c:idx val="5"/>
          <c:order val="5"/>
          <c:tx>
            <c:strRef>
              <c:f>[1]Hoja2!$I$32</c:f>
              <c:strCache>
                <c:ptCount val="1"/>
                <c:pt idx="0">
                  <c:v>VARIABLE 2</c:v>
                </c:pt>
              </c:strCache>
            </c:strRef>
          </c:tx>
          <c:spPr>
            <a:solidFill>
              <a:schemeClr val="accent6"/>
            </a:solidFill>
            <a:ln>
              <a:noFill/>
            </a:ln>
            <a:effectLst/>
          </c:spPr>
          <c:invertIfNegative val="0"/>
          <c:cat>
            <c:strRef>
              <c:f>[1]Hoja2!$C$33:$C$45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[1]Hoja2!$I$33:$I$45</c:f>
              <c:numCache>
                <c:formatCode>General</c:formatCode>
                <c:ptCount val="13"/>
                <c:pt idx="1">
                  <c:v>50</c:v>
                </c:pt>
                <c:pt idx="2">
                  <c:v>50</c:v>
                </c:pt>
                <c:pt idx="3">
                  <c:v>50</c:v>
                </c:pt>
                <c:pt idx="4">
                  <c:v>40</c:v>
                </c:pt>
                <c:pt idx="5">
                  <c:v>30</c:v>
                </c:pt>
              </c:numCache>
            </c:numRef>
          </c:val>
          <c:extLst>
            <c:ext xmlns:c16="http://schemas.microsoft.com/office/drawing/2014/chart" uri="{C3380CC4-5D6E-409C-BE32-E72D297353CC}">
              <c16:uniqueId val="{00000001-7F47-4782-8D38-5B0A9C0CBA69}"/>
            </c:ext>
          </c:extLst>
        </c:ser>
        <c:dLbls>
          <c:showLegendKey val="0"/>
          <c:showVal val="0"/>
          <c:showCatName val="0"/>
          <c:showSerName val="0"/>
          <c:showPercent val="0"/>
          <c:showBubbleSize val="0"/>
        </c:dLbls>
        <c:gapWidth val="150"/>
        <c:axId val="-1433923072"/>
        <c:axId val="-1433912736"/>
        <c:extLst>
          <c:ext xmlns:c15="http://schemas.microsoft.com/office/drawing/2012/chart" uri="{02D57815-91ED-43cb-92C2-25804820EDAC}">
            <c15:filteredBarSeries>
              <c15:ser>
                <c:idx val="0"/>
                <c:order val="0"/>
                <c:tx>
                  <c:strRef>
                    <c:extLst>
                      <c:ext uri="{02D57815-91ED-43cb-92C2-25804820EDAC}">
                        <c15:formulaRef>
                          <c15:sqref>[1]Hoja2!$D$32</c15:sqref>
                        </c15:formulaRef>
                      </c:ext>
                    </c:extLst>
                    <c:strCache>
                      <c:ptCount val="1"/>
                    </c:strCache>
                  </c:strRef>
                </c:tx>
                <c:spPr>
                  <a:solidFill>
                    <a:schemeClr val="accent1"/>
                  </a:solidFill>
                  <a:ln>
                    <a:noFill/>
                  </a:ln>
                  <a:effectLst/>
                </c:spPr>
                <c:invertIfNegative val="0"/>
                <c:cat>
                  <c:strRef>
                    <c:extLst>
                      <c:ext uri="{02D57815-91ED-43cb-92C2-25804820EDAC}">
                        <c15:formulaRef>
                          <c15:sqref>[1]Hoja2!$C$33:$C$45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c:ext uri="{02D57815-91ED-43cb-92C2-25804820EDAC}">
                        <c15:formulaRef>
                          <c15:sqref>[1]Hoja2!$D$33:$D$45</c15:sqref>
                        </c15:formulaRef>
                      </c:ext>
                    </c:extLst>
                    <c:numCache>
                      <c:formatCode>General</c:formatCode>
                      <c:ptCount val="13"/>
                    </c:numCache>
                  </c:numRef>
                </c:val>
                <c:extLst>
                  <c:ext xmlns:c16="http://schemas.microsoft.com/office/drawing/2014/chart" uri="{C3380CC4-5D6E-409C-BE32-E72D297353CC}">
                    <c16:uniqueId val="{00000003-7F47-4782-8D38-5B0A9C0CBA6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[1]Hoja2!$E$32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[1]Hoja2!$E$33:$E$45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4-7F47-4782-8D38-5B0A9C0CBA6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[1]Hoja2!$F$32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[1]Hoja2!$F$33:$F$45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5-7F47-4782-8D38-5B0A9C0CBA6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[1]Hoja2!$G$32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[1]Hoja2!$C$33:$C$45</c15:sqref>
                        </c15:formulaRef>
                      </c:ext>
                    </c:extLst>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extLst xmlns:c15="http://schemas.microsoft.com/office/drawing/2012/chart">
                      <c:ext xmlns:c15="http://schemas.microsoft.com/office/drawing/2012/chart" uri="{02D57815-91ED-43cb-92C2-25804820EDAC}">
                        <c15:formulaRef>
                          <c15:sqref>[1]Hoja2!$G$33:$G$45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6-7F47-4782-8D38-5B0A9C0CBA69}"/>
                  </c:ext>
                </c:extLst>
              </c15:ser>
            </c15:filteredBarSeries>
          </c:ext>
        </c:extLst>
      </c:barChart>
      <c:lineChart>
        <c:grouping val="standard"/>
        <c:varyColors val="0"/>
        <c:ser>
          <c:idx val="6"/>
          <c:order val="6"/>
          <c:tx>
            <c:strRef>
              <c:f>[1]Hoja2!$J$32</c:f>
              <c:strCache>
                <c:ptCount val="1"/>
                <c:pt idx="0">
                  <c:v>RESULTADO</c:v>
                </c:pt>
              </c:strCache>
            </c:strRef>
          </c:tx>
          <c:spPr>
            <a:ln w="28575" cap="rnd">
              <a:solidFill>
                <a:schemeClr val="accent1">
                  <a:lumMod val="60000"/>
                </a:schemeClr>
              </a:solidFill>
              <a:round/>
            </a:ln>
            <a:effectLst/>
          </c:spPr>
          <c:marker>
            <c:symbol val="none"/>
          </c:marker>
          <c:cat>
            <c:strRef>
              <c:f>[1]Hoja2!$C$33:$C$45</c:f>
              <c:strCache>
                <c:ptCount val="13"/>
                <c:pt idx="1">
                  <c:v>ENERO</c:v>
                </c:pt>
                <c:pt idx="2">
                  <c:v>FEBRERO</c:v>
                </c:pt>
                <c:pt idx="3">
                  <c:v>MARZO</c:v>
                </c:pt>
                <c:pt idx="4">
                  <c:v>ABRIL</c:v>
                </c:pt>
                <c:pt idx="5">
                  <c:v>MAYO</c:v>
                </c:pt>
                <c:pt idx="6">
                  <c:v>JUNIO</c:v>
                </c:pt>
                <c:pt idx="7">
                  <c:v>JULIO</c:v>
                </c:pt>
                <c:pt idx="8">
                  <c:v>AGOSTO</c:v>
                </c:pt>
                <c:pt idx="9">
                  <c:v>SEPTIEMBRE</c:v>
                </c:pt>
                <c:pt idx="10">
                  <c:v>OCTUBRE</c:v>
                </c:pt>
                <c:pt idx="11">
                  <c:v>NOVIEMBRE</c:v>
                </c:pt>
                <c:pt idx="12">
                  <c:v>DICIEMBRE</c:v>
                </c:pt>
              </c:strCache>
            </c:strRef>
          </c:cat>
          <c:val>
            <c:numRef>
              <c:f>[1]Hoja2!$J$33:$J$45</c:f>
              <c:numCache>
                <c:formatCode>General</c:formatCode>
                <c:ptCount val="13"/>
                <c:pt idx="1">
                  <c:v>0.2</c:v>
                </c:pt>
                <c:pt idx="2">
                  <c:v>0.1</c:v>
                </c:pt>
                <c:pt idx="3">
                  <c:v>0.16</c:v>
                </c:pt>
                <c:pt idx="4">
                  <c:v>0.45</c:v>
                </c:pt>
                <c:pt idx="5">
                  <c:v>0.5</c:v>
                </c:pt>
                <c:pt idx="6">
                  <c:v>0</c:v>
                </c:pt>
                <c:pt idx="7">
                  <c:v>0</c:v>
                </c:pt>
              </c:numCache>
            </c:numRef>
          </c:val>
          <c:smooth val="0"/>
          <c:extLst>
            <c:ext xmlns:c16="http://schemas.microsoft.com/office/drawing/2014/chart" uri="{C3380CC4-5D6E-409C-BE32-E72D297353CC}">
              <c16:uniqueId val="{00000002-7F47-4782-8D38-5B0A9C0CBA69}"/>
            </c:ext>
          </c:extLst>
        </c:ser>
        <c:dLbls>
          <c:showLegendKey val="0"/>
          <c:showVal val="0"/>
          <c:showCatName val="0"/>
          <c:showSerName val="0"/>
          <c:showPercent val="0"/>
          <c:showBubbleSize val="0"/>
        </c:dLbls>
        <c:marker val="1"/>
        <c:smooth val="0"/>
        <c:axId val="-1433914368"/>
        <c:axId val="-1433920896"/>
      </c:lineChart>
      <c:catAx>
        <c:axId val="-143392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3912736"/>
        <c:crosses val="autoZero"/>
        <c:auto val="1"/>
        <c:lblAlgn val="ctr"/>
        <c:lblOffset val="100"/>
        <c:noMultiLvlLbl val="0"/>
      </c:catAx>
      <c:valAx>
        <c:axId val="-1433912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3923072"/>
        <c:crosses val="autoZero"/>
        <c:crossBetween val="between"/>
      </c:valAx>
      <c:valAx>
        <c:axId val="-14339208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3914368"/>
        <c:crosses val="max"/>
        <c:crossBetween val="between"/>
      </c:valAx>
      <c:catAx>
        <c:axId val="-1433914368"/>
        <c:scaling>
          <c:orientation val="minMax"/>
        </c:scaling>
        <c:delete val="1"/>
        <c:axPos val="b"/>
        <c:numFmt formatCode="General" sourceLinked="1"/>
        <c:majorTickMark val="out"/>
        <c:minorTickMark val="none"/>
        <c:tickLblPos val="nextTo"/>
        <c:crossAx val="-1433920896"/>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INTERVENCIONES PRIORIZADAS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6091256158465786E-2"/>
          <c:y val="0.21962043169425657"/>
          <c:w val="0.62075210722603058"/>
          <c:h val="0.50756595587943887"/>
        </c:manualLayout>
      </c:layout>
      <c:barChart>
        <c:barDir val="col"/>
        <c:grouping val="clustered"/>
        <c:varyColors val="0"/>
        <c:ser>
          <c:idx val="4"/>
          <c:order val="4"/>
          <c:tx>
            <c:strRef>
              <c:f>'PDV-IND-001'!$H$32</c:f>
              <c:strCache>
                <c:ptCount val="1"/>
                <c:pt idx="0">
                  <c:v> Total de kms/carril de impacto priorizados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'PDV-IND-001'!$C$33:$C$38</c:f>
              <c:strCache>
                <c:ptCount val="6"/>
                <c:pt idx="1">
                  <c:v>1 TRIMESTRE</c:v>
                </c:pt>
                <c:pt idx="2">
                  <c:v>2 TRIMESTRE</c:v>
                </c:pt>
                <c:pt idx="3">
                  <c:v>3 TRIMESTRE</c:v>
                </c:pt>
                <c:pt idx="4">
                  <c:v>4 TRIMESTRE</c:v>
                </c:pt>
                <c:pt idx="5">
                  <c:v>TOTAL</c:v>
                </c:pt>
              </c:strCache>
            </c:strRef>
          </c:cat>
          <c:val>
            <c:numRef>
              <c:f>'PDV-IND-001'!$H$33:$H$38</c:f>
              <c:numCache>
                <c:formatCode>0</c:formatCode>
                <c:ptCount val="6"/>
                <c:pt idx="1">
                  <c:v>58.53</c:v>
                </c:pt>
                <c:pt idx="2">
                  <c:v>159.94999999999999</c:v>
                </c:pt>
                <c:pt idx="3">
                  <c:v>138.78</c:v>
                </c:pt>
                <c:pt idx="4">
                  <c:v>97.51</c:v>
                </c:pt>
                <c:pt idx="5" formatCode="_(* #,##0_);_(* \(#,##0\);_(* &quot;-&quot;??_);_(@_)">
                  <c:v>454.77</c:v>
                </c:pt>
              </c:numCache>
            </c:numRef>
          </c:val>
          <c:extLst>
            <c:ext xmlns:c16="http://schemas.microsoft.com/office/drawing/2014/chart" uri="{C3380CC4-5D6E-409C-BE32-E72D297353CC}">
              <c16:uniqueId val="{00000004-D9C8-4C00-ADAB-A3B8F6DEA410}"/>
            </c:ext>
          </c:extLst>
        </c:ser>
        <c:ser>
          <c:idx val="5"/>
          <c:order val="5"/>
          <c:tx>
            <c:strRef>
              <c:f>'PDV-IND-001'!$I$32</c:f>
              <c:strCache>
                <c:ptCount val="1"/>
                <c:pt idx="0">
                  <c:v>Meta  programada anual</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'PDV-IND-001'!$C$33:$C$38</c:f>
              <c:strCache>
                <c:ptCount val="6"/>
                <c:pt idx="1">
                  <c:v>1 TRIMESTRE</c:v>
                </c:pt>
                <c:pt idx="2">
                  <c:v>2 TRIMESTRE</c:v>
                </c:pt>
                <c:pt idx="3">
                  <c:v>3 TRIMESTRE</c:v>
                </c:pt>
                <c:pt idx="4">
                  <c:v>4 TRIMESTRE</c:v>
                </c:pt>
                <c:pt idx="5">
                  <c:v>TOTAL</c:v>
                </c:pt>
              </c:strCache>
            </c:strRef>
          </c:cat>
          <c:val>
            <c:numRef>
              <c:f>'PDV-IND-001'!$I$33:$I$38</c:f>
              <c:numCache>
                <c:formatCode>0</c:formatCode>
                <c:ptCount val="6"/>
                <c:pt idx="1">
                  <c:v>320</c:v>
                </c:pt>
                <c:pt idx="2">
                  <c:v>320</c:v>
                </c:pt>
                <c:pt idx="3">
                  <c:v>320</c:v>
                </c:pt>
                <c:pt idx="4">
                  <c:v>320</c:v>
                </c:pt>
                <c:pt idx="5" formatCode="_(* #,##0_);_(* \(#,##0\);_(* &quot;-&quot;??_);_(@_)">
                  <c:v>320</c:v>
                </c:pt>
              </c:numCache>
            </c:numRef>
          </c:val>
          <c:extLst>
            <c:ext xmlns:c16="http://schemas.microsoft.com/office/drawing/2014/chart" uri="{C3380CC4-5D6E-409C-BE32-E72D297353CC}">
              <c16:uniqueId val="{00000005-D9C8-4C00-ADAB-A3B8F6DEA410}"/>
            </c:ext>
          </c:extLst>
        </c:ser>
        <c:dLbls>
          <c:showLegendKey val="0"/>
          <c:showVal val="0"/>
          <c:showCatName val="0"/>
          <c:showSerName val="0"/>
          <c:showPercent val="0"/>
          <c:showBubbleSize val="0"/>
        </c:dLbls>
        <c:gapWidth val="219"/>
        <c:overlap val="-27"/>
        <c:axId val="-1434522944"/>
        <c:axId val="-1434538176"/>
        <c:extLst>
          <c:ext xmlns:c15="http://schemas.microsoft.com/office/drawing/2012/chart" uri="{02D57815-91ED-43cb-92C2-25804820EDAC}">
            <c15:filteredBarSeries>
              <c15:ser>
                <c:idx val="0"/>
                <c:order val="0"/>
                <c:tx>
                  <c:strRef>
                    <c:extLst>
                      <c:ext uri="{02D57815-91ED-43cb-92C2-25804820EDAC}">
                        <c15:formulaRef>
                          <c15:sqref>'PDV-IND-001'!$D$32</c15:sqref>
                        </c15:formulaRef>
                      </c:ext>
                    </c:extLst>
                    <c:strCache>
                      <c:ptCount val="1"/>
                    </c:strCache>
                  </c:strRef>
                </c:tx>
                <c:spPr>
                  <a:solidFill>
                    <a:schemeClr val="accent1"/>
                  </a:solidFill>
                  <a:ln>
                    <a:noFill/>
                  </a:ln>
                  <a:effectLst/>
                </c:spPr>
                <c:invertIfNegative val="0"/>
                <c:cat>
                  <c:strRef>
                    <c:extLst>
                      <c:ext uri="{02D57815-91ED-43cb-92C2-25804820EDAC}">
                        <c15:formulaRef>
                          <c15:sqref>'PDV-IND-001'!$C$33:$C$38</c15:sqref>
                        </c15:formulaRef>
                      </c:ext>
                    </c:extLst>
                    <c:strCache>
                      <c:ptCount val="6"/>
                      <c:pt idx="1">
                        <c:v>1 TRIMESTRE</c:v>
                      </c:pt>
                      <c:pt idx="2">
                        <c:v>2 TRIMESTRE</c:v>
                      </c:pt>
                      <c:pt idx="3">
                        <c:v>3 TRIMESTRE</c:v>
                      </c:pt>
                      <c:pt idx="4">
                        <c:v>4 TRIMESTRE</c:v>
                      </c:pt>
                      <c:pt idx="5">
                        <c:v>TOTAL</c:v>
                      </c:pt>
                    </c:strCache>
                  </c:strRef>
                </c:cat>
                <c:val>
                  <c:numRef>
                    <c:extLst>
                      <c:ext uri="{02D57815-91ED-43cb-92C2-25804820EDAC}">
                        <c15:formulaRef>
                          <c15:sqref>'PDV-IND-001'!$D$33:$D$38</c15:sqref>
                        </c15:formulaRef>
                      </c:ext>
                    </c:extLst>
                    <c:numCache>
                      <c:formatCode>General</c:formatCode>
                      <c:ptCount val="6"/>
                    </c:numCache>
                  </c:numRef>
                </c:val>
                <c:extLst>
                  <c:ext xmlns:c16="http://schemas.microsoft.com/office/drawing/2014/chart" uri="{C3380CC4-5D6E-409C-BE32-E72D297353CC}">
                    <c16:uniqueId val="{00000000-D9C8-4C00-ADAB-A3B8F6DEA41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'PDV-IND-001'!$E$32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'PDV-IND-001'!$C$33:$C$38</c15:sqref>
                        </c15:formulaRef>
                      </c:ext>
                    </c:extLst>
                    <c:strCache>
                      <c:ptCount val="6"/>
                      <c:pt idx="1">
                        <c:v>1 TRIMESTRE</c:v>
                      </c:pt>
                      <c:pt idx="2">
                        <c:v>2 TRIMESTRE</c:v>
                      </c:pt>
                      <c:pt idx="3">
                        <c:v>3 TRIMESTRE</c:v>
                      </c:pt>
                      <c:pt idx="4">
                        <c:v>4 TRIMESTRE</c:v>
                      </c:pt>
                      <c:pt idx="5">
                        <c:v>TOTAL</c:v>
                      </c:pt>
                    </c:strCache>
                  </c:strRef>
                </c:cat>
                <c:val>
                  <c:numRef>
                    <c:extLst xmlns:c15="http://schemas.microsoft.com/office/drawing/2012/chart">
                      <c:ext xmlns:c15="http://schemas.microsoft.com/office/drawing/2012/chart" uri="{02D57815-91ED-43cb-92C2-25804820EDAC}">
                        <c15:formulaRef>
                          <c15:sqref>'PDV-IND-001'!$E$33:$E$38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1-D9C8-4C00-ADAB-A3B8F6DEA41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'PDV-IND-001'!$F$32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'PDV-IND-001'!$C$33:$C$38</c15:sqref>
                        </c15:formulaRef>
                      </c:ext>
                    </c:extLst>
                    <c:strCache>
                      <c:ptCount val="6"/>
                      <c:pt idx="1">
                        <c:v>1 TRIMESTRE</c:v>
                      </c:pt>
                      <c:pt idx="2">
                        <c:v>2 TRIMESTRE</c:v>
                      </c:pt>
                      <c:pt idx="3">
                        <c:v>3 TRIMESTRE</c:v>
                      </c:pt>
                      <c:pt idx="4">
                        <c:v>4 TRIMESTRE</c:v>
                      </c:pt>
                      <c:pt idx="5">
                        <c:v>TOTAL</c:v>
                      </c:pt>
                    </c:strCache>
                  </c:strRef>
                </c:cat>
                <c:val>
                  <c:numRef>
                    <c:extLst xmlns:c15="http://schemas.microsoft.com/office/drawing/2012/chart">
                      <c:ext xmlns:c15="http://schemas.microsoft.com/office/drawing/2012/chart" uri="{02D57815-91ED-43cb-92C2-25804820EDAC}">
                        <c15:formulaRef>
                          <c15:sqref>'PDV-IND-001'!$F$33:$F$38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2-D9C8-4C00-ADAB-A3B8F6DEA41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'PDV-IND-001'!$G$32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'PDV-IND-001'!$C$33:$C$38</c15:sqref>
                        </c15:formulaRef>
                      </c:ext>
                    </c:extLst>
                    <c:strCache>
                      <c:ptCount val="6"/>
                      <c:pt idx="1">
                        <c:v>1 TRIMESTRE</c:v>
                      </c:pt>
                      <c:pt idx="2">
                        <c:v>2 TRIMESTRE</c:v>
                      </c:pt>
                      <c:pt idx="3">
                        <c:v>3 TRIMESTRE</c:v>
                      </c:pt>
                      <c:pt idx="4">
                        <c:v>4 TRIMESTRE</c:v>
                      </c:pt>
                      <c:pt idx="5">
                        <c:v>TOTAL</c:v>
                      </c:pt>
                    </c:strCache>
                  </c:strRef>
                </c:cat>
                <c:val>
                  <c:numRef>
                    <c:extLst xmlns:c15="http://schemas.microsoft.com/office/drawing/2012/chart">
                      <c:ext xmlns:c15="http://schemas.microsoft.com/office/drawing/2012/chart" uri="{02D57815-91ED-43cb-92C2-25804820EDAC}">
                        <c15:formulaRef>
                          <c15:sqref>'PDV-IND-001'!$G$33:$G$38</c15:sqref>
                        </c15:formulaRef>
                      </c:ext>
                    </c:extLst>
                    <c:numCache>
                      <c:formatCode>General</c:formatCode>
                      <c:ptCount val="6"/>
                    </c:numCache>
                  </c:numRef>
                </c:val>
                <c:extLst xmlns:c15="http://schemas.microsoft.com/office/drawing/2012/chart">
                  <c:ext xmlns:c16="http://schemas.microsoft.com/office/drawing/2014/chart" uri="{C3380CC4-5D6E-409C-BE32-E72D297353CC}">
                    <c16:uniqueId val="{00000003-D9C8-4C00-ADAB-A3B8F6DEA410}"/>
                  </c:ext>
                </c:extLst>
              </c15:ser>
            </c15:filteredBarSeries>
          </c:ext>
        </c:extLst>
      </c:barChart>
      <c:lineChart>
        <c:grouping val="standard"/>
        <c:varyColors val="0"/>
        <c:ser>
          <c:idx val="6"/>
          <c:order val="6"/>
          <c:tx>
            <c:strRef>
              <c:f>'PDV-IND-001'!$J$32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'PDV-IND-001'!$C$33:$C$38</c:f>
              <c:strCache>
                <c:ptCount val="6"/>
                <c:pt idx="1">
                  <c:v>1 TRIMESTRE</c:v>
                </c:pt>
                <c:pt idx="2">
                  <c:v>2 TRIMESTRE</c:v>
                </c:pt>
                <c:pt idx="3">
                  <c:v>3 TRIMESTRE</c:v>
                </c:pt>
                <c:pt idx="4">
                  <c:v>4 TRIMESTRE</c:v>
                </c:pt>
                <c:pt idx="5">
                  <c:v>TOTAL</c:v>
                </c:pt>
              </c:strCache>
            </c:strRef>
          </c:cat>
          <c:val>
            <c:numRef>
              <c:f>'PDV-IND-001'!$J$33:$J$38</c:f>
              <c:numCache>
                <c:formatCode>0%</c:formatCode>
                <c:ptCount val="6"/>
                <c:pt idx="1">
                  <c:v>0.18290624999999999</c:v>
                </c:pt>
                <c:pt idx="2">
                  <c:v>0.49984374999999998</c:v>
                </c:pt>
                <c:pt idx="3">
                  <c:v>0.4336875</c:v>
                </c:pt>
                <c:pt idx="4">
                  <c:v>0.30471875000000004</c:v>
                </c:pt>
                <c:pt idx="5" formatCode="0.0%">
                  <c:v>1.4211562499999999</c:v>
                </c:pt>
              </c:numCache>
            </c:numRef>
          </c:val>
          <c:smooth val="0"/>
          <c:extLst>
            <c:ext xmlns:c16="http://schemas.microsoft.com/office/drawing/2014/chart" uri="{C3380CC4-5D6E-409C-BE32-E72D297353CC}">
              <c16:uniqueId val="{00000006-D9C8-4C00-ADAB-A3B8F6DEA410}"/>
            </c:ext>
          </c:extLst>
        </c:ser>
        <c:dLbls>
          <c:showLegendKey val="0"/>
          <c:showVal val="0"/>
          <c:showCatName val="0"/>
          <c:showSerName val="0"/>
          <c:showPercent val="0"/>
          <c:showBubbleSize val="0"/>
        </c:dLbls>
        <c:marker val="1"/>
        <c:smooth val="0"/>
        <c:axId val="-1434536544"/>
        <c:axId val="-1434537088"/>
      </c:lineChart>
      <c:catAx>
        <c:axId val="-143452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38176"/>
        <c:crosses val="autoZero"/>
        <c:auto val="1"/>
        <c:lblAlgn val="ctr"/>
        <c:lblOffset val="100"/>
        <c:noMultiLvlLbl val="0"/>
      </c:catAx>
      <c:valAx>
        <c:axId val="-1434538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22944"/>
        <c:crosses val="autoZero"/>
        <c:crossBetween val="between"/>
      </c:valAx>
      <c:valAx>
        <c:axId val="-143453708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36544"/>
        <c:crosses val="max"/>
        <c:crossBetween val="between"/>
      </c:valAx>
      <c:catAx>
        <c:axId val="-1434536544"/>
        <c:scaling>
          <c:orientation val="minMax"/>
        </c:scaling>
        <c:delete val="1"/>
        <c:axPos val="b"/>
        <c:numFmt formatCode="General" sourceLinked="1"/>
        <c:majorTickMark val="none"/>
        <c:minorTickMark val="none"/>
        <c:tickLblPos val="nextTo"/>
        <c:crossAx val="-1434537088"/>
        <c:crosses val="autoZero"/>
        <c:auto val="1"/>
        <c:lblAlgn val="ctr"/>
        <c:lblOffset val="100"/>
        <c:noMultiLvlLbl val="0"/>
      </c:catAx>
      <c:spPr>
        <a:noFill/>
        <a:ln>
          <a:noFill/>
        </a:ln>
        <a:effectLst/>
      </c:spPr>
    </c:plotArea>
    <c:legend>
      <c:legendPos val="b"/>
      <c:layout>
        <c:manualLayout>
          <c:xMode val="edge"/>
          <c:yMode val="edge"/>
          <c:x val="0.73114684820250853"/>
          <c:y val="0.10070425982781651"/>
          <c:w val="0.23402367176288491"/>
          <c:h val="0.798633908443891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PLANIFICACIÓN DEL DESARROLLO VIAL LOCAL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6256105009222621E-2"/>
          <c:y val="0.20768450709193279"/>
          <c:w val="0.67127934030153791"/>
          <c:h val="0.5343287464672607"/>
        </c:manualLayout>
      </c:layout>
      <c:barChart>
        <c:barDir val="col"/>
        <c:grouping val="clustered"/>
        <c:varyColors val="0"/>
        <c:ser>
          <c:idx val="4"/>
          <c:order val="4"/>
          <c:tx>
            <c:strRef>
              <c:f>'PDV-IND-004'!$H$33</c:f>
              <c:strCache>
                <c:ptCount val="1"/>
                <c:pt idx="0">
                  <c:v>Km/Carril de impacto con diseños de pavimentos elaborados y entregados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'PDV-IND-004'!$C$34:$C$39</c:f>
              <c:strCache>
                <c:ptCount val="6"/>
                <c:pt idx="1">
                  <c:v>TRIMESTRE 1</c:v>
                </c:pt>
                <c:pt idx="2">
                  <c:v>TRIMESTRE 2</c:v>
                </c:pt>
                <c:pt idx="3">
                  <c:v>TRIMESTRE 3</c:v>
                </c:pt>
                <c:pt idx="4">
                  <c:v>TRIMESTRE 4</c:v>
                </c:pt>
                <c:pt idx="5">
                  <c:v>TOTAL</c:v>
                </c:pt>
              </c:strCache>
            </c:strRef>
          </c:cat>
          <c:val>
            <c:numRef>
              <c:f>'PDV-IND-004'!$H$34:$H$39</c:f>
              <c:numCache>
                <c:formatCode>0</c:formatCode>
                <c:ptCount val="6"/>
                <c:pt idx="1">
                  <c:v>30.38</c:v>
                </c:pt>
                <c:pt idx="2">
                  <c:v>41.81</c:v>
                </c:pt>
                <c:pt idx="3">
                  <c:v>45</c:v>
                </c:pt>
                <c:pt idx="4">
                  <c:v>0</c:v>
                </c:pt>
                <c:pt idx="5" formatCode="_(* #,##0_);_(* \(#,##0\);_(* &quot;-&quot;??_);_(@_)">
                  <c:v>117.19</c:v>
                </c:pt>
              </c:numCache>
            </c:numRef>
          </c:val>
          <c:extLst>
            <c:ext xmlns:c16="http://schemas.microsoft.com/office/drawing/2014/chart" uri="{C3380CC4-5D6E-409C-BE32-E72D297353CC}">
              <c16:uniqueId val="{00000004-D8B2-4DB9-A5F4-8D095F5AF0CA}"/>
            </c:ext>
          </c:extLst>
        </c:ser>
        <c:ser>
          <c:idx val="5"/>
          <c:order val="5"/>
          <c:tx>
            <c:strRef>
              <c:f>'PDV-IND-004'!$I$33</c:f>
              <c:strCache>
                <c:ptCount val="1"/>
                <c:pt idx="0">
                  <c:v>Total Km/Carril de impacto de vías programadas para diseño de estructura de pavimentos</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'PDV-IND-004'!$C$34:$C$39</c:f>
              <c:strCache>
                <c:ptCount val="6"/>
                <c:pt idx="1">
                  <c:v>TRIMESTRE 1</c:v>
                </c:pt>
                <c:pt idx="2">
                  <c:v>TRIMESTRE 2</c:v>
                </c:pt>
                <c:pt idx="3">
                  <c:v>TRIMESTRE 3</c:v>
                </c:pt>
                <c:pt idx="4">
                  <c:v>TRIMESTRE 4</c:v>
                </c:pt>
                <c:pt idx="5">
                  <c:v>TOTAL</c:v>
                </c:pt>
              </c:strCache>
            </c:strRef>
          </c:cat>
          <c:val>
            <c:numRef>
              <c:f>'PDV-IND-004'!$I$34:$I$39</c:f>
              <c:numCache>
                <c:formatCode>0</c:formatCode>
                <c:ptCount val="6"/>
                <c:pt idx="1">
                  <c:v>90</c:v>
                </c:pt>
                <c:pt idx="2">
                  <c:v>90</c:v>
                </c:pt>
                <c:pt idx="3">
                  <c:v>90</c:v>
                </c:pt>
                <c:pt idx="4">
                  <c:v>90</c:v>
                </c:pt>
                <c:pt idx="5" formatCode="_(* #,##0_);_(* \(#,##0\);_(* &quot;-&quot;??_);_(@_)">
                  <c:v>90</c:v>
                </c:pt>
              </c:numCache>
            </c:numRef>
          </c:val>
          <c:extLst>
            <c:ext xmlns:c16="http://schemas.microsoft.com/office/drawing/2014/chart" uri="{C3380CC4-5D6E-409C-BE32-E72D297353CC}">
              <c16:uniqueId val="{00000005-D8B2-4DB9-A5F4-8D095F5AF0CA}"/>
            </c:ext>
          </c:extLst>
        </c:ser>
        <c:dLbls>
          <c:showLegendKey val="0"/>
          <c:showVal val="0"/>
          <c:showCatName val="0"/>
          <c:showSerName val="0"/>
          <c:showPercent val="0"/>
          <c:showBubbleSize val="0"/>
        </c:dLbls>
        <c:gapWidth val="219"/>
        <c:overlap val="-27"/>
        <c:axId val="-1434534368"/>
        <c:axId val="-1434536000"/>
        <c:extLst>
          <c:ext xmlns:c15="http://schemas.microsoft.com/office/drawing/2012/chart" uri="{02D57815-91ED-43cb-92C2-25804820EDAC}">
            <c15:filteredBarSeries>
              <c15:ser>
                <c:idx val="0"/>
                <c:order val="0"/>
                <c:tx>
                  <c:strRef>
                    <c:extLst>
                      <c:ext uri="{02D57815-91ED-43cb-92C2-25804820EDAC}">
                        <c15:formulaRef>
                          <c15:sqref>'PDV-IND-004'!$D$33</c15:sqref>
                        </c15:formulaRef>
                      </c:ext>
                    </c:extLst>
                    <c:strCache>
                      <c:ptCount val="1"/>
                    </c:strCache>
                  </c:strRef>
                </c:tx>
                <c:spPr>
                  <a:solidFill>
                    <a:schemeClr val="accent1"/>
                  </a:solidFill>
                  <a:ln>
                    <a:noFill/>
                  </a:ln>
                  <a:effectLst/>
                </c:spPr>
                <c:invertIfNegative val="0"/>
                <c:cat>
                  <c:strRef>
                    <c:extLst>
                      <c:ext uri="{02D57815-91ED-43cb-92C2-25804820EDAC}">
                        <c15:formulaRef>
                          <c15:sqref>'PDV-IND-004'!$C$34:$C$39</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'PDV-IND-004'!$D$34:$D$39</c15:sqref>
                        </c15:formulaRef>
                      </c:ext>
                    </c:extLst>
                    <c:numCache>
                      <c:formatCode>[$-C0A]mmm\-yy;@</c:formatCode>
                      <c:ptCount val="6"/>
                    </c:numCache>
                  </c:numRef>
                </c:val>
                <c:extLst>
                  <c:ext xmlns:c16="http://schemas.microsoft.com/office/drawing/2014/chart" uri="{C3380CC4-5D6E-409C-BE32-E72D297353CC}">
                    <c16:uniqueId val="{00000000-D8B2-4DB9-A5F4-8D095F5AF0C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'PDV-IND-004'!$E$33</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'PDV-IND-004'!$C$34:$C$39</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'PDV-IND-004'!$E$34:$E$39</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1-D8B2-4DB9-A5F4-8D095F5AF0C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'PDV-IND-004'!$F$33</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'PDV-IND-004'!$C$34:$C$39</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'PDV-IND-004'!$F$34:$F$39</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2-D8B2-4DB9-A5F4-8D095F5AF0C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'PDV-IND-004'!$G$33</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'PDV-IND-004'!$C$34:$C$39</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'PDV-IND-004'!$G$34:$G$39</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3-D8B2-4DB9-A5F4-8D095F5AF0CA}"/>
                  </c:ext>
                </c:extLst>
              </c15:ser>
            </c15:filteredBarSeries>
          </c:ext>
        </c:extLst>
      </c:barChart>
      <c:lineChart>
        <c:grouping val="standard"/>
        <c:varyColors val="0"/>
        <c:ser>
          <c:idx val="6"/>
          <c:order val="6"/>
          <c:tx>
            <c:strRef>
              <c:f>'PDV-IND-004'!$J$33</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'PDV-IND-004'!$C$34:$C$39</c:f>
              <c:strCache>
                <c:ptCount val="6"/>
                <c:pt idx="1">
                  <c:v>TRIMESTRE 1</c:v>
                </c:pt>
                <c:pt idx="2">
                  <c:v>TRIMESTRE 2</c:v>
                </c:pt>
                <c:pt idx="3">
                  <c:v>TRIMESTRE 3</c:v>
                </c:pt>
                <c:pt idx="4">
                  <c:v>TRIMESTRE 4</c:v>
                </c:pt>
                <c:pt idx="5">
                  <c:v>TOTAL</c:v>
                </c:pt>
              </c:strCache>
            </c:strRef>
          </c:cat>
          <c:val>
            <c:numRef>
              <c:f>'PDV-IND-004'!$J$34:$J$39</c:f>
              <c:numCache>
                <c:formatCode>0%</c:formatCode>
                <c:ptCount val="6"/>
                <c:pt idx="1">
                  <c:v>0.33755555555555555</c:v>
                </c:pt>
                <c:pt idx="2">
                  <c:v>0.46455555555555555</c:v>
                </c:pt>
                <c:pt idx="3">
                  <c:v>0.5</c:v>
                </c:pt>
                <c:pt idx="4">
                  <c:v>0</c:v>
                </c:pt>
                <c:pt idx="5" formatCode="0.0%">
                  <c:v>1.302111111111111</c:v>
                </c:pt>
              </c:numCache>
            </c:numRef>
          </c:val>
          <c:smooth val="0"/>
          <c:extLst>
            <c:ext xmlns:c16="http://schemas.microsoft.com/office/drawing/2014/chart" uri="{C3380CC4-5D6E-409C-BE32-E72D297353CC}">
              <c16:uniqueId val="{00000006-D8B2-4DB9-A5F4-8D095F5AF0CA}"/>
            </c:ext>
          </c:extLst>
        </c:ser>
        <c:dLbls>
          <c:showLegendKey val="0"/>
          <c:showVal val="0"/>
          <c:showCatName val="0"/>
          <c:showSerName val="0"/>
          <c:showPercent val="0"/>
          <c:showBubbleSize val="0"/>
        </c:dLbls>
        <c:marker val="1"/>
        <c:smooth val="0"/>
        <c:axId val="-1434531648"/>
        <c:axId val="-1434527296"/>
      </c:lineChart>
      <c:catAx>
        <c:axId val="-143453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36000"/>
        <c:crosses val="autoZero"/>
        <c:auto val="1"/>
        <c:lblAlgn val="ctr"/>
        <c:lblOffset val="100"/>
        <c:noMultiLvlLbl val="0"/>
      </c:catAx>
      <c:valAx>
        <c:axId val="-1434536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34368"/>
        <c:crosses val="autoZero"/>
        <c:crossBetween val="between"/>
      </c:valAx>
      <c:valAx>
        <c:axId val="-1434527296"/>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31648"/>
        <c:crosses val="max"/>
        <c:crossBetween val="between"/>
      </c:valAx>
      <c:catAx>
        <c:axId val="-1434531648"/>
        <c:scaling>
          <c:orientation val="minMax"/>
        </c:scaling>
        <c:delete val="1"/>
        <c:axPos val="b"/>
        <c:numFmt formatCode="General" sourceLinked="1"/>
        <c:majorTickMark val="none"/>
        <c:minorTickMark val="none"/>
        <c:tickLblPos val="nextTo"/>
        <c:crossAx val="-1434527296"/>
        <c:crosses val="autoZero"/>
        <c:auto val="1"/>
        <c:lblAlgn val="ctr"/>
        <c:lblOffset val="100"/>
        <c:noMultiLvlLbl val="0"/>
      </c:catAx>
      <c:spPr>
        <a:noFill/>
        <a:ln>
          <a:noFill/>
        </a:ln>
        <a:effectLst/>
      </c:spPr>
    </c:plotArea>
    <c:legend>
      <c:legendPos val="b"/>
      <c:layout>
        <c:manualLayout>
          <c:xMode val="edge"/>
          <c:yMode val="edge"/>
          <c:x val="0.77002282165304536"/>
          <c:y val="0.10478331586621405"/>
          <c:w val="0.21064579813995105"/>
          <c:h val="0.794426188598152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 INTERVENCIONES  EJECUTADAS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3063904051806228E-2"/>
          <c:y val="0.2272969858635146"/>
          <c:w val="0.69962813900168919"/>
          <c:h val="0.64968818279378948"/>
        </c:manualLayout>
      </c:layout>
      <c:barChart>
        <c:barDir val="col"/>
        <c:grouping val="clustered"/>
        <c:varyColors val="0"/>
        <c:ser>
          <c:idx val="4"/>
          <c:order val="4"/>
          <c:tx>
            <c:strRef>
              <c:f>'PDV-IND-005'!$H$32</c:f>
              <c:strCache>
                <c:ptCount val="1"/>
                <c:pt idx="0">
                  <c:v>Segmentos viales con visita de  seguimiento (CC y RH)</c:v>
                </c:pt>
              </c:strCache>
            </c:strRef>
          </c:tx>
          <c:spPr>
            <a:solidFill>
              <a:schemeClr val="accent5"/>
            </a:solidFill>
            <a:ln>
              <a:noFill/>
            </a:ln>
            <a:effectLst/>
          </c:spPr>
          <c:invertIfNegative val="0"/>
          <c:cat>
            <c:strRef>
              <c:f>'PDV-IND-005'!$C$33:$C$38</c:f>
              <c:strCache>
                <c:ptCount val="6"/>
                <c:pt idx="1">
                  <c:v>TRIMESTRE 1</c:v>
                </c:pt>
                <c:pt idx="2">
                  <c:v>TRIMESTRE 2</c:v>
                </c:pt>
                <c:pt idx="3">
                  <c:v>TRIMESTRE 3</c:v>
                </c:pt>
                <c:pt idx="4">
                  <c:v>TRIMESTRE 4</c:v>
                </c:pt>
                <c:pt idx="5">
                  <c:v>TOTAL</c:v>
                </c:pt>
              </c:strCache>
            </c:strRef>
          </c:cat>
          <c:val>
            <c:numRef>
              <c:f>'PDV-IND-005'!$H$33:$H$38</c:f>
              <c:numCache>
                <c:formatCode>0</c:formatCode>
                <c:ptCount val="6"/>
                <c:pt idx="1">
                  <c:v>250</c:v>
                </c:pt>
                <c:pt idx="2">
                  <c:v>664</c:v>
                </c:pt>
                <c:pt idx="3">
                  <c:v>757</c:v>
                </c:pt>
                <c:pt idx="4">
                  <c:v>229</c:v>
                </c:pt>
                <c:pt idx="5" formatCode="_(* #,##0_);_(* \(#,##0\);_(* &quot;-&quot;??_);_(@_)">
                  <c:v>1900</c:v>
                </c:pt>
              </c:numCache>
            </c:numRef>
          </c:val>
          <c:extLst>
            <c:ext xmlns:c16="http://schemas.microsoft.com/office/drawing/2014/chart" uri="{C3380CC4-5D6E-409C-BE32-E72D297353CC}">
              <c16:uniqueId val="{00000004-8CFA-4914-890B-73351F8D4F1F}"/>
            </c:ext>
          </c:extLst>
        </c:ser>
        <c:ser>
          <c:idx val="5"/>
          <c:order val="5"/>
          <c:tx>
            <c:strRef>
              <c:f>'PDV-IND-005'!$I$32</c:f>
              <c:strCache>
                <c:ptCount val="1"/>
                <c:pt idx="0">
                  <c:v>Segmentos viales programados para seguimiento</c:v>
                </c:pt>
              </c:strCache>
            </c:strRef>
          </c:tx>
          <c:spPr>
            <a:solidFill>
              <a:schemeClr val="accent6"/>
            </a:solidFill>
            <a:ln>
              <a:noFill/>
            </a:ln>
            <a:effectLst/>
          </c:spPr>
          <c:invertIfNegative val="0"/>
          <c:cat>
            <c:strRef>
              <c:f>'PDV-IND-005'!$C$33:$C$38</c:f>
              <c:strCache>
                <c:ptCount val="6"/>
                <c:pt idx="1">
                  <c:v>TRIMESTRE 1</c:v>
                </c:pt>
                <c:pt idx="2">
                  <c:v>TRIMESTRE 2</c:v>
                </c:pt>
                <c:pt idx="3">
                  <c:v>TRIMESTRE 3</c:v>
                </c:pt>
                <c:pt idx="4">
                  <c:v>TRIMESTRE 4</c:v>
                </c:pt>
                <c:pt idx="5">
                  <c:v>TOTAL</c:v>
                </c:pt>
              </c:strCache>
            </c:strRef>
          </c:cat>
          <c:val>
            <c:numRef>
              <c:f>'PDV-IND-005'!$I$33:$I$38</c:f>
              <c:numCache>
                <c:formatCode>0</c:formatCode>
                <c:ptCount val="6"/>
                <c:pt idx="1">
                  <c:v>1900</c:v>
                </c:pt>
                <c:pt idx="2">
                  <c:v>1900</c:v>
                </c:pt>
                <c:pt idx="3">
                  <c:v>1900</c:v>
                </c:pt>
                <c:pt idx="4">
                  <c:v>1900</c:v>
                </c:pt>
                <c:pt idx="5" formatCode="_(* #,##0_);_(* \(#,##0\);_(* &quot;-&quot;_);_(@_)">
                  <c:v>1900</c:v>
                </c:pt>
              </c:numCache>
            </c:numRef>
          </c:val>
          <c:extLst>
            <c:ext xmlns:c16="http://schemas.microsoft.com/office/drawing/2014/chart" uri="{C3380CC4-5D6E-409C-BE32-E72D297353CC}">
              <c16:uniqueId val="{00000005-8CFA-4914-890B-73351F8D4F1F}"/>
            </c:ext>
          </c:extLst>
        </c:ser>
        <c:dLbls>
          <c:showLegendKey val="0"/>
          <c:showVal val="0"/>
          <c:showCatName val="0"/>
          <c:showSerName val="0"/>
          <c:showPercent val="0"/>
          <c:showBubbleSize val="0"/>
        </c:dLbls>
        <c:gapWidth val="219"/>
        <c:overlap val="-27"/>
        <c:axId val="-1385236864"/>
        <c:axId val="-1385233600"/>
        <c:extLst>
          <c:ext xmlns:c15="http://schemas.microsoft.com/office/drawing/2012/chart" uri="{02D57815-91ED-43cb-92C2-25804820EDAC}">
            <c15:filteredBarSeries>
              <c15:ser>
                <c:idx val="0"/>
                <c:order val="0"/>
                <c:tx>
                  <c:strRef>
                    <c:extLst>
                      <c:ext uri="{02D57815-91ED-43cb-92C2-25804820EDAC}">
                        <c15:formulaRef>
                          <c15:sqref>'PDV-IND-005'!$D$32</c15:sqref>
                        </c15:formulaRef>
                      </c:ext>
                    </c:extLst>
                    <c:strCache>
                      <c:ptCount val="1"/>
                    </c:strCache>
                  </c:strRef>
                </c:tx>
                <c:spPr>
                  <a:solidFill>
                    <a:schemeClr val="accent1"/>
                  </a:solidFill>
                  <a:ln>
                    <a:noFill/>
                  </a:ln>
                  <a:effectLst/>
                </c:spPr>
                <c:invertIfNegative val="0"/>
                <c:cat>
                  <c:strRef>
                    <c:extLst>
                      <c:ext uri="{02D57815-91ED-43cb-92C2-25804820EDAC}">
                        <c15:formulaRef>
                          <c15:sqref>'PDV-IND-005'!$C$33:$C$38</c15:sqref>
                        </c15:formulaRef>
                      </c:ext>
                    </c:extLst>
                    <c:strCache>
                      <c:ptCount val="6"/>
                      <c:pt idx="1">
                        <c:v>TRIMESTRE 1</c:v>
                      </c:pt>
                      <c:pt idx="2">
                        <c:v>TRIMESTRE 2</c:v>
                      </c:pt>
                      <c:pt idx="3">
                        <c:v>TRIMESTRE 3</c:v>
                      </c:pt>
                      <c:pt idx="4">
                        <c:v>TRIMESTRE 4</c:v>
                      </c:pt>
                      <c:pt idx="5">
                        <c:v>TOTAL</c:v>
                      </c:pt>
                    </c:strCache>
                  </c:strRef>
                </c:cat>
                <c:val>
                  <c:numRef>
                    <c:extLst>
                      <c:ext uri="{02D57815-91ED-43cb-92C2-25804820EDAC}">
                        <c15:formulaRef>
                          <c15:sqref>'PDV-IND-005'!$D$33:$D$38</c15:sqref>
                        </c15:formulaRef>
                      </c:ext>
                    </c:extLst>
                    <c:numCache>
                      <c:formatCode>[$-C0A]mmm\-yy;@</c:formatCode>
                      <c:ptCount val="6"/>
                    </c:numCache>
                  </c:numRef>
                </c:val>
                <c:extLst>
                  <c:ext xmlns:c16="http://schemas.microsoft.com/office/drawing/2014/chart" uri="{C3380CC4-5D6E-409C-BE32-E72D297353CC}">
                    <c16:uniqueId val="{00000000-8CFA-4914-890B-73351F8D4F1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'PDV-IND-005'!$E$32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'PDV-IND-005'!$C$33:$C$38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'PDV-IND-005'!$E$33:$E$38</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1-8CFA-4914-890B-73351F8D4F1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'PDV-IND-005'!$F$32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'PDV-IND-005'!$C$33:$C$38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'PDV-IND-005'!$F$33:$F$38</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2-8CFA-4914-890B-73351F8D4F1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'PDV-IND-005'!$G$32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'PDV-IND-005'!$C$33:$C$38</c15:sqref>
                        </c15:formulaRef>
                      </c:ext>
                    </c:extLst>
                    <c:strCache>
                      <c:ptCount val="6"/>
                      <c:pt idx="1">
                        <c:v>TRIMESTRE 1</c:v>
                      </c:pt>
                      <c:pt idx="2">
                        <c:v>TRIMESTRE 2</c:v>
                      </c:pt>
                      <c:pt idx="3">
                        <c:v>TRIMESTRE 3</c:v>
                      </c:pt>
                      <c:pt idx="4">
                        <c:v>TRIMESTRE 4</c:v>
                      </c:pt>
                      <c:pt idx="5">
                        <c:v>TOTAL</c:v>
                      </c:pt>
                    </c:strCache>
                  </c:strRef>
                </c:cat>
                <c:val>
                  <c:numRef>
                    <c:extLst xmlns:c15="http://schemas.microsoft.com/office/drawing/2012/chart">
                      <c:ext xmlns:c15="http://schemas.microsoft.com/office/drawing/2012/chart" uri="{02D57815-91ED-43cb-92C2-25804820EDAC}">
                        <c15:formulaRef>
                          <c15:sqref>'PDV-IND-005'!$G$33:$G$38</c15:sqref>
                        </c15:formulaRef>
                      </c:ext>
                    </c:extLst>
                    <c:numCache>
                      <c:formatCode>[$-C0A]mmm\-yy;@</c:formatCode>
                      <c:ptCount val="6"/>
                    </c:numCache>
                  </c:numRef>
                </c:val>
                <c:extLst xmlns:c15="http://schemas.microsoft.com/office/drawing/2012/chart">
                  <c:ext xmlns:c16="http://schemas.microsoft.com/office/drawing/2014/chart" uri="{C3380CC4-5D6E-409C-BE32-E72D297353CC}">
                    <c16:uniqueId val="{00000003-8CFA-4914-890B-73351F8D4F1F}"/>
                  </c:ext>
                </c:extLst>
              </c15:ser>
            </c15:filteredBarSeries>
          </c:ext>
        </c:extLst>
      </c:barChart>
      <c:lineChart>
        <c:grouping val="standard"/>
        <c:varyColors val="0"/>
        <c:ser>
          <c:idx val="6"/>
          <c:order val="6"/>
          <c:tx>
            <c:strRef>
              <c:f>'PDV-IND-005'!$J$32</c:f>
              <c:strCache>
                <c:ptCount val="1"/>
                <c:pt idx="0">
                  <c:v>RESULTADO</c:v>
                </c:pt>
              </c:strCache>
            </c:strRef>
          </c:tx>
          <c:spPr>
            <a:ln w="28575" cap="rnd">
              <a:solidFill>
                <a:schemeClr val="accent1">
                  <a:lumMod val="60000"/>
                </a:schemeClr>
              </a:solidFill>
              <a:round/>
            </a:ln>
            <a:effectLst/>
          </c:spPr>
          <c:marker>
            <c:symbol val="none"/>
          </c:marker>
          <c:cat>
            <c:strRef>
              <c:f>'PDV-IND-005'!$C$33:$C$38</c:f>
              <c:strCache>
                <c:ptCount val="6"/>
                <c:pt idx="1">
                  <c:v>TRIMESTRE 1</c:v>
                </c:pt>
                <c:pt idx="2">
                  <c:v>TRIMESTRE 2</c:v>
                </c:pt>
                <c:pt idx="3">
                  <c:v>TRIMESTRE 3</c:v>
                </c:pt>
                <c:pt idx="4">
                  <c:v>TRIMESTRE 4</c:v>
                </c:pt>
                <c:pt idx="5">
                  <c:v>TOTAL</c:v>
                </c:pt>
              </c:strCache>
            </c:strRef>
          </c:cat>
          <c:val>
            <c:numRef>
              <c:f>'PDV-IND-005'!$J$33:$J$38</c:f>
              <c:numCache>
                <c:formatCode>0%</c:formatCode>
                <c:ptCount val="6"/>
                <c:pt idx="1">
                  <c:v>0.13157894736842105</c:v>
                </c:pt>
                <c:pt idx="2">
                  <c:v>0.34947368421052633</c:v>
                </c:pt>
                <c:pt idx="3">
                  <c:v>0.39842105263157895</c:v>
                </c:pt>
                <c:pt idx="4">
                  <c:v>0.12052631578947369</c:v>
                </c:pt>
                <c:pt idx="5">
                  <c:v>1</c:v>
                </c:pt>
              </c:numCache>
            </c:numRef>
          </c:val>
          <c:smooth val="0"/>
          <c:extLst>
            <c:ext xmlns:c16="http://schemas.microsoft.com/office/drawing/2014/chart" uri="{C3380CC4-5D6E-409C-BE32-E72D297353CC}">
              <c16:uniqueId val="{00000006-8CFA-4914-890B-73351F8D4F1F}"/>
            </c:ext>
          </c:extLst>
        </c:ser>
        <c:dLbls>
          <c:showLegendKey val="0"/>
          <c:showVal val="0"/>
          <c:showCatName val="0"/>
          <c:showSerName val="0"/>
          <c:showPercent val="0"/>
          <c:showBubbleSize val="0"/>
        </c:dLbls>
        <c:marker val="1"/>
        <c:smooth val="0"/>
        <c:axId val="-1385227616"/>
        <c:axId val="-1385231424"/>
      </c:lineChart>
      <c:catAx>
        <c:axId val="-138523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33600"/>
        <c:crosses val="autoZero"/>
        <c:auto val="1"/>
        <c:lblAlgn val="ctr"/>
        <c:lblOffset val="100"/>
        <c:noMultiLvlLbl val="0"/>
      </c:catAx>
      <c:valAx>
        <c:axId val="-1385233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36864"/>
        <c:crosses val="autoZero"/>
        <c:crossBetween val="between"/>
      </c:valAx>
      <c:valAx>
        <c:axId val="-138523142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27616"/>
        <c:crosses val="max"/>
        <c:crossBetween val="between"/>
      </c:valAx>
      <c:catAx>
        <c:axId val="-1385227616"/>
        <c:scaling>
          <c:orientation val="minMax"/>
        </c:scaling>
        <c:delete val="1"/>
        <c:axPos val="b"/>
        <c:numFmt formatCode="General" sourceLinked="1"/>
        <c:majorTickMark val="none"/>
        <c:minorTickMark val="none"/>
        <c:tickLblPos val="nextTo"/>
        <c:crossAx val="-1385231424"/>
        <c:crosses val="autoZero"/>
        <c:auto val="1"/>
        <c:lblAlgn val="ctr"/>
        <c:lblOffset val="100"/>
        <c:noMultiLvlLbl val="0"/>
      </c:catAx>
      <c:spPr>
        <a:noFill/>
        <a:ln>
          <a:noFill/>
        </a:ln>
        <a:effectLst/>
      </c:spPr>
    </c:plotArea>
    <c:legend>
      <c:legendPos val="b"/>
      <c:layout>
        <c:manualLayout>
          <c:xMode val="edge"/>
          <c:yMode val="edge"/>
          <c:x val="0.78928983754615434"/>
          <c:y val="9.3783536514750285E-2"/>
          <c:w val="0.19117978896518997"/>
          <c:h val="0.86944693220509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CO">
                <a:solidFill>
                  <a:sysClr val="windowText" lastClr="000000"/>
                </a:solidFill>
              </a:rPr>
              <a:t>EMERGENCIAS PRESENTADAS Y ATENDIDAS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4"/>
          <c:tx>
            <c:strRef>
              <c:f>[12]Hoja1!$H$33</c:f>
              <c:strCache>
                <c:ptCount val="1"/>
                <c:pt idx="0">
                  <c:v># EMERGENCIAS ATENDIDAS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[12]Hoja1!$C$34:$C$36</c15:sqref>
                  </c15:fullRef>
                </c:ext>
              </c:extLst>
              <c:f>[12]Hoja1!$C$35:$C$36</c:f>
              <c:strCache>
                <c:ptCount val="2"/>
                <c:pt idx="0">
                  <c:v>TRIMESTRE 1</c:v>
                </c:pt>
                <c:pt idx="1">
                  <c:v>TRIMESTRE 2</c:v>
                </c:pt>
              </c:strCache>
            </c:strRef>
          </c:cat>
          <c:val>
            <c:numRef>
              <c:extLst>
                <c:ext xmlns:c15="http://schemas.microsoft.com/office/drawing/2012/chart" uri="{02D57815-91ED-43cb-92C2-25804820EDAC}">
                  <c15:fullRef>
                    <c15:sqref>[12]Hoja1!$H$34:$H$36</c15:sqref>
                  </c15:fullRef>
                </c:ext>
              </c:extLst>
              <c:f>[12]Hoja1!$H$35:$H$36</c:f>
              <c:numCache>
                <c:formatCode>General</c:formatCode>
                <c:ptCount val="2"/>
                <c:pt idx="0">
                  <c:v>7</c:v>
                </c:pt>
                <c:pt idx="1">
                  <c:v>5</c:v>
                </c:pt>
              </c:numCache>
            </c:numRef>
          </c:val>
          <c:extLst>
            <c:ext xmlns:c16="http://schemas.microsoft.com/office/drawing/2014/chart" uri="{C3380CC4-5D6E-409C-BE32-E72D297353CC}">
              <c16:uniqueId val="{00000000-0406-4158-B1C4-FCAC9BEE0278}"/>
            </c:ext>
          </c:extLst>
        </c:ser>
        <c:ser>
          <c:idx val="5"/>
          <c:order val="5"/>
          <c:tx>
            <c:strRef>
              <c:f>[12]Hoja1!$I$33</c:f>
              <c:strCache>
                <c:ptCount val="1"/>
                <c:pt idx="0">
                  <c:v>TOTAL EMERGENCIAS PRESENTADAS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[12]Hoja1!$C$34:$C$36</c15:sqref>
                  </c15:fullRef>
                </c:ext>
              </c:extLst>
              <c:f>[12]Hoja1!$C$35:$C$36</c:f>
              <c:strCache>
                <c:ptCount val="2"/>
                <c:pt idx="0">
                  <c:v>TRIMESTRE 1</c:v>
                </c:pt>
                <c:pt idx="1">
                  <c:v>TRIMESTRE 2</c:v>
                </c:pt>
              </c:strCache>
            </c:strRef>
          </c:cat>
          <c:val>
            <c:numRef>
              <c:extLst>
                <c:ext xmlns:c15="http://schemas.microsoft.com/office/drawing/2012/chart" uri="{02D57815-91ED-43cb-92C2-25804820EDAC}">
                  <c15:fullRef>
                    <c15:sqref>[12]Hoja1!$I$34:$I$36</c15:sqref>
                  </c15:fullRef>
                </c:ext>
              </c:extLst>
              <c:f>[12]Hoja1!$I$35:$I$36</c:f>
              <c:numCache>
                <c:formatCode>General</c:formatCode>
                <c:ptCount val="2"/>
                <c:pt idx="0">
                  <c:v>7</c:v>
                </c:pt>
                <c:pt idx="1">
                  <c:v>5</c:v>
                </c:pt>
              </c:numCache>
            </c:numRef>
          </c:val>
          <c:extLst>
            <c:ext xmlns:c16="http://schemas.microsoft.com/office/drawing/2014/chart" uri="{C3380CC4-5D6E-409C-BE32-E72D297353CC}">
              <c16:uniqueId val="{00000001-0406-4158-B1C4-FCAC9BEE0278}"/>
            </c:ext>
          </c:extLst>
        </c:ser>
        <c:dLbls>
          <c:showLegendKey val="0"/>
          <c:showVal val="0"/>
          <c:showCatName val="0"/>
          <c:showSerName val="0"/>
          <c:showPercent val="0"/>
          <c:showBubbleSize val="0"/>
        </c:dLbls>
        <c:gapWidth val="150"/>
        <c:axId val="-1385240128"/>
        <c:axId val="-1385225984"/>
        <c:extLst>
          <c:ext xmlns:c15="http://schemas.microsoft.com/office/drawing/2012/chart" uri="{02D57815-91ED-43cb-92C2-25804820EDAC}">
            <c15:filteredBarSeries>
              <c15:ser>
                <c:idx val="0"/>
                <c:order val="0"/>
                <c:tx>
                  <c:strRef>
                    <c:extLst>
                      <c:ext uri="{02D57815-91ED-43cb-92C2-25804820EDAC}">
                        <c15:formulaRef>
                          <c15:sqref>[12]Hoja1!$D$33</c15:sqref>
                        </c15:formulaRef>
                      </c:ext>
                    </c:extLst>
                    <c:strCache>
                      <c:ptCount val="1"/>
                    </c:strCache>
                  </c:strRef>
                </c:tx>
                <c:spPr>
                  <a:solidFill>
                    <a:schemeClr val="accent1"/>
                  </a:solidFill>
                  <a:ln>
                    <a:noFill/>
                  </a:ln>
                  <a:effectLst/>
                </c:spPr>
                <c:invertIfNegative val="0"/>
                <c:cat>
                  <c:strRef>
                    <c:extLst>
                      <c:ext uri="{02D57815-91ED-43cb-92C2-25804820EDAC}">
                        <c15:fullRef>
                          <c15:sqref>[12]Hoja1!$C$34:$C$36</c15:sqref>
                        </c15:fullRef>
                        <c15:formulaRef>
                          <c15:sqref>[12]Hoja1!$C$35:$C$36</c15:sqref>
                        </c15:formulaRef>
                      </c:ext>
                    </c:extLst>
                    <c:strCache>
                      <c:ptCount val="2"/>
                      <c:pt idx="0">
                        <c:v>TRIMESTRE 1</c:v>
                      </c:pt>
                      <c:pt idx="1">
                        <c:v>TRIMESTRE 2</c:v>
                      </c:pt>
                    </c:strCache>
                  </c:strRef>
                </c:cat>
                <c:val>
                  <c:numRef>
                    <c:extLst>
                      <c:ext uri="{02D57815-91ED-43cb-92C2-25804820EDAC}">
                        <c15:fullRef>
                          <c15:sqref>[12]Hoja1!$D$34:$D$36</c15:sqref>
                        </c15:fullRef>
                        <c15:formulaRef>
                          <c15:sqref>[12]Hoja1!$D$35:$D$36</c15:sqref>
                        </c15:formulaRef>
                      </c:ext>
                    </c:extLst>
                    <c:numCache>
                      <c:formatCode>General</c:formatCode>
                      <c:ptCount val="2"/>
                    </c:numCache>
                  </c:numRef>
                </c:val>
                <c:extLst>
                  <c:ext xmlns:c16="http://schemas.microsoft.com/office/drawing/2014/chart" uri="{C3380CC4-5D6E-409C-BE32-E72D297353CC}">
                    <c16:uniqueId val="{00000003-0406-4158-B1C4-FCAC9BEE027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[12]Hoja1!$E$33</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[12]Hoja1!$C$34:$C$36</c15:sqref>
                        </c15:fullRef>
                        <c15:formulaRef>
                          <c15:sqref>[12]Hoja1!$C$35:$C$36</c15:sqref>
                        </c15:formulaRef>
                      </c:ext>
                    </c:extLst>
                    <c:strCache>
                      <c:ptCount val="2"/>
                      <c:pt idx="0">
                        <c:v>TRIMESTRE 1</c:v>
                      </c:pt>
                      <c:pt idx="1">
                        <c:v>TRIMESTRE 2</c:v>
                      </c:pt>
                    </c:strCache>
                  </c:strRef>
                </c:cat>
                <c:val>
                  <c:numRef>
                    <c:extLst>
                      <c:ext xmlns:c15="http://schemas.microsoft.com/office/drawing/2012/chart" uri="{02D57815-91ED-43cb-92C2-25804820EDAC}">
                        <c15:fullRef>
                          <c15:sqref>[12]Hoja1!$E$34:$E$36</c15:sqref>
                        </c15:fullRef>
                        <c15:formulaRef>
                          <c15:sqref>[12]Hoja1!$E$35:$E$36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4-0406-4158-B1C4-FCAC9BEE027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[12]Hoja1!$F$33</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[12]Hoja1!$C$34:$C$36</c15:sqref>
                        </c15:fullRef>
                        <c15:formulaRef>
                          <c15:sqref>[12]Hoja1!$C$35:$C$36</c15:sqref>
                        </c15:formulaRef>
                      </c:ext>
                    </c:extLst>
                    <c:strCache>
                      <c:ptCount val="2"/>
                      <c:pt idx="0">
                        <c:v>TRIMESTRE 1</c:v>
                      </c:pt>
                      <c:pt idx="1">
                        <c:v>TRIMESTRE 2</c:v>
                      </c:pt>
                    </c:strCache>
                  </c:strRef>
                </c:cat>
                <c:val>
                  <c:numRef>
                    <c:extLst>
                      <c:ext xmlns:c15="http://schemas.microsoft.com/office/drawing/2012/chart" uri="{02D57815-91ED-43cb-92C2-25804820EDAC}">
                        <c15:fullRef>
                          <c15:sqref>[12]Hoja1!$F$34:$F$36</c15:sqref>
                        </c15:fullRef>
                        <c15:formulaRef>
                          <c15:sqref>[12]Hoja1!$F$35:$F$36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5-0406-4158-B1C4-FCAC9BEE027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[12]Hoja1!$G$33</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[12]Hoja1!$C$34:$C$36</c15:sqref>
                        </c15:fullRef>
                        <c15:formulaRef>
                          <c15:sqref>[12]Hoja1!$C$35:$C$36</c15:sqref>
                        </c15:formulaRef>
                      </c:ext>
                    </c:extLst>
                    <c:strCache>
                      <c:ptCount val="2"/>
                      <c:pt idx="0">
                        <c:v>TRIMESTRE 1</c:v>
                      </c:pt>
                      <c:pt idx="1">
                        <c:v>TRIMESTRE 2</c:v>
                      </c:pt>
                    </c:strCache>
                  </c:strRef>
                </c:cat>
                <c:val>
                  <c:numRef>
                    <c:extLst>
                      <c:ext xmlns:c15="http://schemas.microsoft.com/office/drawing/2012/chart" uri="{02D57815-91ED-43cb-92C2-25804820EDAC}">
                        <c15:fullRef>
                          <c15:sqref>[12]Hoja1!$G$34:$G$36</c15:sqref>
                        </c15:fullRef>
                        <c15:formulaRef>
                          <c15:sqref>[12]Hoja1!$G$35:$G$36</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6-0406-4158-B1C4-FCAC9BEE0278}"/>
                  </c:ext>
                </c:extLst>
              </c15:ser>
            </c15:filteredBarSeries>
          </c:ext>
        </c:extLst>
      </c:barChart>
      <c:lineChart>
        <c:grouping val="standard"/>
        <c:varyColors val="0"/>
        <c:ser>
          <c:idx val="6"/>
          <c:order val="6"/>
          <c:tx>
            <c:strRef>
              <c:f>[12]Hoja1!$J$33</c:f>
              <c:strCache>
                <c:ptCount val="1"/>
                <c:pt idx="0">
                  <c:v>% DE ATENCIÓN DE EMERGENCIAS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[12]Hoja1!$C$34:$C$36</c15:sqref>
                  </c15:fullRef>
                </c:ext>
              </c:extLst>
              <c:f>[12]Hoja1!$C$35:$C$36</c:f>
              <c:strCache>
                <c:ptCount val="2"/>
                <c:pt idx="0">
                  <c:v>TRIMESTRE 1</c:v>
                </c:pt>
                <c:pt idx="1">
                  <c:v>TRIMESTRE 2</c:v>
                </c:pt>
              </c:strCache>
            </c:strRef>
          </c:cat>
          <c:val>
            <c:numRef>
              <c:extLst>
                <c:ext xmlns:c15="http://schemas.microsoft.com/office/drawing/2012/chart" uri="{02D57815-91ED-43cb-92C2-25804820EDAC}">
                  <c15:fullRef>
                    <c15:sqref>[12]Hoja1!$J$34:$J$36</c15:sqref>
                  </c15:fullRef>
                </c:ext>
              </c:extLst>
              <c:f>[12]Hoja1!$J$35:$J$36</c:f>
              <c:numCache>
                <c:formatCode>General</c:formatCode>
                <c:ptCount val="2"/>
                <c:pt idx="0">
                  <c:v>1</c:v>
                </c:pt>
                <c:pt idx="1">
                  <c:v>1</c:v>
                </c:pt>
              </c:numCache>
            </c:numRef>
          </c:val>
          <c:smooth val="0"/>
          <c:extLst>
            <c:ext xmlns:c16="http://schemas.microsoft.com/office/drawing/2014/chart" uri="{C3380CC4-5D6E-409C-BE32-E72D297353CC}">
              <c16:uniqueId val="{00000002-0406-4158-B1C4-FCAC9BEE0278}"/>
            </c:ext>
          </c:extLst>
        </c:ser>
        <c:dLbls>
          <c:showLegendKey val="0"/>
          <c:showVal val="0"/>
          <c:showCatName val="0"/>
          <c:showSerName val="0"/>
          <c:showPercent val="0"/>
          <c:showBubbleSize val="0"/>
        </c:dLbls>
        <c:marker val="1"/>
        <c:smooth val="0"/>
        <c:axId val="-1385235232"/>
        <c:axId val="-1385238496"/>
      </c:lineChart>
      <c:catAx>
        <c:axId val="-1385240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385225984"/>
        <c:crosses val="autoZero"/>
        <c:auto val="1"/>
        <c:lblAlgn val="ctr"/>
        <c:lblOffset val="100"/>
        <c:noMultiLvlLbl val="0"/>
      </c:catAx>
      <c:valAx>
        <c:axId val="-1385225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40128"/>
        <c:crosses val="autoZero"/>
        <c:crossBetween val="between"/>
      </c:valAx>
      <c:valAx>
        <c:axId val="-138523849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35232"/>
        <c:crosses val="max"/>
        <c:crossBetween val="between"/>
      </c:valAx>
      <c:catAx>
        <c:axId val="-1385235232"/>
        <c:scaling>
          <c:orientation val="minMax"/>
        </c:scaling>
        <c:delete val="1"/>
        <c:axPos val="b"/>
        <c:numFmt formatCode="General" sourceLinked="1"/>
        <c:majorTickMark val="out"/>
        <c:minorTickMark val="none"/>
        <c:tickLblPos val="nextTo"/>
        <c:crossAx val="-1385238496"/>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968947103966344E-2"/>
          <c:y val="0.21316091954022989"/>
          <c:w val="0.64578938334253999"/>
          <c:h val="0.52204950674269168"/>
        </c:manualLayout>
      </c:layout>
      <c:barChart>
        <c:barDir val="col"/>
        <c:grouping val="clustered"/>
        <c:varyColors val="0"/>
        <c:ser>
          <c:idx val="1"/>
          <c:order val="0"/>
          <c:tx>
            <c:strRef>
              <c:f>'[13]PRO-IND-001'!$I$32</c:f>
              <c:strCache>
                <c:ptCount val="1"/>
                <c:pt idx="0">
                  <c:v># TOTAL M3 PROGRAMADOS O REQUERIDOS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'[13]PRO-IND-001'!$C$33:$G$36</c:f>
              <c:multiLvlStrCache>
                <c:ptCount val="4"/>
                <c:lvl/>
                <c:lvl/>
                <c:lvl/>
                <c:lvl/>
                <c:lvl>
                  <c:pt idx="1">
                    <c:v>Trimestre 1</c:v>
                  </c:pt>
                  <c:pt idx="2">
                    <c:v>Trimestre 2</c:v>
                  </c:pt>
                  <c:pt idx="3">
                    <c:v>Trimestre 3</c:v>
                  </c:pt>
                </c:lvl>
              </c:multiLvlStrCache>
            </c:multiLvlStrRef>
          </c:cat>
          <c:val>
            <c:numRef>
              <c:f>'[13]PRO-IND-001'!$I$33:$I$36</c:f>
              <c:numCache>
                <c:formatCode>General</c:formatCode>
                <c:ptCount val="4"/>
                <c:pt idx="1">
                  <c:v>12820.65</c:v>
                </c:pt>
                <c:pt idx="2">
                  <c:v>12425.380000000003</c:v>
                </c:pt>
              </c:numCache>
            </c:numRef>
          </c:val>
          <c:extLst>
            <c:ext xmlns:c16="http://schemas.microsoft.com/office/drawing/2014/chart" uri="{C3380CC4-5D6E-409C-BE32-E72D297353CC}">
              <c16:uniqueId val="{00000000-C090-4ABF-8FE4-872643892267}"/>
            </c:ext>
          </c:extLst>
        </c:ser>
        <c:ser>
          <c:idx val="0"/>
          <c:order val="1"/>
          <c:tx>
            <c:strRef>
              <c:f>'[13]PRO-IND-001'!$H$32</c:f>
              <c:strCache>
                <c:ptCount val="1"/>
                <c:pt idx="0">
                  <c:v>TOTAL M3 PRODUCIDOS Y ENTREGADOS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'[13]PRO-IND-001'!$C$33:$G$36</c:f>
              <c:multiLvlStrCache>
                <c:ptCount val="4"/>
                <c:lvl/>
                <c:lvl/>
                <c:lvl/>
                <c:lvl/>
                <c:lvl>
                  <c:pt idx="1">
                    <c:v>Trimestre 1</c:v>
                  </c:pt>
                  <c:pt idx="2">
                    <c:v>Trimestre 2</c:v>
                  </c:pt>
                  <c:pt idx="3">
                    <c:v>Trimestre 3</c:v>
                  </c:pt>
                </c:lvl>
              </c:multiLvlStrCache>
            </c:multiLvlStrRef>
          </c:cat>
          <c:val>
            <c:numRef>
              <c:f>'[13]PRO-IND-001'!$H$33:$H$36</c:f>
              <c:numCache>
                <c:formatCode>General</c:formatCode>
                <c:ptCount val="4"/>
                <c:pt idx="1">
                  <c:v>12769.970000000001</c:v>
                </c:pt>
                <c:pt idx="2">
                  <c:v>12191.110000000002</c:v>
                </c:pt>
              </c:numCache>
            </c:numRef>
          </c:val>
          <c:extLst>
            <c:ext xmlns:c16="http://schemas.microsoft.com/office/drawing/2014/chart" uri="{C3380CC4-5D6E-409C-BE32-E72D297353CC}">
              <c16:uniqueId val="{00000001-C090-4ABF-8FE4-872643892267}"/>
            </c:ext>
          </c:extLst>
        </c:ser>
        <c:dLbls>
          <c:showLegendKey val="0"/>
          <c:showVal val="0"/>
          <c:showCatName val="0"/>
          <c:showSerName val="0"/>
          <c:showPercent val="0"/>
          <c:showBubbleSize val="0"/>
        </c:dLbls>
        <c:gapWidth val="219"/>
        <c:axId val="-1385237952"/>
        <c:axId val="-1385237408"/>
      </c:barChart>
      <c:lineChart>
        <c:grouping val="standard"/>
        <c:varyColors val="0"/>
        <c:ser>
          <c:idx val="2"/>
          <c:order val="2"/>
          <c:tx>
            <c:strRef>
              <c:f>'[13]PRO-IND-001'!$J$32</c:f>
              <c:strCache>
                <c:ptCount val="1"/>
                <c:pt idx="0">
                  <c:v>% CUMPLIMIENTO PRODUCCIÓN Y ENTREGA</c:v>
                </c:pt>
              </c:strCache>
            </c:strRef>
          </c:tx>
          <c:spPr>
            <a:ln w="28575" cap="rnd">
              <a:solidFill>
                <a:schemeClr val="accent3"/>
              </a:solid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'[13]PRO-IND-001'!$J$33:$J$36</c:f>
              <c:numCache>
                <c:formatCode>General</c:formatCode>
                <c:ptCount val="4"/>
                <c:pt idx="1">
                  <c:v>0.99604700229707555</c:v>
                </c:pt>
                <c:pt idx="2">
                  <c:v>0.98114584825574747</c:v>
                </c:pt>
                <c:pt idx="3">
                  <c:v>0</c:v>
                </c:pt>
              </c:numCache>
            </c:numRef>
          </c:val>
          <c:smooth val="0"/>
          <c:extLst>
            <c:ext xmlns:c16="http://schemas.microsoft.com/office/drawing/2014/chart" uri="{C3380CC4-5D6E-409C-BE32-E72D297353CC}">
              <c16:uniqueId val="{00000002-C090-4ABF-8FE4-872643892267}"/>
            </c:ext>
          </c:extLst>
        </c:ser>
        <c:dLbls>
          <c:showLegendKey val="0"/>
          <c:showVal val="0"/>
          <c:showCatName val="0"/>
          <c:showSerName val="0"/>
          <c:showPercent val="0"/>
          <c:showBubbleSize val="0"/>
        </c:dLbls>
        <c:marker val="1"/>
        <c:smooth val="0"/>
        <c:axId val="-1385232512"/>
        <c:axId val="-1385239584"/>
      </c:lineChart>
      <c:catAx>
        <c:axId val="-138523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37408"/>
        <c:crosses val="autoZero"/>
        <c:auto val="1"/>
        <c:lblAlgn val="ctr"/>
        <c:lblOffset val="100"/>
        <c:noMultiLvlLbl val="0"/>
      </c:catAx>
      <c:valAx>
        <c:axId val="-1385237408"/>
        <c:scaling>
          <c:orientation val="minMax"/>
        </c:scaling>
        <c:delete val="0"/>
        <c:axPos val="l"/>
        <c:majorGridlines>
          <c:spPr>
            <a:ln w="9525" cap="flat" cmpd="sng" algn="ctr">
              <a:solidFill>
                <a:schemeClr val="tx1">
                  <a:alpha val="98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37952"/>
        <c:crosses val="autoZero"/>
        <c:crossBetween val="between"/>
      </c:valAx>
      <c:valAx>
        <c:axId val="-138523958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32512"/>
        <c:crosses val="max"/>
        <c:crossBetween val="between"/>
      </c:valAx>
      <c:catAx>
        <c:axId val="-1385232512"/>
        <c:scaling>
          <c:orientation val="minMax"/>
        </c:scaling>
        <c:delete val="1"/>
        <c:axPos val="b"/>
        <c:majorTickMark val="out"/>
        <c:minorTickMark val="none"/>
        <c:tickLblPos val="nextTo"/>
        <c:crossAx val="-1385239584"/>
        <c:crosses val="autoZero"/>
        <c:auto val="1"/>
        <c:lblAlgn val="ctr"/>
        <c:lblOffset val="100"/>
        <c:noMultiLvlLbl val="0"/>
      </c:catAx>
      <c:spPr>
        <a:noFill/>
        <a:ln>
          <a:noFill/>
        </a:ln>
        <a:effectLst/>
      </c:spPr>
    </c:plotArea>
    <c:legend>
      <c:legendPos val="b"/>
      <c:layout>
        <c:manualLayout>
          <c:xMode val="edge"/>
          <c:yMode val="edge"/>
          <c:x val="0.79990088040421825"/>
          <c:y val="0.11566024074576886"/>
          <c:w val="0.17863648137918559"/>
          <c:h val="0.798132862702507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solidFill>
                  <a:sysClr val="windowText" lastClr="000000"/>
                </a:solidFill>
              </a:rPr>
              <a:t>% DE CUMPLIMIENTO DE ENTREGAS DE PRODUCCIÓN Y MATERIAS PRIMAS REQUERIDAS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'[13]PRO-IND-001'!$J$32:$J$33</c:f>
              <c:strCache>
                <c:ptCount val="1"/>
                <c:pt idx="0">
                  <c:v>% CUMPLIMIENTO PRODUCCIÓN Y ENTREGA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'[14]IND G CUMPL ENTREGA PYMP'!$C$30:$G$33</c:f>
              <c:multiLvlStrCache>
                <c:ptCount val="4"/>
                <c:lvl/>
                <c:lvl/>
                <c:lvl/>
                <c:lvl/>
                <c:lvl>
                  <c:pt idx="0">
                    <c:v>Trimestre 1</c:v>
                  </c:pt>
                  <c:pt idx="1">
                    <c:v>Trimestre 2</c:v>
                  </c:pt>
                  <c:pt idx="2">
                    <c:v>Trimestre 3</c:v>
                  </c:pt>
                  <c:pt idx="3">
                    <c:v>Trimestre 4</c:v>
                  </c:pt>
                </c:lvl>
              </c:multiLvlStrCache>
            </c:multiLvlStrRef>
          </c:cat>
          <c:val>
            <c:numRef>
              <c:f>'[13]PRO-IND-001'!$J$34:$J$37</c:f>
              <c:numCache>
                <c:formatCode>General</c:formatCode>
                <c:ptCount val="4"/>
                <c:pt idx="0">
                  <c:v>0.99604700229707555</c:v>
                </c:pt>
                <c:pt idx="1">
                  <c:v>0.98114584825574747</c:v>
                </c:pt>
                <c:pt idx="2">
                  <c:v>0</c:v>
                </c:pt>
                <c:pt idx="3">
                  <c:v>0</c:v>
                </c:pt>
              </c:numCache>
            </c:numRef>
          </c:val>
          <c:extLst>
            <c:ext xmlns:c16="http://schemas.microsoft.com/office/drawing/2014/chart" uri="{C3380CC4-5D6E-409C-BE32-E72D297353CC}">
              <c16:uniqueId val="{00000004-3491-49B1-AD30-D0CE0E3BF557}"/>
            </c:ext>
          </c:extLst>
        </c:ser>
        <c:dLbls>
          <c:dLblPos val="outEnd"/>
          <c:showLegendKey val="0"/>
          <c:showVal val="1"/>
          <c:showCatName val="0"/>
          <c:showSerName val="0"/>
          <c:showPercent val="0"/>
          <c:showBubbleSize val="0"/>
        </c:dLbls>
        <c:gapWidth val="100"/>
        <c:overlap val="-15"/>
        <c:axId val="-1165150192"/>
        <c:axId val="-1354182736"/>
      </c:barChart>
      <c:catAx>
        <c:axId val="-1165150192"/>
        <c:scaling>
          <c:orientation val="minMax"/>
        </c:scaling>
        <c:delete val="0"/>
        <c:axPos val="b"/>
        <c:numFmt formatCode="General" sourceLinked="1"/>
        <c:majorTickMark val="out"/>
        <c:minorTickMark val="none"/>
        <c:tickLblPos val="nextTo"/>
        <c:spPr>
          <a:noFill/>
          <a:ln w="1905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4182736"/>
        <c:crosses val="autoZero"/>
        <c:auto val="1"/>
        <c:lblAlgn val="ctr"/>
        <c:lblOffset val="100"/>
        <c:noMultiLvlLbl val="0"/>
      </c:catAx>
      <c:valAx>
        <c:axId val="-1354182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5150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CONTROL DE CALIDAD A LA PRODUCCIÓN Y MATERIAS PRIMAS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4810156045258849E-2"/>
          <c:y val="0.20885962854757376"/>
          <c:w val="0.69010732200571712"/>
          <c:h val="0.53169388318851207"/>
        </c:manualLayout>
      </c:layout>
      <c:barChart>
        <c:barDir val="col"/>
        <c:grouping val="clustered"/>
        <c:varyColors val="0"/>
        <c:ser>
          <c:idx val="1"/>
          <c:order val="0"/>
          <c:tx>
            <c:strRef>
              <c:f>'[13]PRO-IND-002'!$I$32</c:f>
              <c:strCache>
                <c:ptCount val="1"/>
                <c:pt idx="0">
                  <c:v> # MUESTRAS REQUERIDAS</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'[13]PRO-IND-002'!$C$33:$G$36</c:f>
              <c:multiLvlStrCache>
                <c:ptCount val="4"/>
                <c:lvl/>
                <c:lvl/>
                <c:lvl/>
                <c:lvl/>
                <c:lvl>
                  <c:pt idx="1">
                    <c:v>Trimestre 1</c:v>
                  </c:pt>
                  <c:pt idx="2">
                    <c:v>Trimestre 2</c:v>
                  </c:pt>
                  <c:pt idx="3">
                    <c:v>Trimestre 3</c:v>
                  </c:pt>
                </c:lvl>
              </c:multiLvlStrCache>
            </c:multiLvlStrRef>
          </c:cat>
          <c:val>
            <c:numRef>
              <c:f>'[13]PRO-IND-002'!$I$33:$I$36</c:f>
              <c:numCache>
                <c:formatCode>General</c:formatCode>
                <c:ptCount val="4"/>
                <c:pt idx="1">
                  <c:v>203</c:v>
                </c:pt>
                <c:pt idx="2">
                  <c:v>183</c:v>
                </c:pt>
              </c:numCache>
            </c:numRef>
          </c:val>
          <c:extLst>
            <c:ext xmlns:c16="http://schemas.microsoft.com/office/drawing/2014/chart" uri="{C3380CC4-5D6E-409C-BE32-E72D297353CC}">
              <c16:uniqueId val="{00000000-D984-4AC6-A4D9-D4ABD3DED7EF}"/>
            </c:ext>
          </c:extLst>
        </c:ser>
        <c:ser>
          <c:idx val="0"/>
          <c:order val="1"/>
          <c:tx>
            <c:strRef>
              <c:f>'[13]PRO-IND-002'!$H$32</c:f>
              <c:strCache>
                <c:ptCount val="1"/>
                <c:pt idx="0">
                  <c:v># DE MUESTRAS TOMADAS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'[13]PRO-IND-002'!$C$33:$G$36</c:f>
              <c:multiLvlStrCache>
                <c:ptCount val="4"/>
                <c:lvl/>
                <c:lvl/>
                <c:lvl/>
                <c:lvl/>
                <c:lvl>
                  <c:pt idx="1">
                    <c:v>Trimestre 1</c:v>
                  </c:pt>
                  <c:pt idx="2">
                    <c:v>Trimestre 2</c:v>
                  </c:pt>
                  <c:pt idx="3">
                    <c:v>Trimestre 3</c:v>
                  </c:pt>
                </c:lvl>
              </c:multiLvlStrCache>
            </c:multiLvlStrRef>
          </c:cat>
          <c:val>
            <c:numRef>
              <c:f>'[13]PRO-IND-002'!$H$33:$H$36</c:f>
              <c:numCache>
                <c:formatCode>General</c:formatCode>
                <c:ptCount val="4"/>
                <c:pt idx="1">
                  <c:v>201</c:v>
                </c:pt>
                <c:pt idx="2">
                  <c:v>180</c:v>
                </c:pt>
              </c:numCache>
            </c:numRef>
          </c:val>
          <c:extLst>
            <c:ext xmlns:c16="http://schemas.microsoft.com/office/drawing/2014/chart" uri="{C3380CC4-5D6E-409C-BE32-E72D297353CC}">
              <c16:uniqueId val="{00000001-D984-4AC6-A4D9-D4ABD3DED7EF}"/>
            </c:ext>
          </c:extLst>
        </c:ser>
        <c:dLbls>
          <c:showLegendKey val="0"/>
          <c:showVal val="0"/>
          <c:showCatName val="0"/>
          <c:showSerName val="0"/>
          <c:showPercent val="0"/>
          <c:showBubbleSize val="0"/>
        </c:dLbls>
        <c:gapWidth val="219"/>
        <c:axId val="-1385228160"/>
        <c:axId val="-1385229792"/>
      </c:barChart>
      <c:lineChart>
        <c:grouping val="standard"/>
        <c:varyColors val="0"/>
        <c:ser>
          <c:idx val="2"/>
          <c:order val="2"/>
          <c:tx>
            <c:strRef>
              <c:f>'[13]PRO-IND-002'!$J$32</c:f>
              <c:strCache>
                <c:ptCount val="1"/>
                <c:pt idx="0">
                  <c:v>% DE EFICACIA DE ENSAYOS</c:v>
                </c:pt>
              </c:strCache>
            </c:strRef>
          </c:tx>
          <c:spPr>
            <a:ln w="28575" cap="rnd">
              <a:solidFill>
                <a:schemeClr val="accent3"/>
              </a:solid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'[13]PRO-IND-002'!$C$33:$G$36</c:f>
              <c:multiLvlStrCache>
                <c:ptCount val="4"/>
                <c:lvl/>
                <c:lvl/>
                <c:lvl/>
                <c:lvl/>
                <c:lvl>
                  <c:pt idx="1">
                    <c:v>Trimestre 1</c:v>
                  </c:pt>
                  <c:pt idx="2">
                    <c:v>Trimestre 2</c:v>
                  </c:pt>
                  <c:pt idx="3">
                    <c:v>Trimestre 3</c:v>
                  </c:pt>
                </c:lvl>
              </c:multiLvlStrCache>
            </c:multiLvlStrRef>
          </c:cat>
          <c:val>
            <c:numRef>
              <c:f>'[13]PRO-IND-002'!$J$33:$J$36</c:f>
              <c:numCache>
                <c:formatCode>General</c:formatCode>
                <c:ptCount val="4"/>
                <c:pt idx="1">
                  <c:v>0.99014778325123154</c:v>
                </c:pt>
                <c:pt idx="2">
                  <c:v>0.98360655737704916</c:v>
                </c:pt>
                <c:pt idx="3">
                  <c:v>0</c:v>
                </c:pt>
              </c:numCache>
            </c:numRef>
          </c:val>
          <c:smooth val="0"/>
          <c:extLst>
            <c:ext xmlns:c16="http://schemas.microsoft.com/office/drawing/2014/chart" uri="{C3380CC4-5D6E-409C-BE32-E72D297353CC}">
              <c16:uniqueId val="{00000002-D984-4AC6-A4D9-D4ABD3DED7EF}"/>
            </c:ext>
          </c:extLst>
        </c:ser>
        <c:dLbls>
          <c:showLegendKey val="0"/>
          <c:showVal val="0"/>
          <c:showCatName val="0"/>
          <c:showSerName val="0"/>
          <c:showPercent val="0"/>
          <c:showBubbleSize val="0"/>
        </c:dLbls>
        <c:marker val="1"/>
        <c:smooth val="0"/>
        <c:axId val="-1385227072"/>
        <c:axId val="-1385228704"/>
      </c:lineChart>
      <c:catAx>
        <c:axId val="-1385228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29792"/>
        <c:crosses val="autoZero"/>
        <c:auto val="1"/>
        <c:lblAlgn val="ctr"/>
        <c:lblOffset val="100"/>
        <c:noMultiLvlLbl val="0"/>
      </c:catAx>
      <c:valAx>
        <c:axId val="-1385229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28160"/>
        <c:crosses val="autoZero"/>
        <c:crossBetween val="between"/>
      </c:valAx>
      <c:valAx>
        <c:axId val="-138522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27072"/>
        <c:crosses val="max"/>
        <c:crossBetween val="between"/>
      </c:valAx>
      <c:catAx>
        <c:axId val="-1385227072"/>
        <c:scaling>
          <c:orientation val="minMax"/>
        </c:scaling>
        <c:delete val="1"/>
        <c:axPos val="b"/>
        <c:numFmt formatCode="General" sourceLinked="1"/>
        <c:majorTickMark val="out"/>
        <c:minorTickMark val="none"/>
        <c:tickLblPos val="nextTo"/>
        <c:crossAx val="-1385228704"/>
        <c:crosses val="autoZero"/>
        <c:auto val="1"/>
        <c:lblAlgn val="ctr"/>
        <c:lblOffset val="100"/>
        <c:noMultiLvlLbl val="0"/>
      </c:catAx>
      <c:spPr>
        <a:noFill/>
        <a:ln>
          <a:noFill/>
        </a:ln>
        <a:effectLst/>
      </c:spPr>
    </c:plotArea>
    <c:legend>
      <c:legendPos val="b"/>
      <c:layout>
        <c:manualLayout>
          <c:xMode val="edge"/>
          <c:yMode val="edge"/>
          <c:x val="0.80324480342809068"/>
          <c:y val="0.18981656172169756"/>
          <c:w val="0.18042135546764418"/>
          <c:h val="0.686297975133340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i="0" baseline="0">
                <a:solidFill>
                  <a:sysClr val="windowText" lastClr="000000"/>
                </a:solidFill>
                <a:effectLst/>
              </a:rPr>
              <a:t>% DE CONTROL DE CALIDAD A LA PRODUCCIÓN Y MATERIAS PRIMAS</a:t>
            </a:r>
            <a:endParaRPr lang="es-CO" sz="12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'[13]PRO-IND-002'!$J$32:$J$33</c:f>
              <c:strCache>
                <c:ptCount val="1"/>
                <c:pt idx="0">
                  <c:v>% DE EFICACIA DE ENSAYOS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'[14]IND G CUMPL ENTREGA PYMP'!$C$30:$G$33</c:f>
              <c:multiLvlStrCache>
                <c:ptCount val="4"/>
                <c:lvl/>
                <c:lvl/>
                <c:lvl/>
                <c:lvl/>
                <c:lvl>
                  <c:pt idx="0">
                    <c:v>Trimestre 1</c:v>
                  </c:pt>
                  <c:pt idx="1">
                    <c:v>Trimestre 2</c:v>
                  </c:pt>
                  <c:pt idx="2">
                    <c:v>Trimestre 3</c:v>
                  </c:pt>
                  <c:pt idx="3">
                    <c:v>Trimestre 4</c:v>
                  </c:pt>
                </c:lvl>
              </c:multiLvlStrCache>
            </c:multiLvlStrRef>
          </c:cat>
          <c:val>
            <c:numRef>
              <c:f>'[13]PRO-IND-002'!$J$34:$J$37</c:f>
              <c:numCache>
                <c:formatCode>General</c:formatCode>
                <c:ptCount val="4"/>
                <c:pt idx="0">
                  <c:v>0.99014778325123154</c:v>
                </c:pt>
                <c:pt idx="1">
                  <c:v>0.98360655737704916</c:v>
                </c:pt>
                <c:pt idx="2">
                  <c:v>0</c:v>
                </c:pt>
                <c:pt idx="3">
                  <c:v>0</c:v>
                </c:pt>
              </c:numCache>
            </c:numRef>
          </c:val>
          <c:extLst>
            <c:ext xmlns:c16="http://schemas.microsoft.com/office/drawing/2014/chart" uri="{C3380CC4-5D6E-409C-BE32-E72D297353CC}">
              <c16:uniqueId val="{00000000-A2FE-4719-A97E-6F2C61E8B3E9}"/>
            </c:ext>
          </c:extLst>
        </c:ser>
        <c:dLbls>
          <c:dLblPos val="outEnd"/>
          <c:showLegendKey val="0"/>
          <c:showVal val="1"/>
          <c:showCatName val="0"/>
          <c:showSerName val="0"/>
          <c:showPercent val="0"/>
          <c:showBubbleSize val="0"/>
        </c:dLbls>
        <c:gapWidth val="100"/>
        <c:overlap val="-15"/>
        <c:axId val="-1164804064"/>
        <c:axId val="-1164803520"/>
      </c:barChart>
      <c:catAx>
        <c:axId val="-1164804064"/>
        <c:scaling>
          <c:orientation val="minMax"/>
        </c:scaling>
        <c:delete val="0"/>
        <c:axPos val="b"/>
        <c:numFmt formatCode="General" sourceLinked="1"/>
        <c:majorTickMark val="out"/>
        <c:minorTickMark val="none"/>
        <c:tickLblPos val="nextTo"/>
        <c:spPr>
          <a:noFill/>
          <a:ln w="1905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4803520"/>
        <c:crosses val="autoZero"/>
        <c:auto val="1"/>
        <c:lblAlgn val="ctr"/>
        <c:lblOffset val="100"/>
        <c:noMultiLvlLbl val="0"/>
      </c:catAx>
      <c:valAx>
        <c:axId val="-11648035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48040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CUMPLIMIENTO DE LAS ESPECIFICACIONES TÉCNICAS DE LA PRODUCCIÓN DE MEZCLA ASFALTICA EN CALIENTE</a:t>
            </a:r>
          </a:p>
        </c:rich>
      </c:tx>
      <c:layout>
        <c:manualLayout>
          <c:xMode val="edge"/>
          <c:yMode val="edge"/>
          <c:x val="4.6865281094424789E-2"/>
          <c:y val="1.193155038962278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5852826096607836E-2"/>
          <c:y val="0.2262353525349588"/>
          <c:w val="0.74005910984945233"/>
          <c:h val="0.60469803833762481"/>
        </c:manualLayout>
      </c:layout>
      <c:barChart>
        <c:barDir val="col"/>
        <c:grouping val="clustered"/>
        <c:varyColors val="0"/>
        <c:ser>
          <c:idx val="4"/>
          <c:order val="4"/>
          <c:tx>
            <c:strRef>
              <c:f>'[13]PRO-IND-003'!$H$32</c:f>
              <c:strCache>
                <c:ptCount val="1"/>
                <c:pt idx="0">
                  <c:v>SUMATORIA DEL % DE CUMPLIMIENTO DE PARAMETROS</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'[13]PRO-IND-003'!$C$33:$C$37</c:f>
              <c:strCache>
                <c:ptCount val="5"/>
                <c:pt idx="1">
                  <c:v>Trimestre 1</c:v>
                </c:pt>
                <c:pt idx="2">
                  <c:v>Trimestre 2</c:v>
                </c:pt>
                <c:pt idx="3">
                  <c:v>Trimestre 3</c:v>
                </c:pt>
                <c:pt idx="4">
                  <c:v>Trimestre 4</c:v>
                </c:pt>
              </c:strCache>
            </c:strRef>
          </c:cat>
          <c:val>
            <c:numRef>
              <c:f>'[13]PRO-IND-003'!$H$33:$H$37</c:f>
              <c:numCache>
                <c:formatCode>General</c:formatCode>
                <c:ptCount val="5"/>
                <c:pt idx="1">
                  <c:v>3.9663498697981456</c:v>
                </c:pt>
                <c:pt idx="2">
                  <c:v>4</c:v>
                </c:pt>
              </c:numCache>
            </c:numRef>
          </c:val>
          <c:extLst>
            <c:ext xmlns:c16="http://schemas.microsoft.com/office/drawing/2014/chart" uri="{C3380CC4-5D6E-409C-BE32-E72D297353CC}">
              <c16:uniqueId val="{00000000-0393-4F19-80AF-05DAB5417B16}"/>
            </c:ext>
          </c:extLst>
        </c:ser>
        <c:ser>
          <c:idx val="5"/>
          <c:order val="5"/>
          <c:tx>
            <c:strRef>
              <c:f>'[13]PRO-IND-003'!$I$32</c:f>
              <c:strCache>
                <c:ptCount val="1"/>
                <c:pt idx="0">
                  <c:v>NÚMERO DE PARAMETROS EVALUADOS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'[13]PRO-IND-003'!$C$33:$C$37</c:f>
              <c:strCache>
                <c:ptCount val="5"/>
                <c:pt idx="1">
                  <c:v>Trimestre 1</c:v>
                </c:pt>
                <c:pt idx="2">
                  <c:v>Trimestre 2</c:v>
                </c:pt>
                <c:pt idx="3">
                  <c:v>Trimestre 3</c:v>
                </c:pt>
                <c:pt idx="4">
                  <c:v>Trimestre 4</c:v>
                </c:pt>
              </c:strCache>
            </c:strRef>
          </c:cat>
          <c:val>
            <c:numRef>
              <c:f>'[13]PRO-IND-003'!$I$33:$I$37</c:f>
              <c:numCache>
                <c:formatCode>General</c:formatCode>
                <c:ptCount val="5"/>
                <c:pt idx="1">
                  <c:v>4</c:v>
                </c:pt>
                <c:pt idx="2">
                  <c:v>4</c:v>
                </c:pt>
              </c:numCache>
            </c:numRef>
          </c:val>
          <c:extLst>
            <c:ext xmlns:c16="http://schemas.microsoft.com/office/drawing/2014/chart" uri="{C3380CC4-5D6E-409C-BE32-E72D297353CC}">
              <c16:uniqueId val="{00000001-0393-4F19-80AF-05DAB5417B16}"/>
            </c:ext>
          </c:extLst>
        </c:ser>
        <c:dLbls>
          <c:showLegendKey val="0"/>
          <c:showVal val="0"/>
          <c:showCatName val="0"/>
          <c:showSerName val="0"/>
          <c:showPercent val="0"/>
          <c:showBubbleSize val="0"/>
        </c:dLbls>
        <c:gapWidth val="219"/>
        <c:overlap val="-27"/>
        <c:axId val="-1385235776"/>
        <c:axId val="-1434510848"/>
        <c:extLst>
          <c:ext xmlns:c15="http://schemas.microsoft.com/office/drawing/2012/chart" uri="{02D57815-91ED-43cb-92C2-25804820EDAC}">
            <c15:filteredBarSeries>
              <c15:ser>
                <c:idx val="0"/>
                <c:order val="0"/>
                <c:tx>
                  <c:strRef>
                    <c:extLst>
                      <c:ext uri="{02D57815-91ED-43cb-92C2-25804820EDAC}">
                        <c15:formulaRef>
                          <c15:sqref>'[13]PRO-IND-003'!$D$32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'[13]PRO-IND-003'!$C$33:$C$37</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'[13]PRO-IND-003'!$D$33:$D$37</c15:sqref>
                        </c15:formulaRef>
                      </c:ext>
                    </c:extLst>
                    <c:numCache>
                      <c:formatCode>General</c:formatCode>
                      <c:ptCount val="5"/>
                    </c:numCache>
                  </c:numRef>
                </c:val>
                <c:extLst>
                  <c:ext xmlns:c16="http://schemas.microsoft.com/office/drawing/2014/chart" uri="{C3380CC4-5D6E-409C-BE32-E72D297353CC}">
                    <c16:uniqueId val="{00000003-0393-4F19-80AF-05DAB5417B1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'[13]PRO-IND-003'!$E$32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'[13]PRO-IND-003'!$C$33:$C$37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'[13]PRO-IND-003'!$E$33:$E$37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0393-4F19-80AF-05DAB5417B1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'[13]PRO-IND-003'!$F$32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'[13]PRO-IND-003'!$C$33:$C$37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'[13]PRO-IND-003'!$F$33:$F$37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0393-4F19-80AF-05DAB5417B1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'[13]PRO-IND-003'!$G$32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'[13]PRO-IND-003'!$C$33:$C$37</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'[13]PRO-IND-003'!$G$33:$G$37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0393-4F19-80AF-05DAB5417B16}"/>
                  </c:ext>
                </c:extLst>
              </c15:ser>
            </c15:filteredBarSeries>
          </c:ext>
        </c:extLst>
      </c:barChart>
      <c:lineChart>
        <c:grouping val="standard"/>
        <c:varyColors val="0"/>
        <c:ser>
          <c:idx val="6"/>
          <c:order val="6"/>
          <c:tx>
            <c:strRef>
              <c:f>'[13]PRO-IND-003'!$J$32</c:f>
              <c:strCache>
                <c:ptCount val="1"/>
                <c:pt idx="0">
                  <c:v>% DE CUMPLIMIENTO DE ESPECIFICACIONES TÉCNICAS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'[13]PRO-IND-003'!$C$33:$C$37</c:f>
              <c:strCache>
                <c:ptCount val="5"/>
                <c:pt idx="1">
                  <c:v>Trimestre 1</c:v>
                </c:pt>
                <c:pt idx="2">
                  <c:v>Trimestre 2</c:v>
                </c:pt>
                <c:pt idx="3">
                  <c:v>Trimestre 3</c:v>
                </c:pt>
                <c:pt idx="4">
                  <c:v>Trimestre 4</c:v>
                </c:pt>
              </c:strCache>
            </c:strRef>
          </c:cat>
          <c:val>
            <c:numRef>
              <c:f>'[13]PRO-IND-003'!$J$33:$J$37</c:f>
              <c:numCache>
                <c:formatCode>General</c:formatCode>
                <c:ptCount val="5"/>
                <c:pt idx="1">
                  <c:v>0.99158746744953641</c:v>
                </c:pt>
                <c:pt idx="2">
                  <c:v>1</c:v>
                </c:pt>
                <c:pt idx="3">
                  <c:v>0</c:v>
                </c:pt>
                <c:pt idx="4">
                  <c:v>0</c:v>
                </c:pt>
              </c:numCache>
            </c:numRef>
          </c:val>
          <c:smooth val="0"/>
          <c:extLst>
            <c:ext xmlns:c16="http://schemas.microsoft.com/office/drawing/2014/chart" uri="{C3380CC4-5D6E-409C-BE32-E72D297353CC}">
              <c16:uniqueId val="{00000002-0393-4F19-80AF-05DAB5417B16}"/>
            </c:ext>
          </c:extLst>
        </c:ser>
        <c:dLbls>
          <c:showLegendKey val="0"/>
          <c:showVal val="0"/>
          <c:showCatName val="0"/>
          <c:showSerName val="0"/>
          <c:showPercent val="0"/>
          <c:showBubbleSize val="0"/>
        </c:dLbls>
        <c:marker val="1"/>
        <c:smooth val="0"/>
        <c:axId val="-1385235776"/>
        <c:axId val="-1434510848"/>
      </c:lineChart>
      <c:catAx>
        <c:axId val="-1385235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10848"/>
        <c:crosses val="autoZero"/>
        <c:auto val="1"/>
        <c:lblAlgn val="ctr"/>
        <c:lblOffset val="100"/>
        <c:noMultiLvlLbl val="0"/>
      </c:catAx>
      <c:valAx>
        <c:axId val="-14345108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235776"/>
        <c:crosses val="autoZero"/>
        <c:crossBetween val="between"/>
      </c:valAx>
      <c:spPr>
        <a:noFill/>
        <a:ln>
          <a:noFill/>
        </a:ln>
        <a:effectLst/>
      </c:spPr>
    </c:plotArea>
    <c:legend>
      <c:legendPos val="b"/>
      <c:layout>
        <c:manualLayout>
          <c:xMode val="edge"/>
          <c:yMode val="edge"/>
          <c:x val="0.82143999377278953"/>
          <c:y val="3.1594083914866088E-2"/>
          <c:w val="0.17331455440173779"/>
          <c:h val="0.911533878170441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1" i="0" baseline="0">
                <a:solidFill>
                  <a:sysClr val="windowText" lastClr="000000"/>
                </a:solidFill>
                <a:effectLst/>
              </a:rPr>
              <a:t>% DE CONTROL DE CALIDAD A LA PRODUCCIÓN Y MATERIAS PRIMAS</a:t>
            </a:r>
            <a:endParaRPr lang="es-CO" sz="12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s-CO"/>
        </a:p>
      </c:txPr>
    </c:title>
    <c:autoTitleDeleted val="0"/>
    <c:plotArea>
      <c:layout/>
      <c:barChart>
        <c:barDir val="col"/>
        <c:grouping val="clustered"/>
        <c:varyColors val="0"/>
        <c:ser>
          <c:idx val="0"/>
          <c:order val="0"/>
          <c:tx>
            <c:strRef>
              <c:f>'[13]PRO-IND-003'!$J$32:$J$33</c:f>
              <c:strCache>
                <c:ptCount val="1"/>
                <c:pt idx="0">
                  <c:v>% DE CUMPLIMIENTO DE ESPECIFICACIONES TÉCNICAS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'[14]IND G CUMPL ENTREGA PYMP'!$C$30:$G$33</c:f>
              <c:multiLvlStrCache>
                <c:ptCount val="4"/>
                <c:lvl/>
                <c:lvl/>
                <c:lvl/>
                <c:lvl/>
                <c:lvl>
                  <c:pt idx="0">
                    <c:v>Trimestre 1</c:v>
                  </c:pt>
                  <c:pt idx="1">
                    <c:v>Trimestre 2</c:v>
                  </c:pt>
                  <c:pt idx="2">
                    <c:v>Trimestre 3</c:v>
                  </c:pt>
                  <c:pt idx="3">
                    <c:v>Trimestre 4</c:v>
                  </c:pt>
                </c:lvl>
              </c:multiLvlStrCache>
            </c:multiLvlStrRef>
          </c:cat>
          <c:val>
            <c:numRef>
              <c:f>'[13]PRO-IND-003'!$J$34:$J$37</c:f>
              <c:numCache>
                <c:formatCode>General</c:formatCode>
                <c:ptCount val="4"/>
                <c:pt idx="0">
                  <c:v>0.99158746744953641</c:v>
                </c:pt>
                <c:pt idx="1">
                  <c:v>1</c:v>
                </c:pt>
                <c:pt idx="2">
                  <c:v>0</c:v>
                </c:pt>
                <c:pt idx="3">
                  <c:v>0</c:v>
                </c:pt>
              </c:numCache>
            </c:numRef>
          </c:val>
          <c:extLst>
            <c:ext xmlns:c16="http://schemas.microsoft.com/office/drawing/2014/chart" uri="{C3380CC4-5D6E-409C-BE32-E72D297353CC}">
              <c16:uniqueId val="{00000000-F56D-4325-847D-73890B709870}"/>
            </c:ext>
          </c:extLst>
        </c:ser>
        <c:dLbls>
          <c:dLblPos val="outEnd"/>
          <c:showLegendKey val="0"/>
          <c:showVal val="1"/>
          <c:showCatName val="0"/>
          <c:showSerName val="0"/>
          <c:showPercent val="0"/>
          <c:showBubbleSize val="0"/>
        </c:dLbls>
        <c:gapWidth val="100"/>
        <c:overlap val="-15"/>
        <c:axId val="-1164801344"/>
        <c:axId val="-1164800256"/>
      </c:barChart>
      <c:catAx>
        <c:axId val="-1164801344"/>
        <c:scaling>
          <c:orientation val="minMax"/>
        </c:scaling>
        <c:delete val="0"/>
        <c:axPos val="b"/>
        <c:numFmt formatCode="General" sourceLinked="1"/>
        <c:majorTickMark val="out"/>
        <c:minorTickMark val="none"/>
        <c:tickLblPos val="nextTo"/>
        <c:spPr>
          <a:noFill/>
          <a:ln w="1905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4800256"/>
        <c:crosses val="autoZero"/>
        <c:auto val="1"/>
        <c:lblAlgn val="ctr"/>
        <c:lblOffset val="100"/>
        <c:noMultiLvlLbl val="0"/>
      </c:catAx>
      <c:valAx>
        <c:axId val="-11648002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4801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36145373317696988"/>
        </c:manualLayout>
      </c:layout>
      <c:barChart>
        <c:barDir val="col"/>
        <c:grouping val="clustered"/>
        <c:varyColors val="0"/>
        <c:ser>
          <c:idx val="4"/>
          <c:order val="0"/>
          <c:tx>
            <c:strRef>
              <c:f>'[4]SIG-IND-002'!$H$32:$H$33</c:f>
              <c:strCache>
                <c:ptCount val="1"/>
                <c:pt idx="0">
                  <c:v>Safisfacción con mi trabajo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'[4]SIG-IND-002'!$C$34:$G$36</c:f>
              <c:multiLvlStrCache>
                <c:ptCount val="3"/>
                <c:lvl/>
                <c:lvl/>
                <c:lvl/>
                <c:lvl/>
                <c:lvl>
                  <c:pt idx="0">
                    <c:v>2 Semestre 2017</c:v>
                  </c:pt>
                  <c:pt idx="1">
                    <c:v>1 Semestre 2018</c:v>
                  </c:pt>
                  <c:pt idx="2">
                    <c:v>2 Semestre 2018</c:v>
                  </c:pt>
                </c:lvl>
              </c:multiLvlStrCache>
            </c:multiLvlStrRef>
          </c:cat>
          <c:val>
            <c:numRef>
              <c:f>'[4]SIG-IND-002'!$H$34:$H$36</c:f>
              <c:numCache>
                <c:formatCode>General</c:formatCode>
                <c:ptCount val="3"/>
                <c:pt idx="0">
                  <c:v>0.84799999999999998</c:v>
                </c:pt>
                <c:pt idx="1">
                  <c:v>0.92</c:v>
                </c:pt>
              </c:numCache>
            </c:numRef>
          </c:val>
          <c:extLst>
            <c:ext xmlns:c16="http://schemas.microsoft.com/office/drawing/2014/chart" uri="{C3380CC4-5D6E-409C-BE32-E72D297353CC}">
              <c16:uniqueId val="{00000000-1968-462A-8846-0C4ADF762728}"/>
            </c:ext>
          </c:extLst>
        </c:ser>
        <c:ser>
          <c:idx val="5"/>
          <c:order val="1"/>
          <c:tx>
            <c:strRef>
              <c:f>'[4]SIG-IND-002'!$J$32:$J$33</c:f>
              <c:strCache>
                <c:ptCount val="1"/>
                <c:pt idx="0">
                  <c:v>Satisfacción con otros Procesos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'[4]SIG-IND-002'!$C$34:$G$36</c:f>
              <c:multiLvlStrCache>
                <c:ptCount val="3"/>
                <c:lvl/>
                <c:lvl/>
                <c:lvl/>
                <c:lvl/>
                <c:lvl>
                  <c:pt idx="0">
                    <c:v>2 Semestre 2017</c:v>
                  </c:pt>
                  <c:pt idx="1">
                    <c:v>1 Semestre 2018</c:v>
                  </c:pt>
                  <c:pt idx="2">
                    <c:v>2 Semestre 2018</c:v>
                  </c:pt>
                </c:lvl>
              </c:multiLvlStrCache>
            </c:multiLvlStrRef>
          </c:cat>
          <c:val>
            <c:numRef>
              <c:f>'[4]SIG-IND-002'!$J$34:$J$36</c:f>
              <c:numCache>
                <c:formatCode>General</c:formatCode>
                <c:ptCount val="3"/>
                <c:pt idx="0">
                  <c:v>0.70799999999999996</c:v>
                </c:pt>
                <c:pt idx="1">
                  <c:v>0.74199999999999999</c:v>
                </c:pt>
              </c:numCache>
            </c:numRef>
          </c:val>
          <c:extLst>
            <c:ext xmlns:c16="http://schemas.microsoft.com/office/drawing/2014/chart" uri="{C3380CC4-5D6E-409C-BE32-E72D297353CC}">
              <c16:uniqueId val="{00000001-1968-462A-8846-0C4ADF762728}"/>
            </c:ext>
          </c:extLst>
        </c:ser>
        <c:dLbls>
          <c:showLegendKey val="0"/>
          <c:showVal val="0"/>
          <c:showCatName val="0"/>
          <c:showSerName val="0"/>
          <c:showPercent val="0"/>
          <c:showBubbleSize val="0"/>
        </c:dLbls>
        <c:gapWidth val="150"/>
        <c:axId val="-1433916000"/>
        <c:axId val="-1433913824"/>
        <c:extLst/>
      </c:barChart>
      <c:lineChart>
        <c:grouping val="standard"/>
        <c:varyColors val="0"/>
        <c:ser>
          <c:idx val="6"/>
          <c:order val="2"/>
          <c:tx>
            <c:strRef>
              <c:f>'[4]SIG-IND-002'!$K$32:$K$33</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'[4]SIG-IND-002'!$C$34:$G$36</c:f>
              <c:multiLvlStrCache>
                <c:ptCount val="3"/>
                <c:lvl/>
                <c:lvl/>
                <c:lvl/>
                <c:lvl/>
                <c:lvl>
                  <c:pt idx="0">
                    <c:v>2 Semestre 2017</c:v>
                  </c:pt>
                  <c:pt idx="1">
                    <c:v>1 Semestre 2018</c:v>
                  </c:pt>
                  <c:pt idx="2">
                    <c:v>2 Semestre 2018</c:v>
                  </c:pt>
                </c:lvl>
              </c:multiLvlStrCache>
            </c:multiLvlStrRef>
          </c:cat>
          <c:val>
            <c:numRef>
              <c:f>'[4]SIG-IND-002'!$K$34:$K$36</c:f>
              <c:numCache>
                <c:formatCode>General</c:formatCode>
                <c:ptCount val="3"/>
                <c:pt idx="0">
                  <c:v>0.75166666666666659</c:v>
                </c:pt>
                <c:pt idx="1">
                  <c:v>0.83099999999999996</c:v>
                </c:pt>
                <c:pt idx="2">
                  <c:v>0</c:v>
                </c:pt>
              </c:numCache>
            </c:numRef>
          </c:val>
          <c:smooth val="0"/>
          <c:extLst>
            <c:ext xmlns:c16="http://schemas.microsoft.com/office/drawing/2014/chart" uri="{C3380CC4-5D6E-409C-BE32-E72D297353CC}">
              <c16:uniqueId val="{00000002-1968-462A-8846-0C4ADF762728}"/>
            </c:ext>
          </c:extLst>
        </c:ser>
        <c:dLbls>
          <c:showLegendKey val="0"/>
          <c:showVal val="0"/>
          <c:showCatName val="0"/>
          <c:showSerName val="0"/>
          <c:showPercent val="0"/>
          <c:showBubbleSize val="0"/>
        </c:dLbls>
        <c:marker val="1"/>
        <c:smooth val="0"/>
        <c:axId val="-1433919808"/>
        <c:axId val="-1433919264"/>
      </c:lineChart>
      <c:catAx>
        <c:axId val="-143391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3913824"/>
        <c:crosses val="autoZero"/>
        <c:auto val="1"/>
        <c:lblAlgn val="ctr"/>
        <c:lblOffset val="100"/>
        <c:noMultiLvlLbl val="0"/>
      </c:catAx>
      <c:valAx>
        <c:axId val="-14339138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3916000"/>
        <c:crosses val="autoZero"/>
        <c:crossBetween val="between"/>
        <c:minorUnit val="4"/>
      </c:valAx>
      <c:valAx>
        <c:axId val="-1433919264"/>
        <c:scaling>
          <c:orientation val="minMax"/>
          <c:max val="1"/>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3919808"/>
        <c:crosses val="max"/>
        <c:crossBetween val="between"/>
        <c:majorUnit val="0.2"/>
      </c:valAx>
      <c:catAx>
        <c:axId val="-1433919808"/>
        <c:scaling>
          <c:orientation val="minMax"/>
        </c:scaling>
        <c:delete val="1"/>
        <c:axPos val="b"/>
        <c:numFmt formatCode="General" sourceLinked="1"/>
        <c:majorTickMark val="out"/>
        <c:minorTickMark val="none"/>
        <c:tickLblPos val="nextTo"/>
        <c:crossAx val="-1433919264"/>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INTERVENCION DE LA MALLA VIAL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069721735020087E-2"/>
          <c:y val="0.20393122733312177"/>
          <c:w val="0.73060168426813943"/>
          <c:h val="0.63646191271760966"/>
        </c:manualLayout>
      </c:layout>
      <c:barChart>
        <c:barDir val="col"/>
        <c:grouping val="clustered"/>
        <c:varyColors val="0"/>
        <c:ser>
          <c:idx val="4"/>
          <c:order val="4"/>
          <c:tx>
            <c:strRef>
              <c:f>'IMV-IND-001'!$H$32</c:f>
              <c:strCache>
                <c:ptCount val="1"/>
                <c:pt idx="0">
                  <c:v># KM-CARRIL DE IMPACTO INTERVENIDOS </c:v>
                </c:pt>
              </c:strCache>
            </c:strRef>
          </c:tx>
          <c:spPr>
            <a:solidFill>
              <a:schemeClr val="accent5"/>
            </a:solidFill>
            <a:ln>
              <a:noFill/>
            </a:ln>
            <a:effectLst/>
          </c:spPr>
          <c:invertIfNegative val="0"/>
          <c:cat>
            <c:strRef>
              <c:f>'IMV-IND-001'!$C$33:$C$37</c:f>
              <c:strCache>
                <c:ptCount val="5"/>
                <c:pt idx="0">
                  <c:v>TRIMESTRE 1</c:v>
                </c:pt>
                <c:pt idx="1">
                  <c:v>TRIMESTRE 2</c:v>
                </c:pt>
                <c:pt idx="2">
                  <c:v>TRIMESTRE 3</c:v>
                </c:pt>
                <c:pt idx="3">
                  <c:v>TRIMESTRE 4</c:v>
                </c:pt>
                <c:pt idx="4">
                  <c:v>TOTAL</c:v>
                </c:pt>
              </c:strCache>
            </c:strRef>
          </c:cat>
          <c:val>
            <c:numRef>
              <c:f>'IMV-IND-001'!$H$33:$H$37</c:f>
              <c:numCache>
                <c:formatCode>0.00</c:formatCode>
                <c:ptCount val="5"/>
                <c:pt idx="0">
                  <c:v>70.55</c:v>
                </c:pt>
                <c:pt idx="1">
                  <c:v>75.17</c:v>
                </c:pt>
                <c:pt idx="2">
                  <c:v>89.9</c:v>
                </c:pt>
                <c:pt idx="3">
                  <c:v>72.650000000000006</c:v>
                </c:pt>
                <c:pt idx="4" formatCode="_(* #,##0.00_);_(* \(#,##0.00\);_(* &quot;-&quot;??_);_(@_)">
                  <c:v>308.27</c:v>
                </c:pt>
              </c:numCache>
            </c:numRef>
          </c:val>
          <c:extLst>
            <c:ext xmlns:c16="http://schemas.microsoft.com/office/drawing/2014/chart" uri="{C3380CC4-5D6E-409C-BE32-E72D297353CC}">
              <c16:uniqueId val="{00000004-EB0C-4DA2-BA6D-2A0359725B30}"/>
            </c:ext>
          </c:extLst>
        </c:ser>
        <c:ser>
          <c:idx val="5"/>
          <c:order val="5"/>
          <c:tx>
            <c:strRef>
              <c:f>'IMV-IND-001'!$I$32</c:f>
              <c:strCache>
                <c:ptCount val="1"/>
                <c:pt idx="0">
                  <c:v>KMS-CARRIL DE IMPACTO PROGRAMADOS PARA EL AÑO </c:v>
                </c:pt>
              </c:strCache>
            </c:strRef>
          </c:tx>
          <c:spPr>
            <a:solidFill>
              <a:schemeClr val="accent6"/>
            </a:solidFill>
            <a:ln>
              <a:noFill/>
            </a:ln>
            <a:effectLst/>
          </c:spPr>
          <c:invertIfNegative val="0"/>
          <c:cat>
            <c:strRef>
              <c:f>'IMV-IND-001'!$C$33:$C$37</c:f>
              <c:strCache>
                <c:ptCount val="5"/>
                <c:pt idx="0">
                  <c:v>TRIMESTRE 1</c:v>
                </c:pt>
                <c:pt idx="1">
                  <c:v>TRIMESTRE 2</c:v>
                </c:pt>
                <c:pt idx="2">
                  <c:v>TRIMESTRE 3</c:v>
                </c:pt>
                <c:pt idx="3">
                  <c:v>TRIMESTRE 4</c:v>
                </c:pt>
                <c:pt idx="4">
                  <c:v>TOTAL</c:v>
                </c:pt>
              </c:strCache>
            </c:strRef>
          </c:cat>
          <c:val>
            <c:numRef>
              <c:f>'IMV-IND-001'!$I$33:$I$37</c:f>
              <c:numCache>
                <c:formatCode>0</c:formatCode>
                <c:ptCount val="5"/>
                <c:pt idx="0">
                  <c:v>300</c:v>
                </c:pt>
                <c:pt idx="1">
                  <c:v>300</c:v>
                </c:pt>
                <c:pt idx="2">
                  <c:v>300</c:v>
                </c:pt>
                <c:pt idx="3">
                  <c:v>300</c:v>
                </c:pt>
                <c:pt idx="4">
                  <c:v>300</c:v>
                </c:pt>
              </c:numCache>
            </c:numRef>
          </c:val>
          <c:extLst>
            <c:ext xmlns:c16="http://schemas.microsoft.com/office/drawing/2014/chart" uri="{C3380CC4-5D6E-409C-BE32-E72D297353CC}">
              <c16:uniqueId val="{00000005-EB0C-4DA2-BA6D-2A0359725B30}"/>
            </c:ext>
          </c:extLst>
        </c:ser>
        <c:dLbls>
          <c:showLegendKey val="0"/>
          <c:showVal val="0"/>
          <c:showCatName val="0"/>
          <c:showSerName val="0"/>
          <c:showPercent val="0"/>
          <c:showBubbleSize val="0"/>
        </c:dLbls>
        <c:gapWidth val="150"/>
        <c:axId val="-1434507040"/>
        <c:axId val="-1434506496"/>
        <c:extLst>
          <c:ext xmlns:c15="http://schemas.microsoft.com/office/drawing/2012/chart" uri="{02D57815-91ED-43cb-92C2-25804820EDAC}">
            <c15:filteredBarSeries>
              <c15:ser>
                <c:idx val="0"/>
                <c:order val="0"/>
                <c:tx>
                  <c:strRef>
                    <c:extLst>
                      <c:ext uri="{02D57815-91ED-43cb-92C2-25804820EDAC}">
                        <c15:formulaRef>
                          <c15:sqref>'IMV-IND-001'!$D$32</c15:sqref>
                        </c15:formulaRef>
                      </c:ext>
                    </c:extLst>
                    <c:strCache>
                      <c:ptCount val="1"/>
                    </c:strCache>
                  </c:strRef>
                </c:tx>
                <c:spPr>
                  <a:solidFill>
                    <a:schemeClr val="accent1"/>
                  </a:solidFill>
                  <a:ln>
                    <a:noFill/>
                  </a:ln>
                  <a:effectLst/>
                </c:spPr>
                <c:invertIfNegative val="0"/>
                <c:cat>
                  <c:strRef>
                    <c:extLst>
                      <c:ext uri="{02D57815-91ED-43cb-92C2-25804820EDAC}">
                        <c15:formulaRef>
                          <c15:sqref>'IMV-IND-001'!$C$33:$C$37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'IMV-IND-001'!$D$33:$D$37</c15:sqref>
                        </c15:formulaRef>
                      </c:ext>
                    </c:extLst>
                    <c:numCache>
                      <c:formatCode>General</c:formatCode>
                      <c:ptCount val="5"/>
                    </c:numCache>
                  </c:numRef>
                </c:val>
                <c:extLst>
                  <c:ext xmlns:c16="http://schemas.microsoft.com/office/drawing/2014/chart" uri="{C3380CC4-5D6E-409C-BE32-E72D297353CC}">
                    <c16:uniqueId val="{00000000-EB0C-4DA2-BA6D-2A0359725B3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'IMV-IND-001'!$E$32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'IMV-IND-001'!$C$33:$C$37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EB0C-4DA2-BA6D-2A0359725B3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'IMV-IND-001'!$F$32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'IMV-IND-001'!$C$33:$C$37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EB0C-4DA2-BA6D-2A0359725B3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'IMV-IND-001'!$G$32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'IMV-IND-001'!$C$33:$C$37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'IMV-IND-001'!$G$33:$G$37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EB0C-4DA2-BA6D-2A0359725B30}"/>
                  </c:ext>
                </c:extLst>
              </c15:ser>
            </c15:filteredBarSeries>
          </c:ext>
        </c:extLst>
      </c:barChart>
      <c:lineChart>
        <c:grouping val="standard"/>
        <c:varyColors val="0"/>
        <c:ser>
          <c:idx val="6"/>
          <c:order val="6"/>
          <c:tx>
            <c:strRef>
              <c:f>'IMV-IND-001'!$J$32</c:f>
              <c:strCache>
                <c:ptCount val="1"/>
                <c:pt idx="0">
                  <c:v>% DE INTERVENCIÓN PARA EL CUMPLIMIENTO DE METAS</c:v>
                </c:pt>
              </c:strCache>
            </c:strRef>
          </c:tx>
          <c:spPr>
            <a:ln w="28575" cap="rnd">
              <a:solidFill>
                <a:schemeClr val="accent1">
                  <a:lumMod val="60000"/>
                </a:schemeClr>
              </a:solidFill>
              <a:round/>
            </a:ln>
            <a:effectLst/>
          </c:spPr>
          <c:marker>
            <c:symbol val="none"/>
          </c:marker>
          <c:cat>
            <c:strRef>
              <c:f>'IMV-IND-001'!$C$33:$C$37</c:f>
              <c:strCache>
                <c:ptCount val="5"/>
                <c:pt idx="0">
                  <c:v>TRIMESTRE 1</c:v>
                </c:pt>
                <c:pt idx="1">
                  <c:v>TRIMESTRE 2</c:v>
                </c:pt>
                <c:pt idx="2">
                  <c:v>TRIMESTRE 3</c:v>
                </c:pt>
                <c:pt idx="3">
                  <c:v>TRIMESTRE 4</c:v>
                </c:pt>
                <c:pt idx="4">
                  <c:v>TOTAL</c:v>
                </c:pt>
              </c:strCache>
            </c:strRef>
          </c:cat>
          <c:val>
            <c:numRef>
              <c:f>'IMV-IND-001'!$J$33:$J$37</c:f>
              <c:numCache>
                <c:formatCode>0.00%</c:formatCode>
                <c:ptCount val="5"/>
                <c:pt idx="0">
                  <c:v>0.23516666666666666</c:v>
                </c:pt>
                <c:pt idx="1">
                  <c:v>0.25056666666666666</c:v>
                </c:pt>
                <c:pt idx="2">
                  <c:v>0.29966666666666669</c:v>
                </c:pt>
                <c:pt idx="3">
                  <c:v>0.2421666666666667</c:v>
                </c:pt>
                <c:pt idx="4">
                  <c:v>1.0275666666666665</c:v>
                </c:pt>
              </c:numCache>
            </c:numRef>
          </c:val>
          <c:smooth val="0"/>
          <c:extLst>
            <c:ext xmlns:c16="http://schemas.microsoft.com/office/drawing/2014/chart" uri="{C3380CC4-5D6E-409C-BE32-E72D297353CC}">
              <c16:uniqueId val="{00000006-EB0C-4DA2-BA6D-2A0359725B30}"/>
            </c:ext>
          </c:extLst>
        </c:ser>
        <c:dLbls>
          <c:showLegendKey val="0"/>
          <c:showVal val="0"/>
          <c:showCatName val="0"/>
          <c:showSerName val="0"/>
          <c:showPercent val="0"/>
          <c:showBubbleSize val="0"/>
        </c:dLbls>
        <c:marker val="1"/>
        <c:smooth val="0"/>
        <c:axId val="-1434513024"/>
        <c:axId val="-1434513568"/>
      </c:lineChart>
      <c:catAx>
        <c:axId val="-143450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06496"/>
        <c:crosses val="autoZero"/>
        <c:auto val="1"/>
        <c:lblAlgn val="ctr"/>
        <c:lblOffset val="100"/>
        <c:noMultiLvlLbl val="0"/>
      </c:catAx>
      <c:valAx>
        <c:axId val="-14345064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07040"/>
        <c:crosses val="autoZero"/>
        <c:crossBetween val="between"/>
      </c:valAx>
      <c:valAx>
        <c:axId val="-143451356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13024"/>
        <c:crosses val="max"/>
        <c:crossBetween val="between"/>
      </c:valAx>
      <c:catAx>
        <c:axId val="-1434513024"/>
        <c:scaling>
          <c:orientation val="minMax"/>
        </c:scaling>
        <c:delete val="1"/>
        <c:axPos val="b"/>
        <c:numFmt formatCode="General" sourceLinked="1"/>
        <c:majorTickMark val="out"/>
        <c:minorTickMark val="none"/>
        <c:tickLblPos val="nextTo"/>
        <c:crossAx val="-1434513568"/>
        <c:crosses val="autoZero"/>
        <c:auto val="1"/>
        <c:lblAlgn val="ctr"/>
        <c:lblOffset val="100"/>
        <c:noMultiLvlLbl val="0"/>
      </c:catAx>
      <c:spPr>
        <a:noFill/>
        <a:ln>
          <a:noFill/>
        </a:ln>
        <a:effectLst/>
      </c:spPr>
    </c:plotArea>
    <c:legend>
      <c:legendPos val="b"/>
      <c:layout>
        <c:manualLayout>
          <c:xMode val="edge"/>
          <c:yMode val="edge"/>
          <c:x val="0.84992747944421632"/>
          <c:y val="0.10996517899933891"/>
          <c:w val="0.13584804269134604"/>
          <c:h val="0.82955373443651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POBLACIÓN BENEFICIADA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0107887662772504"/>
          <c:y val="0.19900733556037842"/>
          <c:w val="0.66932588046138819"/>
          <c:h val="0.4712891583011648"/>
        </c:manualLayout>
      </c:layout>
      <c:barChart>
        <c:barDir val="col"/>
        <c:grouping val="clustered"/>
        <c:varyColors val="0"/>
        <c:ser>
          <c:idx val="4"/>
          <c:order val="4"/>
          <c:tx>
            <c:strRef>
              <c:f>'IMV-IND-002'!$H$32</c:f>
              <c:strCache>
                <c:ptCount val="1"/>
                <c:pt idx="0">
                  <c:v>HABITANTES BENEFICIADOS POR LA INTERVENCIÓN</c:v>
                </c:pt>
              </c:strCache>
            </c:strRef>
          </c:tx>
          <c:spPr>
            <a:solidFill>
              <a:schemeClr val="accent5"/>
            </a:solidFill>
            <a:ln>
              <a:noFill/>
            </a:ln>
            <a:effectLst/>
          </c:spPr>
          <c:invertIfNegative val="0"/>
          <c:cat>
            <c:strRef>
              <c:f>'IMV-IND-002'!$C$33:$C$37</c:f>
              <c:strCache>
                <c:ptCount val="5"/>
                <c:pt idx="0">
                  <c:v>TRIMESTRE 1</c:v>
                </c:pt>
                <c:pt idx="1">
                  <c:v>TRIMESTRE 2</c:v>
                </c:pt>
                <c:pt idx="2">
                  <c:v>TRIMESTRE 3</c:v>
                </c:pt>
                <c:pt idx="3">
                  <c:v>TRIMESTRE 4</c:v>
                </c:pt>
                <c:pt idx="4">
                  <c:v>TOTAL</c:v>
                </c:pt>
              </c:strCache>
            </c:strRef>
          </c:cat>
          <c:val>
            <c:numRef>
              <c:f>'IMV-IND-002'!$H$33:$H$37</c:f>
              <c:numCache>
                <c:formatCode>#,##0</c:formatCode>
                <c:ptCount val="5"/>
                <c:pt idx="0">
                  <c:v>756436.76019032323</c:v>
                </c:pt>
                <c:pt idx="1">
                  <c:v>1156606</c:v>
                </c:pt>
                <c:pt idx="2">
                  <c:v>1573918</c:v>
                </c:pt>
                <c:pt idx="3">
                  <c:v>1892579</c:v>
                </c:pt>
                <c:pt idx="4" formatCode="_(* #,##0_);_(* \(#,##0\);_(* &quot;-&quot;??_);_(@_)">
                  <c:v>1892579</c:v>
                </c:pt>
              </c:numCache>
            </c:numRef>
          </c:val>
          <c:extLst>
            <c:ext xmlns:c16="http://schemas.microsoft.com/office/drawing/2014/chart" uri="{C3380CC4-5D6E-409C-BE32-E72D297353CC}">
              <c16:uniqueId val="{00000004-A4CB-4E98-85C1-B706AD79AB47}"/>
            </c:ext>
          </c:extLst>
        </c:ser>
        <c:ser>
          <c:idx val="5"/>
          <c:order val="5"/>
          <c:tx>
            <c:strRef>
              <c:f>'IMV-IND-002'!$I$32</c:f>
              <c:strCache>
                <c:ptCount val="1"/>
                <c:pt idx="0">
                  <c:v>HABITANTES A BENEFICIAR </c:v>
                </c:pt>
              </c:strCache>
            </c:strRef>
          </c:tx>
          <c:spPr>
            <a:solidFill>
              <a:schemeClr val="accent6"/>
            </a:solidFill>
            <a:ln>
              <a:noFill/>
            </a:ln>
            <a:effectLst/>
          </c:spPr>
          <c:invertIfNegative val="0"/>
          <c:cat>
            <c:strRef>
              <c:f>'IMV-IND-002'!$C$33:$C$37</c:f>
              <c:strCache>
                <c:ptCount val="5"/>
                <c:pt idx="0">
                  <c:v>TRIMESTRE 1</c:v>
                </c:pt>
                <c:pt idx="1">
                  <c:v>TRIMESTRE 2</c:v>
                </c:pt>
                <c:pt idx="2">
                  <c:v>TRIMESTRE 3</c:v>
                </c:pt>
                <c:pt idx="3">
                  <c:v>TRIMESTRE 4</c:v>
                </c:pt>
                <c:pt idx="4">
                  <c:v>TOTAL</c:v>
                </c:pt>
              </c:strCache>
            </c:strRef>
          </c:cat>
          <c:val>
            <c:numRef>
              <c:f>'IMV-IND-002'!$I$33:$I$37</c:f>
              <c:numCache>
                <c:formatCode>_(* #,##0_);_(* \(#,##0\);_(* "-"_);_(@_)</c:formatCode>
                <c:ptCount val="5"/>
                <c:pt idx="0">
                  <c:v>7878573</c:v>
                </c:pt>
                <c:pt idx="1">
                  <c:v>7878573</c:v>
                </c:pt>
                <c:pt idx="2">
                  <c:v>7878573</c:v>
                </c:pt>
                <c:pt idx="3">
                  <c:v>7878573</c:v>
                </c:pt>
                <c:pt idx="4" formatCode="_(* #,##0_);_(* \(#,##0\);_(* &quot;-&quot;??_);_(@_)">
                  <c:v>7878573</c:v>
                </c:pt>
              </c:numCache>
            </c:numRef>
          </c:val>
          <c:extLst>
            <c:ext xmlns:c16="http://schemas.microsoft.com/office/drawing/2014/chart" uri="{C3380CC4-5D6E-409C-BE32-E72D297353CC}">
              <c16:uniqueId val="{00000005-A4CB-4E98-85C1-B706AD79AB47}"/>
            </c:ext>
          </c:extLst>
        </c:ser>
        <c:dLbls>
          <c:showLegendKey val="0"/>
          <c:showVal val="0"/>
          <c:showCatName val="0"/>
          <c:showSerName val="0"/>
          <c:showPercent val="0"/>
          <c:showBubbleSize val="0"/>
        </c:dLbls>
        <c:gapWidth val="150"/>
        <c:axId val="-1434510304"/>
        <c:axId val="-1434509760"/>
        <c:extLst>
          <c:ext xmlns:c15="http://schemas.microsoft.com/office/drawing/2012/chart" uri="{02D57815-91ED-43cb-92C2-25804820EDAC}">
            <c15:filteredBarSeries>
              <c15:ser>
                <c:idx val="0"/>
                <c:order val="0"/>
                <c:tx>
                  <c:strRef>
                    <c:extLst>
                      <c:ext uri="{02D57815-91ED-43cb-92C2-25804820EDAC}">
                        <c15:formulaRef>
                          <c15:sqref>'IMV-IND-002'!$D$32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'IMV-IND-002'!$C$33:$C$37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'IMV-IND-002'!$D$33:$D$37</c15:sqref>
                        </c15:formulaRef>
                      </c:ext>
                    </c:extLst>
                    <c:numCache>
                      <c:formatCode>General</c:formatCode>
                      <c:ptCount val="5"/>
                    </c:numCache>
                  </c:numRef>
                </c:val>
                <c:extLst>
                  <c:ext xmlns:c16="http://schemas.microsoft.com/office/drawing/2014/chart" uri="{C3380CC4-5D6E-409C-BE32-E72D297353CC}">
                    <c16:uniqueId val="{00000000-A4CB-4E98-85C1-B706AD79AB4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'IMV-IND-002'!$C$33:$C$37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'IMV-IND-002'!$E$33:$E$37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A4CB-4E98-85C1-B706AD79AB4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'IMV-IND-002'!$C$33:$C$37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'IMV-IND-002'!$F$33:$F$37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A4CB-4E98-85C1-B706AD79AB4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'IMV-IND-002'!$C$33:$C$37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'IMV-IND-002'!$G$33:$G$37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A4CB-4E98-85C1-B706AD79AB47}"/>
                  </c:ext>
                </c:extLst>
              </c15:ser>
            </c15:filteredBarSeries>
          </c:ext>
        </c:extLst>
      </c:barChart>
      <c:lineChart>
        <c:grouping val="standard"/>
        <c:varyColors val="0"/>
        <c:ser>
          <c:idx val="6"/>
          <c:order val="6"/>
          <c:tx>
            <c:strRef>
              <c:f>'IMV-IND-002'!$J$32</c:f>
              <c:strCache>
                <c:ptCount val="1"/>
                <c:pt idx="0">
                  <c:v>% DE INTERVENCIÓN PARA EL CUMPLIMIENTO DE METAS</c:v>
                </c:pt>
              </c:strCache>
            </c:strRef>
          </c:tx>
          <c:spPr>
            <a:ln w="28575" cap="rnd">
              <a:solidFill>
                <a:schemeClr val="accent1">
                  <a:lumMod val="60000"/>
                </a:schemeClr>
              </a:solidFill>
              <a:round/>
            </a:ln>
            <a:effectLst/>
          </c:spPr>
          <c:marker>
            <c:symbol val="none"/>
          </c:marker>
          <c:cat>
            <c:strRef>
              <c:f>'IMV-IND-002'!$C$33:$C$37</c:f>
              <c:strCache>
                <c:ptCount val="5"/>
                <c:pt idx="0">
                  <c:v>TRIMESTRE 1</c:v>
                </c:pt>
                <c:pt idx="1">
                  <c:v>TRIMESTRE 2</c:v>
                </c:pt>
                <c:pt idx="2">
                  <c:v>TRIMESTRE 3</c:v>
                </c:pt>
                <c:pt idx="3">
                  <c:v>TRIMESTRE 4</c:v>
                </c:pt>
                <c:pt idx="4">
                  <c:v>TOTAL</c:v>
                </c:pt>
              </c:strCache>
            </c:strRef>
          </c:cat>
          <c:val>
            <c:numRef>
              <c:f>'IMV-IND-002'!$J$33:$J$37</c:f>
              <c:numCache>
                <c:formatCode>0.00%</c:formatCode>
                <c:ptCount val="5"/>
                <c:pt idx="0">
                  <c:v>9.6011899641003928E-2</c:v>
                </c:pt>
                <c:pt idx="1">
                  <c:v>0.14680399610437067</c:v>
                </c:pt>
                <c:pt idx="2">
                  <c:v>0.19977196378075066</c:v>
                </c:pt>
                <c:pt idx="3">
                  <c:v>0.24021850149766968</c:v>
                </c:pt>
                <c:pt idx="4">
                  <c:v>0.24021850149766968</c:v>
                </c:pt>
              </c:numCache>
            </c:numRef>
          </c:val>
          <c:smooth val="0"/>
          <c:extLst>
            <c:ext xmlns:c16="http://schemas.microsoft.com/office/drawing/2014/chart" uri="{C3380CC4-5D6E-409C-BE32-E72D297353CC}">
              <c16:uniqueId val="{00000006-A4CB-4E98-85C1-B706AD79AB47}"/>
            </c:ext>
          </c:extLst>
        </c:ser>
        <c:dLbls>
          <c:showLegendKey val="0"/>
          <c:showVal val="0"/>
          <c:showCatName val="0"/>
          <c:showSerName val="0"/>
          <c:showPercent val="0"/>
          <c:showBubbleSize val="0"/>
        </c:dLbls>
        <c:marker val="1"/>
        <c:smooth val="0"/>
        <c:axId val="-1434511392"/>
        <c:axId val="-1434508128"/>
      </c:lineChart>
      <c:catAx>
        <c:axId val="-1434510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09760"/>
        <c:crosses val="autoZero"/>
        <c:auto val="1"/>
        <c:lblAlgn val="ctr"/>
        <c:lblOffset val="100"/>
        <c:noMultiLvlLbl val="0"/>
      </c:catAx>
      <c:valAx>
        <c:axId val="-1434509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10304"/>
        <c:crosses val="autoZero"/>
        <c:crossBetween val="between"/>
      </c:valAx>
      <c:valAx>
        <c:axId val="-14345081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11392"/>
        <c:crosses val="max"/>
        <c:crossBetween val="between"/>
      </c:valAx>
      <c:catAx>
        <c:axId val="-1434511392"/>
        <c:scaling>
          <c:orientation val="minMax"/>
        </c:scaling>
        <c:delete val="1"/>
        <c:axPos val="b"/>
        <c:numFmt formatCode="General" sourceLinked="1"/>
        <c:majorTickMark val="out"/>
        <c:minorTickMark val="none"/>
        <c:tickLblPos val="nextTo"/>
        <c:crossAx val="-1434508128"/>
        <c:crosses val="autoZero"/>
        <c:auto val="1"/>
        <c:lblAlgn val="ctr"/>
        <c:lblOffset val="100"/>
        <c:noMultiLvlLbl val="0"/>
      </c:catAx>
      <c:spPr>
        <a:noFill/>
        <a:ln>
          <a:noFill/>
        </a:ln>
        <a:effectLst/>
      </c:spPr>
    </c:plotArea>
    <c:legend>
      <c:legendPos val="b"/>
      <c:layout>
        <c:manualLayout>
          <c:xMode val="edge"/>
          <c:yMode val="edge"/>
          <c:x val="0.83392789927861211"/>
          <c:y val="0.16163539523009018"/>
          <c:w val="0.16406668634377172"/>
          <c:h val="0.661302267927297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INVERSIÓN DE LA VIGENCIA</a:t>
            </a:r>
          </a:p>
        </c:rich>
      </c:tx>
      <c:layout>
        <c:manualLayout>
          <c:xMode val="edge"/>
          <c:yMode val="edge"/>
          <c:x val="0.22694238089348778"/>
          <c:y val="4.5486841274652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6.1723158950680902E-2"/>
          <c:y val="0.21088836785960682"/>
          <c:w val="0.64089464209643954"/>
          <c:h val="0.40222634807372631"/>
        </c:manualLayout>
      </c:layout>
      <c:barChart>
        <c:barDir val="col"/>
        <c:grouping val="clustered"/>
        <c:varyColors val="0"/>
        <c:ser>
          <c:idx val="4"/>
          <c:order val="4"/>
          <c:tx>
            <c:strRef>
              <c:f>'[16]IMV-IND-003'!$H$32</c:f>
              <c:strCache>
                <c:ptCount val="1"/>
                <c:pt idx="0">
                  <c:v>PRESUPUESTO EJECUTADO EN GIROS</c:v>
                </c:pt>
              </c:strCache>
            </c:strRef>
          </c:tx>
          <c:spPr>
            <a:solidFill>
              <a:schemeClr val="accent5"/>
            </a:solidFill>
            <a:ln>
              <a:noFill/>
            </a:ln>
            <a:effectLst/>
          </c:spPr>
          <c:invertIfNegative val="0"/>
          <c:cat>
            <c:strRef>
              <c:f>'[16]IMV-IND-003'!$C$33:$C$37</c:f>
              <c:strCache>
                <c:ptCount val="5"/>
                <c:pt idx="0">
                  <c:v>TRIMESTRE 1</c:v>
                </c:pt>
                <c:pt idx="1">
                  <c:v>TRIMESTRE 2</c:v>
                </c:pt>
                <c:pt idx="2">
                  <c:v>TRIMESTRE 3</c:v>
                </c:pt>
                <c:pt idx="3">
                  <c:v>TRIMESTRE 4</c:v>
                </c:pt>
                <c:pt idx="4">
                  <c:v>TOTAL</c:v>
                </c:pt>
              </c:strCache>
            </c:strRef>
          </c:cat>
          <c:val>
            <c:numRef>
              <c:f>'[16]IMV-IND-003'!$H$33:$H$37</c:f>
              <c:numCache>
                <c:formatCode>General</c:formatCode>
                <c:ptCount val="5"/>
                <c:pt idx="0">
                  <c:v>1464086699</c:v>
                </c:pt>
                <c:pt idx="1">
                  <c:v>8105298982</c:v>
                </c:pt>
                <c:pt idx="4">
                  <c:v>8105298982</c:v>
                </c:pt>
              </c:numCache>
            </c:numRef>
          </c:val>
          <c:extLst>
            <c:ext xmlns:c16="http://schemas.microsoft.com/office/drawing/2014/chart" uri="{C3380CC4-5D6E-409C-BE32-E72D297353CC}">
              <c16:uniqueId val="{00000000-4187-4828-855C-7944BA716100}"/>
            </c:ext>
          </c:extLst>
        </c:ser>
        <c:ser>
          <c:idx val="5"/>
          <c:order val="5"/>
          <c:tx>
            <c:strRef>
              <c:f>'[16]IMV-IND-003'!$I$32</c:f>
              <c:strCache>
                <c:ptCount val="1"/>
                <c:pt idx="0">
                  <c:v>PRESUPUESTO ASIGNADO PARA LA VIGENCIA</c:v>
                </c:pt>
              </c:strCache>
            </c:strRef>
          </c:tx>
          <c:spPr>
            <a:solidFill>
              <a:schemeClr val="accent6"/>
            </a:solidFill>
            <a:ln>
              <a:noFill/>
            </a:ln>
            <a:effectLst/>
          </c:spPr>
          <c:invertIfNegative val="0"/>
          <c:cat>
            <c:strRef>
              <c:f>'[16]IMV-IND-003'!$C$33:$C$37</c:f>
              <c:strCache>
                <c:ptCount val="5"/>
                <c:pt idx="0">
                  <c:v>TRIMESTRE 1</c:v>
                </c:pt>
                <c:pt idx="1">
                  <c:v>TRIMESTRE 2</c:v>
                </c:pt>
                <c:pt idx="2">
                  <c:v>TRIMESTRE 3</c:v>
                </c:pt>
                <c:pt idx="3">
                  <c:v>TRIMESTRE 4</c:v>
                </c:pt>
                <c:pt idx="4">
                  <c:v>TOTAL</c:v>
                </c:pt>
              </c:strCache>
            </c:strRef>
          </c:cat>
          <c:val>
            <c:numRef>
              <c:f>'[16]IMV-IND-003'!$I$33:$I$37</c:f>
              <c:numCache>
                <c:formatCode>General</c:formatCode>
                <c:ptCount val="5"/>
                <c:pt idx="0">
                  <c:v>100755481000</c:v>
                </c:pt>
                <c:pt idx="1">
                  <c:v>100755481000</c:v>
                </c:pt>
                <c:pt idx="4">
                  <c:v>100755481000</c:v>
                </c:pt>
              </c:numCache>
            </c:numRef>
          </c:val>
          <c:extLst>
            <c:ext xmlns:c16="http://schemas.microsoft.com/office/drawing/2014/chart" uri="{C3380CC4-5D6E-409C-BE32-E72D297353CC}">
              <c16:uniqueId val="{00000001-4187-4828-855C-7944BA716100}"/>
            </c:ext>
          </c:extLst>
        </c:ser>
        <c:dLbls>
          <c:showLegendKey val="0"/>
          <c:showVal val="0"/>
          <c:showCatName val="0"/>
          <c:showSerName val="0"/>
          <c:showPercent val="0"/>
          <c:showBubbleSize val="0"/>
        </c:dLbls>
        <c:gapWidth val="150"/>
        <c:axId val="-1383086960"/>
        <c:axId val="-1383073360"/>
        <c:extLst>
          <c:ext xmlns:c15="http://schemas.microsoft.com/office/drawing/2012/chart" uri="{02D57815-91ED-43cb-92C2-25804820EDAC}">
            <c15:filteredBarSeries>
              <c15:ser>
                <c:idx val="0"/>
                <c:order val="0"/>
                <c:tx>
                  <c:strRef>
                    <c:extLst>
                      <c:ext uri="{02D57815-91ED-43cb-92C2-25804820EDAC}">
                        <c15:formulaRef>
                          <c15:sqref>'[16]IMV-IND-003'!$D$32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'[16]IMV-IND-003'!$C$33:$C$37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'[16]IMV-IND-003'!$D$33:$D$37</c15:sqref>
                        </c15:formulaRef>
                      </c:ext>
                    </c:extLst>
                    <c:numCache>
                      <c:formatCode>General</c:formatCode>
                      <c:ptCount val="5"/>
                    </c:numCache>
                  </c:numRef>
                </c:val>
                <c:extLst>
                  <c:ext xmlns:c16="http://schemas.microsoft.com/office/drawing/2014/chart" uri="{C3380CC4-5D6E-409C-BE32-E72D297353CC}">
                    <c16:uniqueId val="{00000003-4187-4828-855C-7944BA71610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'[16]IMV-IND-003'!$E$32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'[16]IMV-IND-003'!$C$33:$C$37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'[16]IMV-IND-003'!$E$33:$E$37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4187-4828-855C-7944BA71610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'[16]IMV-IND-003'!$F$32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'[16]IMV-IND-003'!$C$33:$C$37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'[16]IMV-IND-003'!$F$33:$F$37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4187-4828-855C-7944BA71610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'[16]IMV-IND-003'!$G$32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'[16]IMV-IND-003'!$C$33:$C$37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'[16]IMV-IND-003'!$G$33:$G$37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4187-4828-855C-7944BA716100}"/>
                  </c:ext>
                </c:extLst>
              </c15:ser>
            </c15:filteredBarSeries>
          </c:ext>
        </c:extLst>
      </c:barChart>
      <c:lineChart>
        <c:grouping val="standard"/>
        <c:varyColors val="0"/>
        <c:ser>
          <c:idx val="6"/>
          <c:order val="6"/>
          <c:tx>
            <c:strRef>
              <c:f>'[16]IMV-IND-003'!$J$32</c:f>
              <c:strCache>
                <c:ptCount val="1"/>
                <c:pt idx="0">
                  <c:v>% DE INTERVENCIÓN PARA EL CUMPLIMIENTO DE METAS</c:v>
                </c:pt>
              </c:strCache>
            </c:strRef>
          </c:tx>
          <c:spPr>
            <a:ln w="28575" cap="rnd">
              <a:solidFill>
                <a:schemeClr val="accent1">
                  <a:lumMod val="60000"/>
                </a:schemeClr>
              </a:solidFill>
              <a:round/>
            </a:ln>
            <a:effectLst/>
          </c:spPr>
          <c:marker>
            <c:symbol val="none"/>
          </c:marker>
          <c:cat>
            <c:strRef>
              <c:f>'[16]IMV-IND-003'!$C$33:$C$37</c:f>
              <c:strCache>
                <c:ptCount val="5"/>
                <c:pt idx="0">
                  <c:v>TRIMESTRE 1</c:v>
                </c:pt>
                <c:pt idx="1">
                  <c:v>TRIMESTRE 2</c:v>
                </c:pt>
                <c:pt idx="2">
                  <c:v>TRIMESTRE 3</c:v>
                </c:pt>
                <c:pt idx="3">
                  <c:v>TRIMESTRE 4</c:v>
                </c:pt>
                <c:pt idx="4">
                  <c:v>TOTAL</c:v>
                </c:pt>
              </c:strCache>
            </c:strRef>
          </c:cat>
          <c:val>
            <c:numRef>
              <c:f>'[16]IMV-IND-003'!$J$33:$J$37</c:f>
              <c:numCache>
                <c:formatCode>General</c:formatCode>
                <c:ptCount val="5"/>
                <c:pt idx="0">
                  <c:v>1.4531087385707582E-2</c:v>
                </c:pt>
                <c:pt idx="1">
                  <c:v>8.0445241306525056E-2</c:v>
                </c:pt>
                <c:pt idx="2">
                  <c:v>0</c:v>
                </c:pt>
                <c:pt idx="3">
                  <c:v>0</c:v>
                </c:pt>
                <c:pt idx="4">
                  <c:v>8.0445241306525056E-2</c:v>
                </c:pt>
              </c:numCache>
            </c:numRef>
          </c:val>
          <c:smooth val="0"/>
          <c:extLst>
            <c:ext xmlns:c16="http://schemas.microsoft.com/office/drawing/2014/chart" uri="{C3380CC4-5D6E-409C-BE32-E72D297353CC}">
              <c16:uniqueId val="{00000002-4187-4828-855C-7944BA716100}"/>
            </c:ext>
          </c:extLst>
        </c:ser>
        <c:dLbls>
          <c:showLegendKey val="0"/>
          <c:showVal val="0"/>
          <c:showCatName val="0"/>
          <c:showSerName val="0"/>
          <c:showPercent val="0"/>
          <c:showBubbleSize val="0"/>
        </c:dLbls>
        <c:marker val="1"/>
        <c:smooth val="0"/>
        <c:axId val="-1383076080"/>
        <c:axId val="-1383076624"/>
      </c:lineChart>
      <c:catAx>
        <c:axId val="-138308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3073360"/>
        <c:crosses val="autoZero"/>
        <c:auto val="1"/>
        <c:lblAlgn val="ctr"/>
        <c:lblOffset val="100"/>
        <c:noMultiLvlLbl val="0"/>
      </c:catAx>
      <c:valAx>
        <c:axId val="-13830733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3086960"/>
        <c:crosses val="autoZero"/>
        <c:crossBetween val="between"/>
      </c:valAx>
      <c:valAx>
        <c:axId val="-138307662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3076080"/>
        <c:crosses val="max"/>
        <c:crossBetween val="between"/>
      </c:valAx>
      <c:catAx>
        <c:axId val="-1383076080"/>
        <c:scaling>
          <c:orientation val="minMax"/>
        </c:scaling>
        <c:delete val="1"/>
        <c:axPos val="b"/>
        <c:numFmt formatCode="General" sourceLinked="1"/>
        <c:majorTickMark val="out"/>
        <c:minorTickMark val="none"/>
        <c:tickLblPos val="nextTo"/>
        <c:crossAx val="-1383076624"/>
        <c:crosses val="autoZero"/>
        <c:auto val="1"/>
        <c:lblAlgn val="ctr"/>
        <c:lblOffset val="100"/>
        <c:noMultiLvlLbl val="0"/>
      </c:catAx>
      <c:spPr>
        <a:noFill/>
        <a:ln>
          <a:noFill/>
        </a:ln>
        <a:effectLst/>
      </c:spPr>
    </c:plotArea>
    <c:legend>
      <c:legendPos val="b"/>
      <c:layout>
        <c:manualLayout>
          <c:xMode val="edge"/>
          <c:yMode val="edge"/>
          <c:x val="0.7938974591526845"/>
          <c:y val="0.11940251064083172"/>
          <c:w val="0.19126256338376554"/>
          <c:h val="0.761194531013205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6469117747597516E-2"/>
          <c:y val="0.20735145680814435"/>
          <c:w val="0.68291680414240397"/>
          <c:h val="0.5350755135001648"/>
        </c:manualLayout>
      </c:layout>
      <c:barChart>
        <c:barDir val="col"/>
        <c:grouping val="clustered"/>
        <c:varyColors val="0"/>
        <c:ser>
          <c:idx val="4"/>
          <c:order val="4"/>
          <c:tx>
            <c:strRef>
              <c:f>'GAM-IND-001'!$H$32</c:f>
              <c:strCache>
                <c:ptCount val="1"/>
                <c:pt idx="0">
                  <c:v>No. De actividades ejecutadas</c:v>
                </c:pt>
              </c:strCache>
            </c:strRef>
          </c:tx>
          <c:spPr>
            <a:solidFill>
              <a:schemeClr val="accent5"/>
            </a:solidFill>
            <a:ln>
              <a:noFill/>
            </a:ln>
            <a:effectLst/>
          </c:spPr>
          <c:invertIfNegative val="0"/>
          <c:cat>
            <c:strRef>
              <c:f>'GAM-IND-001'!$C$33:$C$35</c:f>
              <c:strCache>
                <c:ptCount val="3"/>
                <c:pt idx="1">
                  <c:v>Semestre 1</c:v>
                </c:pt>
                <c:pt idx="2">
                  <c:v>Semestre II</c:v>
                </c:pt>
              </c:strCache>
            </c:strRef>
          </c:cat>
          <c:val>
            <c:numRef>
              <c:f>'GAM-IND-001'!$H$33:$H$35</c:f>
              <c:numCache>
                <c:formatCode>0</c:formatCode>
                <c:ptCount val="3"/>
                <c:pt idx="1">
                  <c:v>20</c:v>
                </c:pt>
                <c:pt idx="2">
                  <c:v>21</c:v>
                </c:pt>
              </c:numCache>
            </c:numRef>
          </c:val>
          <c:extLst>
            <c:ext xmlns:c16="http://schemas.microsoft.com/office/drawing/2014/chart" uri="{C3380CC4-5D6E-409C-BE32-E72D297353CC}">
              <c16:uniqueId val="{00000004-727E-4ED2-AE47-7483493F8F46}"/>
            </c:ext>
          </c:extLst>
        </c:ser>
        <c:ser>
          <c:idx val="5"/>
          <c:order val="5"/>
          <c:tx>
            <c:strRef>
              <c:f>'GAM-IND-001'!$I$32</c:f>
              <c:strCache>
                <c:ptCount val="1"/>
                <c:pt idx="0">
                  <c:v>No. De actividaddes programadas</c:v>
                </c:pt>
              </c:strCache>
            </c:strRef>
          </c:tx>
          <c:spPr>
            <a:solidFill>
              <a:schemeClr val="accent6"/>
            </a:solidFill>
            <a:ln>
              <a:noFill/>
            </a:ln>
            <a:effectLst/>
          </c:spPr>
          <c:invertIfNegative val="0"/>
          <c:cat>
            <c:strRef>
              <c:f>'GAM-IND-001'!$C$33:$C$35</c:f>
              <c:strCache>
                <c:ptCount val="3"/>
                <c:pt idx="1">
                  <c:v>Semestre 1</c:v>
                </c:pt>
                <c:pt idx="2">
                  <c:v>Semestre II</c:v>
                </c:pt>
              </c:strCache>
            </c:strRef>
          </c:cat>
          <c:val>
            <c:numRef>
              <c:f>'GAM-IND-001'!$I$33:$I$35</c:f>
              <c:numCache>
                <c:formatCode>0</c:formatCode>
                <c:ptCount val="3"/>
                <c:pt idx="1">
                  <c:v>20</c:v>
                </c:pt>
                <c:pt idx="2">
                  <c:v>21</c:v>
                </c:pt>
              </c:numCache>
            </c:numRef>
          </c:val>
          <c:extLst>
            <c:ext xmlns:c16="http://schemas.microsoft.com/office/drawing/2014/chart" uri="{C3380CC4-5D6E-409C-BE32-E72D297353CC}">
              <c16:uniqueId val="{00000005-727E-4ED2-AE47-7483493F8F46}"/>
            </c:ext>
          </c:extLst>
        </c:ser>
        <c:dLbls>
          <c:showLegendKey val="0"/>
          <c:showVal val="0"/>
          <c:showCatName val="0"/>
          <c:showSerName val="0"/>
          <c:showPercent val="0"/>
          <c:showBubbleSize val="0"/>
        </c:dLbls>
        <c:gapWidth val="219"/>
        <c:overlap val="-27"/>
        <c:axId val="1758710864"/>
        <c:axId val="1747468368"/>
        <c:extLst>
          <c:ext xmlns:c15="http://schemas.microsoft.com/office/drawing/2012/chart" uri="{02D57815-91ED-43cb-92C2-25804820EDAC}">
            <c15:filteredBarSeries>
              <c15:ser>
                <c:idx val="0"/>
                <c:order val="0"/>
                <c:tx>
                  <c:strRef>
                    <c:extLst>
                      <c:ext uri="{02D57815-91ED-43cb-92C2-25804820EDAC}">
                        <c15:formulaRef>
                          <c15:sqref>'GAM-IND-001'!$D$32</c15:sqref>
                        </c15:formulaRef>
                      </c:ext>
                    </c:extLst>
                    <c:strCache>
                      <c:ptCount val="1"/>
                    </c:strCache>
                  </c:strRef>
                </c:tx>
                <c:spPr>
                  <a:solidFill>
                    <a:schemeClr val="accent1"/>
                  </a:solidFill>
                  <a:ln>
                    <a:noFill/>
                  </a:ln>
                  <a:effectLst/>
                </c:spPr>
                <c:invertIfNegative val="0"/>
                <c:cat>
                  <c:strRef>
                    <c:extLst>
                      <c:ext uri="{02D57815-91ED-43cb-92C2-25804820EDAC}">
                        <c15:formulaRef>
                          <c15:sqref>'GAM-IND-001'!$C$33:$C$35</c15:sqref>
                        </c15:formulaRef>
                      </c:ext>
                    </c:extLst>
                    <c:strCache>
                      <c:ptCount val="3"/>
                      <c:pt idx="1">
                        <c:v>Semestre 1</c:v>
                      </c:pt>
                      <c:pt idx="2">
                        <c:v>Semestre II</c:v>
                      </c:pt>
                    </c:strCache>
                  </c:strRef>
                </c:cat>
                <c:val>
                  <c:numRef>
                    <c:extLst>
                      <c:ext uri="{02D57815-91ED-43cb-92C2-25804820EDAC}">
                        <c15:formulaRef>
                          <c15:sqref>'GAM-IND-001'!$D$33:$D$35</c15:sqref>
                        </c15:formulaRef>
                      </c:ext>
                    </c:extLst>
                    <c:numCache>
                      <c:formatCode>General</c:formatCode>
                      <c:ptCount val="3"/>
                    </c:numCache>
                  </c:numRef>
                </c:val>
                <c:extLst>
                  <c:ext xmlns:c16="http://schemas.microsoft.com/office/drawing/2014/chart" uri="{C3380CC4-5D6E-409C-BE32-E72D297353CC}">
                    <c16:uniqueId val="{00000000-727E-4ED2-AE47-7483493F8F4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'GAM-IND-001'!$E$32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'GAM-IND-001'!$C$33:$C$35</c15:sqref>
                        </c15:formulaRef>
                      </c:ext>
                    </c:extLst>
                    <c:strCache>
                      <c:ptCount val="3"/>
                      <c:pt idx="1">
                        <c:v>Semestre 1</c:v>
                      </c:pt>
                      <c:pt idx="2">
                        <c:v>Semestre II</c:v>
                      </c:pt>
                    </c:strCache>
                  </c:strRef>
                </c:cat>
                <c:val>
                  <c:numRef>
                    <c:extLst xmlns:c15="http://schemas.microsoft.com/office/drawing/2012/chart">
                      <c:ext xmlns:c15="http://schemas.microsoft.com/office/drawing/2012/chart" uri="{02D57815-91ED-43cb-92C2-25804820EDAC}">
                        <c15:formulaRef>
                          <c15:sqref>'GAM-IND-001'!$E$33:$E$35</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1-727E-4ED2-AE47-7483493F8F4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'GAM-IND-001'!$F$32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'GAM-IND-001'!$C$33:$C$35</c15:sqref>
                        </c15:formulaRef>
                      </c:ext>
                    </c:extLst>
                    <c:strCache>
                      <c:ptCount val="3"/>
                      <c:pt idx="1">
                        <c:v>Semestre 1</c:v>
                      </c:pt>
                      <c:pt idx="2">
                        <c:v>Semestre II</c:v>
                      </c:pt>
                    </c:strCache>
                  </c:strRef>
                </c:cat>
                <c:val>
                  <c:numRef>
                    <c:extLst xmlns:c15="http://schemas.microsoft.com/office/drawing/2012/chart">
                      <c:ext xmlns:c15="http://schemas.microsoft.com/office/drawing/2012/chart" uri="{02D57815-91ED-43cb-92C2-25804820EDAC}">
                        <c15:formulaRef>
                          <c15:sqref>'GAM-IND-001'!$F$33:$F$35</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2-727E-4ED2-AE47-7483493F8F4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'GAM-IND-001'!$G$32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'GAM-IND-001'!$C$33:$C$35</c15:sqref>
                        </c15:formulaRef>
                      </c:ext>
                    </c:extLst>
                    <c:strCache>
                      <c:ptCount val="3"/>
                      <c:pt idx="1">
                        <c:v>Semestre 1</c:v>
                      </c:pt>
                      <c:pt idx="2">
                        <c:v>Semestre II</c:v>
                      </c:pt>
                    </c:strCache>
                  </c:strRef>
                </c:cat>
                <c:val>
                  <c:numRef>
                    <c:extLst xmlns:c15="http://schemas.microsoft.com/office/drawing/2012/chart">
                      <c:ext xmlns:c15="http://schemas.microsoft.com/office/drawing/2012/chart" uri="{02D57815-91ED-43cb-92C2-25804820EDAC}">
                        <c15:formulaRef>
                          <c15:sqref>'GAM-IND-001'!$G$33:$G$35</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3-727E-4ED2-AE47-7483493F8F46}"/>
                  </c:ext>
                </c:extLst>
              </c15:ser>
            </c15:filteredBarSeries>
          </c:ext>
        </c:extLst>
      </c:barChart>
      <c:lineChart>
        <c:grouping val="standard"/>
        <c:varyColors val="0"/>
        <c:ser>
          <c:idx val="6"/>
          <c:order val="6"/>
          <c:tx>
            <c:strRef>
              <c:f>'GAM-IND-001'!$J$32</c:f>
              <c:strCache>
                <c:ptCount val="1"/>
                <c:pt idx="0">
                  <c:v>RESULTADO</c:v>
                </c:pt>
              </c:strCache>
            </c:strRef>
          </c:tx>
          <c:spPr>
            <a:ln w="28575" cap="rnd">
              <a:solidFill>
                <a:schemeClr val="accent1">
                  <a:lumMod val="60000"/>
                </a:schemeClr>
              </a:solidFill>
              <a:round/>
            </a:ln>
            <a:effectLst/>
          </c:spPr>
          <c:marker>
            <c:symbol val="none"/>
          </c:marker>
          <c:cat>
            <c:strRef>
              <c:f>'GAM-IND-001'!$C$33:$C$35</c:f>
              <c:strCache>
                <c:ptCount val="3"/>
                <c:pt idx="1">
                  <c:v>Semestre 1</c:v>
                </c:pt>
                <c:pt idx="2">
                  <c:v>Semestre II</c:v>
                </c:pt>
              </c:strCache>
            </c:strRef>
          </c:cat>
          <c:val>
            <c:numRef>
              <c:f>'GAM-IND-001'!$J$33:$J$35</c:f>
              <c:numCache>
                <c:formatCode>0%</c:formatCode>
                <c:ptCount val="3"/>
                <c:pt idx="1">
                  <c:v>1</c:v>
                </c:pt>
                <c:pt idx="2">
                  <c:v>1</c:v>
                </c:pt>
              </c:numCache>
            </c:numRef>
          </c:val>
          <c:smooth val="0"/>
          <c:extLst>
            <c:ext xmlns:c16="http://schemas.microsoft.com/office/drawing/2014/chart" uri="{C3380CC4-5D6E-409C-BE32-E72D297353CC}">
              <c16:uniqueId val="{00000006-727E-4ED2-AE47-7483493F8F46}"/>
            </c:ext>
          </c:extLst>
        </c:ser>
        <c:dLbls>
          <c:showLegendKey val="0"/>
          <c:showVal val="0"/>
          <c:showCatName val="0"/>
          <c:showSerName val="0"/>
          <c:showPercent val="0"/>
          <c:showBubbleSize val="0"/>
        </c:dLbls>
        <c:marker val="1"/>
        <c:smooth val="0"/>
        <c:axId val="1758709664"/>
        <c:axId val="1747465872"/>
      </c:lineChart>
      <c:catAx>
        <c:axId val="1758710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47468368"/>
        <c:crosses val="autoZero"/>
        <c:auto val="1"/>
        <c:lblAlgn val="ctr"/>
        <c:lblOffset val="100"/>
        <c:noMultiLvlLbl val="0"/>
      </c:catAx>
      <c:valAx>
        <c:axId val="1747468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58710864"/>
        <c:crosses val="autoZero"/>
        <c:crossBetween val="between"/>
      </c:valAx>
      <c:valAx>
        <c:axId val="1747465872"/>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58709664"/>
        <c:crosses val="max"/>
        <c:crossBetween val="between"/>
      </c:valAx>
      <c:catAx>
        <c:axId val="1758709664"/>
        <c:scaling>
          <c:orientation val="minMax"/>
        </c:scaling>
        <c:delete val="1"/>
        <c:axPos val="b"/>
        <c:numFmt formatCode="General" sourceLinked="1"/>
        <c:majorTickMark val="none"/>
        <c:minorTickMark val="none"/>
        <c:tickLblPos val="nextTo"/>
        <c:crossAx val="1747465872"/>
        <c:crosses val="autoZero"/>
        <c:auto val="1"/>
        <c:lblAlgn val="ctr"/>
        <c:lblOffset val="100"/>
        <c:noMultiLvlLbl val="0"/>
      </c:catAx>
      <c:spPr>
        <a:noFill/>
        <a:ln>
          <a:noFill/>
        </a:ln>
        <a:effectLst/>
      </c:spPr>
    </c:plotArea>
    <c:legend>
      <c:legendPos val="b"/>
      <c:layout>
        <c:manualLayout>
          <c:xMode val="edge"/>
          <c:yMode val="edge"/>
          <c:x val="0.77593386896853078"/>
          <c:y val="0.17889539743796865"/>
          <c:w val="0.20766404199475066"/>
          <c:h val="0.586303815666855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SATISFACCIÓN DE PARTES INTERESADAS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'SAP-IND-001'!$H$32</c:f>
              <c:strCache>
                <c:ptCount val="1"/>
                <c:pt idx="0">
                  <c:v>Resultado de encuestas aplicadas con calificación mayor o igual a 80%</c:v>
                </c:pt>
              </c:strCache>
            </c:strRef>
          </c:tx>
          <c:spPr>
            <a:solidFill>
              <a:schemeClr val="accent5"/>
            </a:solidFill>
            <a:ln>
              <a:noFill/>
            </a:ln>
            <a:effectLst/>
          </c:spPr>
          <c:invertIfNegative val="0"/>
          <c:cat>
            <c:strRef>
              <c:extLst>
                <c:ext xmlns:c15="http://schemas.microsoft.com/office/drawing/2012/chart" uri="{02D57815-91ED-43cb-92C2-25804820EDAC}">
                  <c15:fullRef>
                    <c15:sqref>'SAP-IND-001'!$C$33:$C$35</c15:sqref>
                  </c15:fullRef>
                </c:ext>
              </c:extLst>
              <c:f>'SAP-IND-001'!$C$34:$C$35</c:f>
              <c:strCache>
                <c:ptCount val="2"/>
                <c:pt idx="0">
                  <c:v>Semestre I</c:v>
                </c:pt>
                <c:pt idx="1">
                  <c:v>Semestre II</c:v>
                </c:pt>
              </c:strCache>
            </c:strRef>
          </c:cat>
          <c:val>
            <c:numRef>
              <c:extLst>
                <c:ext xmlns:c15="http://schemas.microsoft.com/office/drawing/2012/chart" uri="{02D57815-91ED-43cb-92C2-25804820EDAC}">
                  <c15:fullRef>
                    <c15:sqref>'SAP-IND-001'!$H$33:$H$35</c15:sqref>
                  </c15:fullRef>
                </c:ext>
              </c:extLst>
              <c:f>'SAP-IND-001'!$H$34:$H$35</c:f>
              <c:numCache>
                <c:formatCode>0</c:formatCode>
                <c:ptCount val="2"/>
                <c:pt idx="0">
                  <c:v>1263</c:v>
                </c:pt>
                <c:pt idx="1">
                  <c:v>1457</c:v>
                </c:pt>
              </c:numCache>
            </c:numRef>
          </c:val>
          <c:extLst>
            <c:ext xmlns:c16="http://schemas.microsoft.com/office/drawing/2014/chart" uri="{C3380CC4-5D6E-409C-BE32-E72D297353CC}">
              <c16:uniqueId val="{00000004-8BEE-44B9-BD2E-81DCD4A4CEEC}"/>
            </c:ext>
          </c:extLst>
        </c:ser>
        <c:ser>
          <c:idx val="5"/>
          <c:order val="5"/>
          <c:tx>
            <c:strRef>
              <c:f>'SAP-IND-001'!$I$32</c:f>
              <c:strCache>
                <c:ptCount val="1"/>
                <c:pt idx="0">
                  <c:v># Encuestas aplicadas</c:v>
                </c:pt>
              </c:strCache>
            </c:strRef>
          </c:tx>
          <c:spPr>
            <a:solidFill>
              <a:schemeClr val="accent6"/>
            </a:solidFill>
            <a:ln>
              <a:noFill/>
            </a:ln>
            <a:effectLst/>
          </c:spPr>
          <c:invertIfNegative val="0"/>
          <c:cat>
            <c:strRef>
              <c:extLst>
                <c:ext xmlns:c15="http://schemas.microsoft.com/office/drawing/2012/chart" uri="{02D57815-91ED-43cb-92C2-25804820EDAC}">
                  <c15:fullRef>
                    <c15:sqref>'SAP-IND-001'!$C$33:$C$35</c15:sqref>
                  </c15:fullRef>
                </c:ext>
              </c:extLst>
              <c:f>'SAP-IND-001'!$C$34:$C$35</c:f>
              <c:strCache>
                <c:ptCount val="2"/>
                <c:pt idx="0">
                  <c:v>Semestre I</c:v>
                </c:pt>
                <c:pt idx="1">
                  <c:v>Semestre II</c:v>
                </c:pt>
              </c:strCache>
            </c:strRef>
          </c:cat>
          <c:val>
            <c:numRef>
              <c:extLst>
                <c:ext xmlns:c15="http://schemas.microsoft.com/office/drawing/2012/chart" uri="{02D57815-91ED-43cb-92C2-25804820EDAC}">
                  <c15:fullRef>
                    <c15:sqref>'SAP-IND-001'!$I$33:$I$35</c15:sqref>
                  </c15:fullRef>
                </c:ext>
              </c:extLst>
              <c:f>'SAP-IND-001'!$I$34:$I$35</c:f>
              <c:numCache>
                <c:formatCode>0</c:formatCode>
                <c:ptCount val="2"/>
                <c:pt idx="0">
                  <c:v>1444</c:v>
                </c:pt>
                <c:pt idx="1">
                  <c:v>1775</c:v>
                </c:pt>
              </c:numCache>
            </c:numRef>
          </c:val>
          <c:extLst>
            <c:ext xmlns:c16="http://schemas.microsoft.com/office/drawing/2014/chart" uri="{C3380CC4-5D6E-409C-BE32-E72D297353CC}">
              <c16:uniqueId val="{00000005-8BEE-44B9-BD2E-81DCD4A4CEEC}"/>
            </c:ext>
          </c:extLst>
        </c:ser>
        <c:dLbls>
          <c:showLegendKey val="0"/>
          <c:showVal val="0"/>
          <c:showCatName val="0"/>
          <c:showSerName val="0"/>
          <c:showPercent val="0"/>
          <c:showBubbleSize val="0"/>
        </c:dLbls>
        <c:gapWidth val="150"/>
        <c:axId val="-1383074448"/>
        <c:axId val="-1383081520"/>
        <c:extLst>
          <c:ext xmlns:c15="http://schemas.microsoft.com/office/drawing/2012/chart" uri="{02D57815-91ED-43cb-92C2-25804820EDAC}">
            <c15:filteredBarSeries>
              <c15:ser>
                <c:idx val="0"/>
                <c:order val="0"/>
                <c:tx>
                  <c:strRef>
                    <c:extLst>
                      <c:ext uri="{02D57815-91ED-43cb-92C2-25804820EDAC}">
                        <c15:formulaRef>
                          <c15:sqref>'SAP-IND-001'!$D$32</c15:sqref>
                        </c15:formulaRef>
                      </c:ext>
                    </c:extLst>
                    <c:strCache>
                      <c:ptCount val="1"/>
                    </c:strCache>
                  </c:strRef>
                </c:tx>
                <c:spPr>
                  <a:solidFill>
                    <a:schemeClr val="accent1"/>
                  </a:solidFill>
                  <a:ln>
                    <a:noFill/>
                  </a:ln>
                  <a:effectLst/>
                </c:spPr>
                <c:invertIfNegative val="0"/>
                <c:cat>
                  <c:strRef>
                    <c:extLst>
                      <c:ext uri="{02D57815-91ED-43cb-92C2-25804820EDAC}">
                        <c15:fullRef>
                          <c15:sqref>'SAP-IND-001'!$C$33:$C$35</c15:sqref>
                        </c15:fullRef>
                        <c15:formulaRef>
                          <c15:sqref>'SAP-IND-001'!$C$34:$C$35</c15:sqref>
                        </c15:formulaRef>
                      </c:ext>
                    </c:extLst>
                    <c:strCache>
                      <c:ptCount val="2"/>
                      <c:pt idx="0">
                        <c:v>Semestre I</c:v>
                      </c:pt>
                      <c:pt idx="1">
                        <c:v>Semestre II</c:v>
                      </c:pt>
                    </c:strCache>
                  </c:strRef>
                </c:cat>
                <c:val>
                  <c:numRef>
                    <c:extLst>
                      <c:ext uri="{02D57815-91ED-43cb-92C2-25804820EDAC}">
                        <c15:fullRef>
                          <c15:sqref>'SAP-IND-001'!$D$33:$D$35</c15:sqref>
                        </c15:fullRef>
                        <c15:formulaRef>
                          <c15:sqref>'SAP-IND-001'!$D$34:$D$35</c15:sqref>
                        </c15:formulaRef>
                      </c:ext>
                    </c:extLst>
                    <c:numCache>
                      <c:formatCode>General</c:formatCode>
                      <c:ptCount val="2"/>
                    </c:numCache>
                  </c:numRef>
                </c:val>
                <c:extLst>
                  <c:ext xmlns:c16="http://schemas.microsoft.com/office/drawing/2014/chart" uri="{C3380CC4-5D6E-409C-BE32-E72D297353CC}">
                    <c16:uniqueId val="{00000000-8BEE-44B9-BD2E-81DCD4A4CEE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'SAP-IND-001'!$E$32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'SAP-IND-001'!$C$33:$C$35</c15:sqref>
                        </c15:fullRef>
                        <c15:formulaRef>
                          <c15:sqref>'SAP-IND-001'!$C$34:$C$35</c15:sqref>
                        </c15:formulaRef>
                      </c:ext>
                    </c:extLst>
                    <c:strCache>
                      <c:ptCount val="2"/>
                      <c:pt idx="0">
                        <c:v>Semestre I</c:v>
                      </c:pt>
                      <c:pt idx="1">
                        <c:v>Semestre II</c:v>
                      </c:pt>
                    </c:strCache>
                  </c:strRef>
                </c:cat>
                <c:val>
                  <c:numRef>
                    <c:extLst>
                      <c:ext xmlns:c15="http://schemas.microsoft.com/office/drawing/2012/chart" uri="{02D57815-91ED-43cb-92C2-25804820EDAC}">
                        <c15:fullRef>
                          <c15:sqref>'SAP-IND-001'!$E$33:$E$35</c15:sqref>
                        </c15:fullRef>
                        <c15:formulaRef>
                          <c15:sqref>'SAP-IND-001'!$E$34:$E$35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1-8BEE-44B9-BD2E-81DCD4A4CEE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'SAP-IND-001'!$F$32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'SAP-IND-001'!$C$33:$C$35</c15:sqref>
                        </c15:fullRef>
                        <c15:formulaRef>
                          <c15:sqref>'SAP-IND-001'!$C$34:$C$35</c15:sqref>
                        </c15:formulaRef>
                      </c:ext>
                    </c:extLst>
                    <c:strCache>
                      <c:ptCount val="2"/>
                      <c:pt idx="0">
                        <c:v>Semestre I</c:v>
                      </c:pt>
                      <c:pt idx="1">
                        <c:v>Semestre II</c:v>
                      </c:pt>
                    </c:strCache>
                  </c:strRef>
                </c:cat>
                <c:val>
                  <c:numRef>
                    <c:extLst>
                      <c:ext xmlns:c15="http://schemas.microsoft.com/office/drawing/2012/chart" uri="{02D57815-91ED-43cb-92C2-25804820EDAC}">
                        <c15:fullRef>
                          <c15:sqref>'SAP-IND-001'!$F$33:$F$35</c15:sqref>
                        </c15:fullRef>
                        <c15:formulaRef>
                          <c15:sqref>'SAP-IND-001'!$F$34:$F$35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8BEE-44B9-BD2E-81DCD4A4CE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'SAP-IND-001'!$G$32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'SAP-IND-001'!$C$33:$C$35</c15:sqref>
                        </c15:fullRef>
                        <c15:formulaRef>
                          <c15:sqref>'SAP-IND-001'!$C$34:$C$35</c15:sqref>
                        </c15:formulaRef>
                      </c:ext>
                    </c:extLst>
                    <c:strCache>
                      <c:ptCount val="2"/>
                      <c:pt idx="0">
                        <c:v>Semestre I</c:v>
                      </c:pt>
                      <c:pt idx="1">
                        <c:v>Semestre II</c:v>
                      </c:pt>
                    </c:strCache>
                  </c:strRef>
                </c:cat>
                <c:val>
                  <c:numRef>
                    <c:extLst>
                      <c:ext xmlns:c15="http://schemas.microsoft.com/office/drawing/2012/chart" uri="{02D57815-91ED-43cb-92C2-25804820EDAC}">
                        <c15:fullRef>
                          <c15:sqref>'SAP-IND-001'!$G$33:$G$35</c15:sqref>
                        </c15:fullRef>
                        <c15:formulaRef>
                          <c15:sqref>'SAP-IND-001'!$G$34:$G$35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8BEE-44B9-BD2E-81DCD4A4CEEC}"/>
                  </c:ext>
                </c:extLst>
              </c15:ser>
            </c15:filteredBarSeries>
          </c:ext>
        </c:extLst>
      </c:barChart>
      <c:lineChart>
        <c:grouping val="standard"/>
        <c:varyColors val="0"/>
        <c:ser>
          <c:idx val="6"/>
          <c:order val="6"/>
          <c:tx>
            <c:strRef>
              <c:f>'SAP-IND-001'!$J$32</c:f>
              <c:strCache>
                <c:ptCount val="1"/>
                <c:pt idx="0">
                  <c:v>% de satisfacción de partes interesadas</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'SAP-IND-001'!$C$33:$C$35</c15:sqref>
                  </c15:fullRef>
                </c:ext>
              </c:extLst>
              <c:f>'SAP-IND-001'!$C$34:$C$35</c:f>
              <c:strCache>
                <c:ptCount val="2"/>
                <c:pt idx="0">
                  <c:v>Semestre I</c:v>
                </c:pt>
                <c:pt idx="1">
                  <c:v>Semestre II</c:v>
                </c:pt>
              </c:strCache>
            </c:strRef>
          </c:cat>
          <c:val>
            <c:numRef>
              <c:extLst>
                <c:ext xmlns:c15="http://schemas.microsoft.com/office/drawing/2012/chart" uri="{02D57815-91ED-43cb-92C2-25804820EDAC}">
                  <c15:fullRef>
                    <c15:sqref>'SAP-IND-001'!$J$33:$J$35</c15:sqref>
                  </c15:fullRef>
                </c:ext>
              </c:extLst>
              <c:f>'SAP-IND-001'!$J$34:$J$35</c:f>
              <c:numCache>
                <c:formatCode>0.00%</c:formatCode>
                <c:ptCount val="2"/>
                <c:pt idx="0">
                  <c:v>0.8746537396121884</c:v>
                </c:pt>
                <c:pt idx="1">
                  <c:v>0.82084507042253518</c:v>
                </c:pt>
              </c:numCache>
            </c:numRef>
          </c:val>
          <c:smooth val="0"/>
          <c:extLst>
            <c:ext xmlns:c16="http://schemas.microsoft.com/office/drawing/2014/chart" uri="{C3380CC4-5D6E-409C-BE32-E72D297353CC}">
              <c16:uniqueId val="{00000006-8BEE-44B9-BD2E-81DCD4A4CEEC}"/>
            </c:ext>
          </c:extLst>
        </c:ser>
        <c:dLbls>
          <c:showLegendKey val="0"/>
          <c:showVal val="0"/>
          <c:showCatName val="0"/>
          <c:showSerName val="0"/>
          <c:showPercent val="0"/>
          <c:showBubbleSize val="0"/>
        </c:dLbls>
        <c:marker val="1"/>
        <c:smooth val="0"/>
        <c:axId val="-1383074448"/>
        <c:axId val="-1383081520"/>
      </c:lineChart>
      <c:catAx>
        <c:axId val="-138307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3081520"/>
        <c:crosses val="autoZero"/>
        <c:auto val="1"/>
        <c:lblAlgn val="ctr"/>
        <c:lblOffset val="100"/>
        <c:noMultiLvlLbl val="0"/>
      </c:catAx>
      <c:valAx>
        <c:axId val="-1383081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3074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GESTIÓN SOCIAL EN FRENTES DE TRABAJO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3622528835271734E-2"/>
          <c:y val="0.21179152983155342"/>
          <c:w val="0.68676093813961325"/>
          <c:h val="0.65074448493045245"/>
        </c:manualLayout>
      </c:layout>
      <c:barChart>
        <c:barDir val="col"/>
        <c:grouping val="clustered"/>
        <c:varyColors val="0"/>
        <c:ser>
          <c:idx val="4"/>
          <c:order val="4"/>
          <c:tx>
            <c:strRef>
              <c:f>'SAP-IND-002'!$H$32</c:f>
              <c:strCache>
                <c:ptCount val="1"/>
                <c:pt idx="0">
                  <c:v># de frentes de trabajo socializados anticipidamente</c:v>
                </c:pt>
              </c:strCache>
            </c:strRef>
          </c:tx>
          <c:spPr>
            <a:solidFill>
              <a:schemeClr val="accent5"/>
            </a:solidFill>
            <a:ln>
              <a:noFill/>
            </a:ln>
            <a:effectLst/>
          </c:spPr>
          <c:invertIfNegative val="0"/>
          <c:cat>
            <c:strRef>
              <c:f>'SAP-IND-002'!$C$33:$C$34</c:f>
              <c:strCache>
                <c:ptCount val="2"/>
                <c:pt idx="0">
                  <c:v>Semestre 1</c:v>
                </c:pt>
                <c:pt idx="1">
                  <c:v>Semestre 2</c:v>
                </c:pt>
              </c:strCache>
            </c:strRef>
          </c:cat>
          <c:val>
            <c:numRef>
              <c:f>'SAP-IND-002'!$H$33:$H$34</c:f>
              <c:numCache>
                <c:formatCode>0</c:formatCode>
                <c:ptCount val="2"/>
                <c:pt idx="0">
                  <c:v>899</c:v>
                </c:pt>
                <c:pt idx="1">
                  <c:v>1140</c:v>
                </c:pt>
              </c:numCache>
            </c:numRef>
          </c:val>
          <c:extLst>
            <c:ext xmlns:c16="http://schemas.microsoft.com/office/drawing/2014/chart" uri="{C3380CC4-5D6E-409C-BE32-E72D297353CC}">
              <c16:uniqueId val="{00000004-19A7-41BD-ABEA-5481A021DE23}"/>
            </c:ext>
          </c:extLst>
        </c:ser>
        <c:ser>
          <c:idx val="5"/>
          <c:order val="5"/>
          <c:tx>
            <c:strRef>
              <c:f>'SAP-IND-002'!$I$32</c:f>
              <c:strCache>
                <c:ptCount val="1"/>
                <c:pt idx="0">
                  <c:v># de frentes de trabajo ejecutados</c:v>
                </c:pt>
              </c:strCache>
            </c:strRef>
          </c:tx>
          <c:spPr>
            <a:solidFill>
              <a:schemeClr val="accent6"/>
            </a:solidFill>
            <a:ln>
              <a:noFill/>
            </a:ln>
            <a:effectLst/>
          </c:spPr>
          <c:invertIfNegative val="0"/>
          <c:cat>
            <c:strRef>
              <c:f>'SAP-IND-002'!$C$33:$C$34</c:f>
              <c:strCache>
                <c:ptCount val="2"/>
                <c:pt idx="0">
                  <c:v>Semestre 1</c:v>
                </c:pt>
                <c:pt idx="1">
                  <c:v>Semestre 2</c:v>
                </c:pt>
              </c:strCache>
            </c:strRef>
          </c:cat>
          <c:val>
            <c:numRef>
              <c:f>'SAP-IND-002'!$I$33:$I$34</c:f>
              <c:numCache>
                <c:formatCode>0</c:formatCode>
                <c:ptCount val="2"/>
                <c:pt idx="0">
                  <c:v>902</c:v>
                </c:pt>
                <c:pt idx="1">
                  <c:v>1140</c:v>
                </c:pt>
              </c:numCache>
            </c:numRef>
          </c:val>
          <c:extLst>
            <c:ext xmlns:c16="http://schemas.microsoft.com/office/drawing/2014/chart" uri="{C3380CC4-5D6E-409C-BE32-E72D297353CC}">
              <c16:uniqueId val="{00000005-19A7-41BD-ABEA-5481A021DE23}"/>
            </c:ext>
          </c:extLst>
        </c:ser>
        <c:dLbls>
          <c:showLegendKey val="0"/>
          <c:showVal val="0"/>
          <c:showCatName val="0"/>
          <c:showSerName val="0"/>
          <c:showPercent val="0"/>
          <c:showBubbleSize val="0"/>
        </c:dLbls>
        <c:gapWidth val="150"/>
        <c:axId val="-1383084240"/>
        <c:axId val="-1383073904"/>
        <c:extLst>
          <c:ext xmlns:c15="http://schemas.microsoft.com/office/drawing/2012/chart" uri="{02D57815-91ED-43cb-92C2-25804820EDAC}">
            <c15:filteredBarSeries>
              <c15:ser>
                <c:idx val="0"/>
                <c:order val="0"/>
                <c:tx>
                  <c:strRef>
                    <c:extLst>
                      <c:ext uri="{02D57815-91ED-43cb-92C2-25804820EDAC}">
                        <c15:formulaRef>
                          <c15:sqref>'SAP-IND-002'!$D$32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'SAP-IND-002'!$C$33:$C$34</c15:sqref>
                        </c15:formulaRef>
                      </c:ext>
                    </c:extLst>
                    <c:strCache>
                      <c:ptCount val="2"/>
                      <c:pt idx="0">
                        <c:v>Semestre 1</c:v>
                      </c:pt>
                      <c:pt idx="1">
                        <c:v>Semestre 2</c:v>
                      </c:pt>
                    </c:strCache>
                  </c:strRef>
                </c:cat>
                <c:val>
                  <c:numRef>
                    <c:extLst>
                      <c:ext uri="{02D57815-91ED-43cb-92C2-25804820EDAC}">
                        <c15:formulaRef>
                          <c15:sqref>'SAP-IND-002'!$D$33:$D$34</c15:sqref>
                        </c15:formulaRef>
                      </c:ext>
                    </c:extLst>
                    <c:numCache>
                      <c:formatCode>General</c:formatCode>
                      <c:ptCount val="2"/>
                    </c:numCache>
                  </c:numRef>
                </c:val>
                <c:extLst>
                  <c:ext xmlns:c16="http://schemas.microsoft.com/office/drawing/2014/chart" uri="{C3380CC4-5D6E-409C-BE32-E72D297353CC}">
                    <c16:uniqueId val="{00000000-19A7-41BD-ABEA-5481A021DE2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'SAP-IND-002'!$E$32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'SAP-IND-002'!$C$33:$C$34</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'SAP-IND-002'!$E$33:$E$34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1-19A7-41BD-ABEA-5481A021DE2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'SAP-IND-002'!$F$32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'SAP-IND-002'!$C$33:$C$34</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'SAP-IND-002'!$F$33:$F$34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2-19A7-41BD-ABEA-5481A021DE2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'SAP-IND-002'!$G$32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'SAP-IND-002'!$C$33:$C$34</c15:sqref>
                        </c15:formulaRef>
                      </c:ext>
                    </c:extLst>
                    <c:strCache>
                      <c:ptCount val="2"/>
                      <c:pt idx="0">
                        <c:v>Semestre 1</c:v>
                      </c:pt>
                      <c:pt idx="1">
                        <c:v>Semestre 2</c:v>
                      </c:pt>
                    </c:strCache>
                  </c:strRef>
                </c:cat>
                <c:val>
                  <c:numRef>
                    <c:extLst xmlns:c15="http://schemas.microsoft.com/office/drawing/2012/chart">
                      <c:ext xmlns:c15="http://schemas.microsoft.com/office/drawing/2012/chart" uri="{02D57815-91ED-43cb-92C2-25804820EDAC}">
                        <c15:formulaRef>
                          <c15:sqref>'SAP-IND-002'!$G$33:$G$34</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3-19A7-41BD-ABEA-5481A021DE23}"/>
                  </c:ext>
                </c:extLst>
              </c15:ser>
            </c15:filteredBarSeries>
          </c:ext>
        </c:extLst>
      </c:barChart>
      <c:lineChart>
        <c:grouping val="standard"/>
        <c:varyColors val="0"/>
        <c:ser>
          <c:idx val="6"/>
          <c:order val="6"/>
          <c:tx>
            <c:strRef>
              <c:f>'SAP-IND-002'!$J$32</c:f>
              <c:strCache>
                <c:ptCount val="1"/>
                <c:pt idx="0">
                  <c:v>% de gestión social realizada anticipadamente</c:v>
                </c:pt>
              </c:strCache>
            </c:strRef>
          </c:tx>
          <c:spPr>
            <a:ln w="28575" cap="rnd">
              <a:solidFill>
                <a:schemeClr val="accent1">
                  <a:lumMod val="60000"/>
                </a:schemeClr>
              </a:solidFill>
              <a:round/>
            </a:ln>
            <a:effectLst/>
          </c:spPr>
          <c:marker>
            <c:symbol val="none"/>
          </c:marker>
          <c:cat>
            <c:strRef>
              <c:f>'SAP-IND-002'!$C$33:$C$34</c:f>
              <c:strCache>
                <c:ptCount val="2"/>
                <c:pt idx="0">
                  <c:v>Semestre 1</c:v>
                </c:pt>
                <c:pt idx="1">
                  <c:v>Semestre 2</c:v>
                </c:pt>
              </c:strCache>
            </c:strRef>
          </c:cat>
          <c:val>
            <c:numRef>
              <c:f>'SAP-IND-002'!$J$33:$J$34</c:f>
              <c:numCache>
                <c:formatCode>0%</c:formatCode>
                <c:ptCount val="2"/>
                <c:pt idx="0" formatCode="0.00%">
                  <c:v>0.99667405764966743</c:v>
                </c:pt>
                <c:pt idx="1">
                  <c:v>1</c:v>
                </c:pt>
              </c:numCache>
            </c:numRef>
          </c:val>
          <c:smooth val="0"/>
          <c:extLst>
            <c:ext xmlns:c16="http://schemas.microsoft.com/office/drawing/2014/chart" uri="{C3380CC4-5D6E-409C-BE32-E72D297353CC}">
              <c16:uniqueId val="{00000006-19A7-41BD-ABEA-5481A021DE23}"/>
            </c:ext>
          </c:extLst>
        </c:ser>
        <c:dLbls>
          <c:showLegendKey val="0"/>
          <c:showVal val="0"/>
          <c:showCatName val="0"/>
          <c:showSerName val="0"/>
          <c:showPercent val="0"/>
          <c:showBubbleSize val="0"/>
        </c:dLbls>
        <c:marker val="1"/>
        <c:smooth val="0"/>
        <c:axId val="-1383083696"/>
        <c:axId val="-1383079344"/>
      </c:lineChart>
      <c:catAx>
        <c:axId val="-138308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3073904"/>
        <c:crosses val="autoZero"/>
        <c:auto val="1"/>
        <c:lblAlgn val="ctr"/>
        <c:lblOffset val="100"/>
        <c:noMultiLvlLbl val="0"/>
      </c:catAx>
      <c:valAx>
        <c:axId val="-1383073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3084240"/>
        <c:crosses val="autoZero"/>
        <c:crossBetween val="between"/>
      </c:valAx>
      <c:valAx>
        <c:axId val="-138307934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3083696"/>
        <c:crosses val="max"/>
        <c:crossBetween val="between"/>
      </c:valAx>
      <c:catAx>
        <c:axId val="-1383083696"/>
        <c:scaling>
          <c:orientation val="minMax"/>
        </c:scaling>
        <c:delete val="1"/>
        <c:axPos val="b"/>
        <c:numFmt formatCode="General" sourceLinked="1"/>
        <c:majorTickMark val="out"/>
        <c:minorTickMark val="none"/>
        <c:tickLblPos val="nextTo"/>
        <c:crossAx val="-1383079344"/>
        <c:crosses val="autoZero"/>
        <c:auto val="1"/>
        <c:lblAlgn val="ctr"/>
        <c:lblOffset val="100"/>
        <c:noMultiLvlLbl val="0"/>
      </c:catAx>
      <c:spPr>
        <a:noFill/>
        <a:ln>
          <a:noFill/>
        </a:ln>
        <a:effectLst/>
      </c:spPr>
    </c:plotArea>
    <c:legend>
      <c:legendPos val="b"/>
      <c:layout>
        <c:manualLayout>
          <c:xMode val="edge"/>
          <c:yMode val="edge"/>
          <c:x val="0.79464831804281344"/>
          <c:y val="9.2790393185881156E-2"/>
          <c:w val="0.18899082568807343"/>
          <c:h val="0.867238166835125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685655490246821E-2"/>
          <c:y val="0.23691460055096419"/>
          <c:w val="0.67303081833080725"/>
          <c:h val="0.50785883169562485"/>
        </c:manualLayout>
      </c:layout>
      <c:barChart>
        <c:barDir val="col"/>
        <c:grouping val="clustered"/>
        <c:varyColors val="0"/>
        <c:ser>
          <c:idx val="4"/>
          <c:order val="4"/>
          <c:tx>
            <c:strRef>
              <c:f>'[17]CON-IND-002'!$H$32</c:f>
              <c:strCache>
                <c:ptCount val="1"/>
                <c:pt idx="0">
                  <c:v>Número de procesos contractuales iniciados en el periodo</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'[17]CON-IND-002'!$C$33:$C$36</c:f>
              <c:strCache>
                <c:ptCount val="4"/>
                <c:pt idx="1">
                  <c:v>TRIMESTRE 1</c:v>
                </c:pt>
                <c:pt idx="2">
                  <c:v>TRIMESTRE 2</c:v>
                </c:pt>
                <c:pt idx="3">
                  <c:v>TRIMESTRE 3</c:v>
                </c:pt>
              </c:strCache>
            </c:strRef>
          </c:cat>
          <c:val>
            <c:numRef>
              <c:f>'[17]CON-IND-002'!$H$33:$H$36</c:f>
              <c:numCache>
                <c:formatCode>General</c:formatCode>
                <c:ptCount val="4"/>
                <c:pt idx="1">
                  <c:v>22</c:v>
                </c:pt>
                <c:pt idx="2">
                  <c:v>46</c:v>
                </c:pt>
              </c:numCache>
            </c:numRef>
          </c:val>
          <c:extLst>
            <c:ext xmlns:c16="http://schemas.microsoft.com/office/drawing/2014/chart" uri="{C3380CC4-5D6E-409C-BE32-E72D297353CC}">
              <c16:uniqueId val="{00000000-8B88-417B-A095-A5B41FAA12A5}"/>
            </c:ext>
          </c:extLst>
        </c:ser>
        <c:ser>
          <c:idx val="5"/>
          <c:order val="5"/>
          <c:tx>
            <c:strRef>
              <c:f>'[17]CON-IND-002'!$I$32</c:f>
              <c:strCache>
                <c:ptCount val="1"/>
                <c:pt idx="0">
                  <c:v> # de procesos contractuales programados en el Plan de Adquisiciones para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'[17]CON-IND-002'!$C$33:$C$36</c:f>
              <c:strCache>
                <c:ptCount val="4"/>
                <c:pt idx="1">
                  <c:v>TRIMESTRE 1</c:v>
                </c:pt>
                <c:pt idx="2">
                  <c:v>TRIMESTRE 2</c:v>
                </c:pt>
                <c:pt idx="3">
                  <c:v>TRIMESTRE 3</c:v>
                </c:pt>
              </c:strCache>
            </c:strRef>
          </c:cat>
          <c:val>
            <c:numRef>
              <c:f>'[17]CON-IND-002'!$I$33:$I$36</c:f>
              <c:numCache>
                <c:formatCode>General</c:formatCode>
                <c:ptCount val="4"/>
                <c:pt idx="1">
                  <c:v>75</c:v>
                </c:pt>
                <c:pt idx="2">
                  <c:v>50</c:v>
                </c:pt>
              </c:numCache>
            </c:numRef>
          </c:val>
          <c:extLst>
            <c:ext xmlns:c16="http://schemas.microsoft.com/office/drawing/2014/chart" uri="{C3380CC4-5D6E-409C-BE32-E72D297353CC}">
              <c16:uniqueId val="{00000001-8B88-417B-A095-A5B41FAA12A5}"/>
            </c:ext>
          </c:extLst>
        </c:ser>
        <c:dLbls>
          <c:showLegendKey val="0"/>
          <c:showVal val="0"/>
          <c:showCatName val="0"/>
          <c:showSerName val="0"/>
          <c:showPercent val="0"/>
          <c:showBubbleSize val="0"/>
        </c:dLbls>
        <c:gapWidth val="219"/>
        <c:axId val="-1382951008"/>
        <c:axId val="-1382951552"/>
        <c:extLst>
          <c:ext xmlns:c15="http://schemas.microsoft.com/office/drawing/2012/chart" uri="{02D57815-91ED-43cb-92C2-25804820EDAC}">
            <c15:filteredBarSeries>
              <c15:ser>
                <c:idx val="0"/>
                <c:order val="0"/>
                <c:tx>
                  <c:strRef>
                    <c:extLst>
                      <c:ext uri="{02D57815-91ED-43cb-92C2-25804820EDAC}">
                        <c15:formulaRef>
                          <c15:sqref>'[17]CON-IND-002'!$D$32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'[17]CON-IND-002'!$C$33:$C$36</c15:sqref>
                        </c15:formulaRef>
                      </c:ext>
                    </c:extLst>
                    <c:strCache>
                      <c:ptCount val="4"/>
                      <c:pt idx="1">
                        <c:v>TRIMESTRE 1</c:v>
                      </c:pt>
                      <c:pt idx="2">
                        <c:v>TRIMESTRE 2</c:v>
                      </c:pt>
                      <c:pt idx="3">
                        <c:v>TRIMESTRE 3</c:v>
                      </c:pt>
                    </c:strCache>
                  </c:strRef>
                </c:cat>
                <c:val>
                  <c:numRef>
                    <c:extLst>
                      <c:ext uri="{02D57815-91ED-43cb-92C2-25804820EDAC}">
                        <c15:formulaRef>
                          <c15:sqref>'[17]CON-IND-002'!$D$33:$D$36</c15:sqref>
                        </c15:formulaRef>
                      </c:ext>
                    </c:extLst>
                    <c:numCache>
                      <c:formatCode>General</c:formatCode>
                      <c:ptCount val="4"/>
                    </c:numCache>
                  </c:numRef>
                </c:val>
                <c:extLst>
                  <c:ext xmlns:c16="http://schemas.microsoft.com/office/drawing/2014/chart" uri="{C3380CC4-5D6E-409C-BE32-E72D297353CC}">
                    <c16:uniqueId val="{00000000-A83B-4BB7-A682-BB6D77B8959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'[17]CON-IND-002'!$E$32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'[17]CON-IND-002'!$C$33:$C$36</c15:sqref>
                        </c15:formulaRef>
                      </c:ext>
                    </c:extLst>
                    <c:strCache>
                      <c:ptCount val="4"/>
                      <c:pt idx="1">
                        <c:v>TRIMESTRE 1</c:v>
                      </c:pt>
                      <c:pt idx="2">
                        <c:v>TRIMESTRE 2</c:v>
                      </c:pt>
                      <c:pt idx="3">
                        <c:v>TRIMESTRE 3</c:v>
                      </c:pt>
                    </c:strCache>
                  </c:strRef>
                </c:cat>
                <c:val>
                  <c:numRef>
                    <c:extLst xmlns:c15="http://schemas.microsoft.com/office/drawing/2012/chart">
                      <c:ext xmlns:c15="http://schemas.microsoft.com/office/drawing/2012/chart" uri="{02D57815-91ED-43cb-92C2-25804820EDAC}">
                        <c15:formulaRef>
                          <c15:sqref>'[17]CON-IND-002'!$E$33:$E$36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1-A83B-4BB7-A682-BB6D77B8959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'[17]CON-IND-002'!$F$32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'[17]CON-IND-002'!$C$33:$C$36</c15:sqref>
                        </c15:formulaRef>
                      </c:ext>
                    </c:extLst>
                    <c:strCache>
                      <c:ptCount val="4"/>
                      <c:pt idx="1">
                        <c:v>TRIMESTRE 1</c:v>
                      </c:pt>
                      <c:pt idx="2">
                        <c:v>TRIMESTRE 2</c:v>
                      </c:pt>
                      <c:pt idx="3">
                        <c:v>TRIMESTRE 3</c:v>
                      </c:pt>
                    </c:strCache>
                  </c:strRef>
                </c:cat>
                <c:val>
                  <c:numRef>
                    <c:extLst xmlns:c15="http://schemas.microsoft.com/office/drawing/2012/chart">
                      <c:ext xmlns:c15="http://schemas.microsoft.com/office/drawing/2012/chart" uri="{02D57815-91ED-43cb-92C2-25804820EDAC}">
                        <c15:formulaRef>
                          <c15:sqref>'[17]CON-IND-002'!$F$33:$F$36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2-A83B-4BB7-A682-BB6D77B8959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'[17]CON-IND-002'!$G$32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'[17]CON-IND-002'!$C$33:$C$36</c15:sqref>
                        </c15:formulaRef>
                      </c:ext>
                    </c:extLst>
                    <c:strCache>
                      <c:ptCount val="4"/>
                      <c:pt idx="1">
                        <c:v>TRIMESTRE 1</c:v>
                      </c:pt>
                      <c:pt idx="2">
                        <c:v>TRIMESTRE 2</c:v>
                      </c:pt>
                      <c:pt idx="3">
                        <c:v>TRIMESTRE 3</c:v>
                      </c:pt>
                    </c:strCache>
                  </c:strRef>
                </c:cat>
                <c:val>
                  <c:numRef>
                    <c:extLst xmlns:c15="http://schemas.microsoft.com/office/drawing/2012/chart">
                      <c:ext xmlns:c15="http://schemas.microsoft.com/office/drawing/2012/chart" uri="{02D57815-91ED-43cb-92C2-25804820EDAC}">
                        <c15:formulaRef>
                          <c15:sqref>'[17]CON-IND-002'!$G$33:$G$36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A83B-4BB7-A682-BB6D77B8959B}"/>
                  </c:ext>
                </c:extLst>
              </c15:ser>
            </c15:filteredBarSeries>
          </c:ext>
        </c:extLst>
      </c:barChart>
      <c:lineChart>
        <c:grouping val="standard"/>
        <c:varyColors val="0"/>
        <c:ser>
          <c:idx val="6"/>
          <c:order val="6"/>
          <c:tx>
            <c:strRef>
              <c:f>'[17]CON-IND-002'!$J$32</c:f>
              <c:strCache>
                <c:ptCount val="1"/>
                <c:pt idx="0">
                  <c:v>RESULTADO</c:v>
                </c:pt>
              </c:strCache>
            </c:strRef>
          </c:tx>
          <c:spPr>
            <a:ln w="28575" cap="rnd">
              <a:solidFill>
                <a:schemeClr val="accent1">
                  <a:lumMod val="60000"/>
                </a:schemeClr>
              </a:solidFill>
              <a:round/>
            </a:ln>
            <a:effectLst/>
          </c:spPr>
          <c:marker>
            <c:symbol val="none"/>
          </c:marker>
          <c:cat>
            <c:strRef>
              <c:f>'[17]CON-IND-002'!$C$33:$C$36</c:f>
              <c:strCache>
                <c:ptCount val="4"/>
                <c:pt idx="1">
                  <c:v>TRIMESTRE 1</c:v>
                </c:pt>
                <c:pt idx="2">
                  <c:v>TRIMESTRE 2</c:v>
                </c:pt>
                <c:pt idx="3">
                  <c:v>TRIMESTRE 3</c:v>
                </c:pt>
              </c:strCache>
            </c:strRef>
          </c:cat>
          <c:val>
            <c:numRef>
              <c:f>'[17]CON-IND-002'!$J$33:$J$36</c:f>
              <c:numCache>
                <c:formatCode>General</c:formatCode>
                <c:ptCount val="4"/>
                <c:pt idx="1">
                  <c:v>0.29333333333333333</c:v>
                </c:pt>
                <c:pt idx="2">
                  <c:v>0.92</c:v>
                </c:pt>
                <c:pt idx="3">
                  <c:v>0</c:v>
                </c:pt>
              </c:numCache>
            </c:numRef>
          </c:val>
          <c:smooth val="0"/>
          <c:extLst>
            <c:ext xmlns:c16="http://schemas.microsoft.com/office/drawing/2014/chart" uri="{C3380CC4-5D6E-409C-BE32-E72D297353CC}">
              <c16:uniqueId val="{00000002-8B88-417B-A095-A5B41FAA12A5}"/>
            </c:ext>
          </c:extLst>
        </c:ser>
        <c:dLbls>
          <c:showLegendKey val="0"/>
          <c:showVal val="0"/>
          <c:showCatName val="0"/>
          <c:showSerName val="0"/>
          <c:showPercent val="0"/>
          <c:showBubbleSize val="0"/>
        </c:dLbls>
        <c:marker val="1"/>
        <c:smooth val="0"/>
        <c:axId val="-1382947200"/>
        <c:axId val="-1382948288"/>
      </c:lineChart>
      <c:catAx>
        <c:axId val="-138295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51552"/>
        <c:crosses val="autoZero"/>
        <c:auto val="1"/>
        <c:lblAlgn val="ctr"/>
        <c:lblOffset val="100"/>
        <c:noMultiLvlLbl val="0"/>
      </c:catAx>
      <c:valAx>
        <c:axId val="-13829515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51008"/>
        <c:crosses val="autoZero"/>
        <c:crossBetween val="between"/>
      </c:valAx>
      <c:valAx>
        <c:axId val="-1382948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47200"/>
        <c:crosses val="max"/>
        <c:crossBetween val="between"/>
      </c:valAx>
      <c:catAx>
        <c:axId val="-1382947200"/>
        <c:scaling>
          <c:orientation val="minMax"/>
        </c:scaling>
        <c:delete val="1"/>
        <c:axPos val="b"/>
        <c:numFmt formatCode="General" sourceLinked="1"/>
        <c:majorTickMark val="out"/>
        <c:minorTickMark val="none"/>
        <c:tickLblPos val="nextTo"/>
        <c:crossAx val="-1382948288"/>
        <c:crosses val="autoZero"/>
        <c:auto val="1"/>
        <c:lblAlgn val="ctr"/>
        <c:lblOffset val="100"/>
        <c:noMultiLvlLbl val="0"/>
      </c:catAx>
      <c:spPr>
        <a:noFill/>
        <a:ln>
          <a:noFill/>
        </a:ln>
        <a:effectLst/>
      </c:spPr>
    </c:plotArea>
    <c:legend>
      <c:legendPos val="b"/>
      <c:layout>
        <c:manualLayout>
          <c:xMode val="edge"/>
          <c:yMode val="edge"/>
          <c:x val="0.77067181743127178"/>
          <c:y val="6.8179865946508766E-2"/>
          <c:w val="0.22704447155373181"/>
          <c:h val="0.849175505954317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'[18]GDO-IND-003'!$H$32</c:f>
              <c:strCache>
                <c:ptCount val="1"/>
                <c:pt idx="0">
                  <c:v>Acciones o productos ejecutados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'[18]GDO-IND-003'!$C$33:$C$37</c15:sqref>
                  </c15:fullRef>
                </c:ext>
              </c:extLst>
              <c:f>'[18]GDO-IND-003'!$C$34:$C$37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'[18]GDO-IND-003'!$H$33:$H$37</c15:sqref>
                  </c15:fullRef>
                </c:ext>
              </c:extLst>
              <c:f>'[18]GDO-IND-003'!$H$34:$H$37</c:f>
              <c:numCache>
                <c:formatCode>General</c:formatCode>
                <c:ptCount val="4"/>
                <c:pt idx="0">
                  <c:v>1</c:v>
                </c:pt>
                <c:pt idx="1">
                  <c:v>5</c:v>
                </c:pt>
              </c:numCache>
            </c:numRef>
          </c:val>
          <c:extLst>
            <c:ext xmlns:c16="http://schemas.microsoft.com/office/drawing/2014/chart" uri="{C3380CC4-5D6E-409C-BE32-E72D297353CC}">
              <c16:uniqueId val="{00000004-271E-4328-BA0A-73061FBABA87}"/>
            </c:ext>
          </c:extLst>
        </c:ser>
        <c:ser>
          <c:idx val="5"/>
          <c:order val="5"/>
          <c:tx>
            <c:strRef>
              <c:f>'[18]GDO-IND-003'!$I$32</c:f>
              <c:strCache>
                <c:ptCount val="1"/>
                <c:pt idx="0">
                  <c:v>Acciones o productos programados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'[18]GDO-IND-003'!$C$33:$C$37</c15:sqref>
                  </c15:fullRef>
                </c:ext>
              </c:extLst>
              <c:f>'[18]GDO-IND-003'!$C$34:$C$37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'[18]GDO-IND-003'!$I$33:$I$37</c15:sqref>
                  </c15:fullRef>
                </c:ext>
              </c:extLst>
              <c:f>'[18]GDO-IND-003'!$I$34:$I$37</c:f>
              <c:numCache>
                <c:formatCode>General</c:formatCode>
                <c:ptCount val="4"/>
                <c:pt idx="0">
                  <c:v>2</c:v>
                </c:pt>
                <c:pt idx="1">
                  <c:v>5</c:v>
                </c:pt>
              </c:numCache>
            </c:numRef>
          </c:val>
          <c:extLst>
            <c:ext xmlns:c16="http://schemas.microsoft.com/office/drawing/2014/chart" uri="{C3380CC4-5D6E-409C-BE32-E72D297353CC}">
              <c16:uniqueId val="{00000005-271E-4328-BA0A-73061FBABA87}"/>
            </c:ext>
          </c:extLst>
        </c:ser>
        <c:dLbls>
          <c:showLegendKey val="0"/>
          <c:showVal val="0"/>
          <c:showCatName val="0"/>
          <c:showSerName val="0"/>
          <c:showPercent val="0"/>
          <c:showBubbleSize val="0"/>
        </c:dLbls>
        <c:gapWidth val="219"/>
        <c:overlap val="-27"/>
        <c:axId val="-1382950464"/>
        <c:axId val="-1382953184"/>
        <c:extLst>
          <c:ext xmlns:c15="http://schemas.microsoft.com/office/drawing/2012/chart" uri="{02D57815-91ED-43cb-92C2-25804820EDAC}">
            <c15:filteredBarSeries>
              <c15:ser>
                <c:idx val="0"/>
                <c:order val="0"/>
                <c:tx>
                  <c:strRef>
                    <c:extLst>
                      <c:ext uri="{02D57815-91ED-43cb-92C2-25804820EDAC}">
                        <c15:formulaRef>
                          <c15:sqref>'[18]GDO-IND-003'!$D$32</c15:sqref>
                        </c15:formulaRef>
                      </c:ext>
                    </c:extLst>
                    <c:strCache>
                      <c:ptCount val="1"/>
                    </c:strCache>
                  </c:strRef>
                </c:tx>
                <c:spPr>
                  <a:solidFill>
                    <a:schemeClr val="accent1"/>
                  </a:solidFill>
                  <a:ln>
                    <a:noFill/>
                  </a:ln>
                  <a:effectLst/>
                </c:spPr>
                <c:invertIfNegative val="0"/>
                <c:cat>
                  <c:strRef>
                    <c:extLst>
                      <c:ext uri="{02D57815-91ED-43cb-92C2-25804820EDAC}">
                        <c15:fullRef>
                          <c15:sqref>'[18]GDO-IND-003'!$C$33:$C$37</c15:sqref>
                        </c15:fullRef>
                        <c15:formulaRef>
                          <c15:sqref>'[18]GDO-IND-003'!$C$34:$C$37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'[18]GDO-IND-003'!$D$33:$D$37</c15:sqref>
                        </c15:fullRef>
                        <c15:formulaRef>
                          <c15:sqref>'[18]GDO-IND-003'!$D$34:$D$37</c15:sqref>
                        </c15:formulaRef>
                      </c:ext>
                    </c:extLst>
                    <c:numCache>
                      <c:formatCode>General</c:formatCode>
                      <c:ptCount val="4"/>
                    </c:numCache>
                  </c:numRef>
                </c:val>
                <c:extLst>
                  <c:ext xmlns:c16="http://schemas.microsoft.com/office/drawing/2014/chart" uri="{C3380CC4-5D6E-409C-BE32-E72D297353CC}">
                    <c16:uniqueId val="{00000000-271E-4328-BA0A-73061FBABA8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'[18]GDO-IND-003'!$E$32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'[18]GDO-IND-003'!$C$33:$C$37</c15:sqref>
                        </c15:fullRef>
                        <c15:formulaRef>
                          <c15:sqref>'[18]GDO-IND-003'!$C$34:$C$37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'[18]GDO-IND-003'!$E$33:$E$37</c15:sqref>
                        </c15:fullRef>
                        <c15:formulaRef>
                          <c15:sqref>'[18]GDO-IND-003'!$E$34:$E$37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1-271E-4328-BA0A-73061FBABA8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'[18]GDO-IND-003'!$F$32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'[18]GDO-IND-003'!$C$33:$C$37</c15:sqref>
                        </c15:fullRef>
                        <c15:formulaRef>
                          <c15:sqref>'[18]GDO-IND-003'!$C$34:$C$37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'[18]GDO-IND-003'!$F$33:$F$37</c15:sqref>
                        </c15:fullRef>
                        <c15:formulaRef>
                          <c15:sqref>'[18]GDO-IND-003'!$F$34:$F$37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2-271E-4328-BA0A-73061FBABA8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'[18]GDO-IND-003'!$G$32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'[18]GDO-IND-003'!$C$33:$C$37</c15:sqref>
                        </c15:fullRef>
                        <c15:formulaRef>
                          <c15:sqref>'[18]GDO-IND-003'!$C$34:$C$37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'[18]GDO-IND-003'!$G$33:$G$37</c15:sqref>
                        </c15:fullRef>
                        <c15:formulaRef>
                          <c15:sqref>'[18]GDO-IND-003'!$G$34:$G$37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271E-4328-BA0A-73061FBABA87}"/>
                  </c:ext>
                </c:extLst>
              </c15:ser>
            </c15:filteredBarSeries>
          </c:ext>
        </c:extLst>
      </c:barChart>
      <c:catAx>
        <c:axId val="-1382950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53184"/>
        <c:crosses val="autoZero"/>
        <c:auto val="1"/>
        <c:lblAlgn val="ctr"/>
        <c:lblOffset val="100"/>
        <c:noMultiLvlLbl val="0"/>
      </c:catAx>
      <c:valAx>
        <c:axId val="-1382953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50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'[19]FIN-IND-002'!$H$32</c:f>
              <c:strCache>
                <c:ptCount val="1"/>
                <c:pt idx="0">
                  <c:v>Valor ejecutado (compromisos) del presupuesto</c:v>
                </c:pt>
              </c:strCache>
            </c:strRef>
          </c:tx>
          <c:spPr>
            <a:solidFill>
              <a:schemeClr val="accent5"/>
            </a:solidFill>
            <a:ln>
              <a:noFill/>
            </a:ln>
            <a:effectLst/>
          </c:spPr>
          <c:invertIfNegative val="0"/>
          <c:cat>
            <c:strRef>
              <c:f>'[19]FIN-IND-002'!$C$33:$C$36</c:f>
              <c:strCache>
                <c:ptCount val="4"/>
                <c:pt idx="0">
                  <c:v>TRIMESTRE 1</c:v>
                </c:pt>
                <c:pt idx="1">
                  <c:v>TRIMESTRE 2</c:v>
                </c:pt>
                <c:pt idx="2">
                  <c:v>TRIMESTRE 3</c:v>
                </c:pt>
                <c:pt idx="3">
                  <c:v>TRIMESTRE 4</c:v>
                </c:pt>
              </c:strCache>
            </c:strRef>
          </c:cat>
          <c:val>
            <c:numRef>
              <c:f>'[19]FIN-IND-002'!$H$33:$H$36</c:f>
              <c:numCache>
                <c:formatCode>General</c:formatCode>
                <c:ptCount val="4"/>
              </c:numCache>
            </c:numRef>
          </c:val>
          <c:extLst>
            <c:ext xmlns:c16="http://schemas.microsoft.com/office/drawing/2014/chart" uri="{C3380CC4-5D6E-409C-BE32-E72D297353CC}">
              <c16:uniqueId val="{00000000-89E2-4CD1-9B8B-09509670DFA4}"/>
            </c:ext>
          </c:extLst>
        </c:ser>
        <c:ser>
          <c:idx val="5"/>
          <c:order val="5"/>
          <c:tx>
            <c:strRef>
              <c:f>'[19]FIN-IND-002'!$I$32</c:f>
              <c:strCache>
                <c:ptCount val="1"/>
                <c:pt idx="0">
                  <c:v>Valor total de presupuesto asignado</c:v>
                </c:pt>
              </c:strCache>
            </c:strRef>
          </c:tx>
          <c:spPr>
            <a:solidFill>
              <a:schemeClr val="accent6"/>
            </a:solidFill>
            <a:ln>
              <a:noFill/>
            </a:ln>
            <a:effectLst/>
          </c:spPr>
          <c:invertIfNegative val="0"/>
          <c:cat>
            <c:strRef>
              <c:f>'[19]FIN-IND-002'!$C$33:$C$36</c:f>
              <c:strCache>
                <c:ptCount val="4"/>
                <c:pt idx="0">
                  <c:v>TRIMESTRE 1</c:v>
                </c:pt>
                <c:pt idx="1">
                  <c:v>TRIMESTRE 2</c:v>
                </c:pt>
                <c:pt idx="2">
                  <c:v>TRIMESTRE 3</c:v>
                </c:pt>
                <c:pt idx="3">
                  <c:v>TRIMESTRE 4</c:v>
                </c:pt>
              </c:strCache>
            </c:strRef>
          </c:cat>
          <c:val>
            <c:numRef>
              <c:f>'[19]FIN-IND-002'!$I$33:$I$36</c:f>
              <c:numCache>
                <c:formatCode>General</c:formatCode>
                <c:ptCount val="4"/>
              </c:numCache>
            </c:numRef>
          </c:val>
          <c:extLst>
            <c:ext xmlns:c16="http://schemas.microsoft.com/office/drawing/2014/chart" uri="{C3380CC4-5D6E-409C-BE32-E72D297353CC}">
              <c16:uniqueId val="{00000001-89E2-4CD1-9B8B-09509670DFA4}"/>
            </c:ext>
          </c:extLst>
        </c:ser>
        <c:dLbls>
          <c:showLegendKey val="0"/>
          <c:showVal val="0"/>
          <c:showCatName val="0"/>
          <c:showSerName val="0"/>
          <c:showPercent val="0"/>
          <c:showBubbleSize val="0"/>
        </c:dLbls>
        <c:gapWidth val="219"/>
        <c:overlap val="-27"/>
        <c:axId val="-1382957536"/>
        <c:axId val="-1382956448"/>
        <c:extLst>
          <c:ext xmlns:c15="http://schemas.microsoft.com/office/drawing/2012/chart" uri="{02D57815-91ED-43cb-92C2-25804820EDAC}">
            <c15:filteredBarSeries>
              <c15:ser>
                <c:idx val="0"/>
                <c:order val="0"/>
                <c:tx>
                  <c:strRef>
                    <c:extLst>
                      <c:ext uri="{02D57815-91ED-43cb-92C2-25804820EDAC}">
                        <c15:formulaRef>
                          <c15:sqref>'[19]FIN-IND-002'!$D$32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'[19]FIN-IND-002'!$C$33:$C$36</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'[19]FIN-IND-002'!$D$33:$D$36</c15:sqref>
                        </c15:formulaRef>
                      </c:ext>
                    </c:extLst>
                    <c:numCache>
                      <c:formatCode>General</c:formatCode>
                      <c:ptCount val="4"/>
                    </c:numCache>
                  </c:numRef>
                </c:val>
                <c:extLst>
                  <c:ext xmlns:c16="http://schemas.microsoft.com/office/drawing/2014/chart" uri="{C3380CC4-5D6E-409C-BE32-E72D297353CC}">
                    <c16:uniqueId val="{00000003-89E2-4CD1-9B8B-09509670DFA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'[19]FIN-IND-002'!$E$32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'[19]FIN-IND-002'!$C$33:$C$36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'[19]FIN-IND-002'!$E$33:$E$36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89E2-4CD1-9B8B-09509670DFA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'[19]FIN-IND-002'!$F$32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'[19]FIN-IND-002'!$C$33:$C$36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'[19]FIN-IND-002'!$F$33:$F$36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89E2-4CD1-9B8B-09509670DFA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'[19]FIN-IND-002'!$G$32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'[19]FIN-IND-002'!$C$33:$C$36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'[19]FIN-IND-002'!$G$33:$G$36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89E2-4CD1-9B8B-09509670DFA4}"/>
                  </c:ext>
                </c:extLst>
              </c15:ser>
            </c15:filteredBarSeries>
          </c:ext>
        </c:extLst>
      </c:barChart>
      <c:lineChart>
        <c:grouping val="standard"/>
        <c:varyColors val="0"/>
        <c:ser>
          <c:idx val="6"/>
          <c:order val="6"/>
          <c:tx>
            <c:strRef>
              <c:f>'[19]FIN-IND-002'!$J$32</c:f>
              <c:strCache>
                <c:ptCount val="1"/>
                <c:pt idx="0">
                  <c:v>RESULTADO</c:v>
                </c:pt>
              </c:strCache>
            </c:strRef>
          </c:tx>
          <c:spPr>
            <a:ln w="28575" cap="rnd">
              <a:solidFill>
                <a:schemeClr val="accent1">
                  <a:lumMod val="60000"/>
                </a:schemeClr>
              </a:solidFill>
              <a:round/>
            </a:ln>
            <a:effectLst/>
          </c:spPr>
          <c:marker>
            <c:symbol val="none"/>
          </c:marker>
          <c:cat>
            <c:strRef>
              <c:f>'[19]FIN-IND-002'!$C$33:$C$36</c:f>
              <c:strCache>
                <c:ptCount val="4"/>
                <c:pt idx="0">
                  <c:v>TRIMESTRE 1</c:v>
                </c:pt>
                <c:pt idx="1">
                  <c:v>TRIMESTRE 2</c:v>
                </c:pt>
                <c:pt idx="2">
                  <c:v>TRIMESTRE 3</c:v>
                </c:pt>
                <c:pt idx="3">
                  <c:v>TRIMESTRE 4</c:v>
                </c:pt>
              </c:strCache>
            </c:strRef>
          </c:cat>
          <c:val>
            <c:numRef>
              <c:f>'[19]FIN-IND-002'!$J$33:$J$36</c:f>
              <c:numCache>
                <c:formatCode>General</c:formatCode>
                <c:ptCount val="4"/>
              </c:numCache>
            </c:numRef>
          </c:val>
          <c:smooth val="0"/>
          <c:extLst>
            <c:ext xmlns:c16="http://schemas.microsoft.com/office/drawing/2014/chart" uri="{C3380CC4-5D6E-409C-BE32-E72D297353CC}">
              <c16:uniqueId val="{00000002-89E2-4CD1-9B8B-09509670DFA4}"/>
            </c:ext>
          </c:extLst>
        </c:ser>
        <c:dLbls>
          <c:showLegendKey val="0"/>
          <c:showVal val="0"/>
          <c:showCatName val="0"/>
          <c:showSerName val="0"/>
          <c:showPercent val="0"/>
          <c:showBubbleSize val="0"/>
        </c:dLbls>
        <c:marker val="1"/>
        <c:smooth val="0"/>
        <c:axId val="-1382954816"/>
        <c:axId val="-1382945568"/>
      </c:lineChart>
      <c:catAx>
        <c:axId val="-138295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56448"/>
        <c:crosses val="autoZero"/>
        <c:auto val="1"/>
        <c:lblAlgn val="ctr"/>
        <c:lblOffset val="100"/>
        <c:noMultiLvlLbl val="0"/>
      </c:catAx>
      <c:valAx>
        <c:axId val="-1382956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57536"/>
        <c:crosses val="autoZero"/>
        <c:crossBetween val="between"/>
      </c:valAx>
      <c:valAx>
        <c:axId val="-138294556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54816"/>
        <c:crosses val="max"/>
        <c:crossBetween val="between"/>
      </c:valAx>
      <c:catAx>
        <c:axId val="-1382954816"/>
        <c:scaling>
          <c:orientation val="minMax"/>
        </c:scaling>
        <c:delete val="1"/>
        <c:axPos val="b"/>
        <c:numFmt formatCode="General" sourceLinked="1"/>
        <c:majorTickMark val="none"/>
        <c:minorTickMark val="none"/>
        <c:tickLblPos val="nextTo"/>
        <c:crossAx val="-13829455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DEL PAC (PLAN ANUALIZADO DE CAJA)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2357191306142912"/>
          <c:y val="0.19981140543250767"/>
          <c:w val="0.57630941637913236"/>
          <c:h val="0.55198185487804985"/>
        </c:manualLayout>
      </c:layout>
      <c:barChart>
        <c:barDir val="col"/>
        <c:grouping val="clustered"/>
        <c:varyColors val="0"/>
        <c:ser>
          <c:idx val="4"/>
          <c:order val="4"/>
          <c:tx>
            <c:strRef>
              <c:f>'FIN-IND-003'!$H$32</c:f>
              <c:strCache>
                <c:ptCount val="1"/>
                <c:pt idx="0">
                  <c:v>Ejecución de pagos en el periodo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'FIN-IND-003'!$C$33:$C$37</c:f>
              <c:strCache>
                <c:ptCount val="5"/>
                <c:pt idx="0">
                  <c:v>TRIMESTRE 1</c:v>
                </c:pt>
                <c:pt idx="1">
                  <c:v>TRIMESTRE 2</c:v>
                </c:pt>
                <c:pt idx="2">
                  <c:v>TRIMESTRE 3</c:v>
                </c:pt>
                <c:pt idx="3">
                  <c:v>TRIMESTRE 4</c:v>
                </c:pt>
                <c:pt idx="4">
                  <c:v>TOTAL</c:v>
                </c:pt>
              </c:strCache>
            </c:strRef>
          </c:cat>
          <c:val>
            <c:numRef>
              <c:f>'FIN-IND-003'!$H$33:$H$37</c:f>
              <c:numCache>
                <c:formatCode>_-"$"\ * #,##0_-;\-"$"\ * #,##0_-;_-"$"\ * "-"??_-;_-@_-</c:formatCode>
                <c:ptCount val="5"/>
                <c:pt idx="0">
                  <c:v>23815245923</c:v>
                </c:pt>
                <c:pt idx="1">
                  <c:v>32243282614.16</c:v>
                </c:pt>
                <c:pt idx="2">
                  <c:v>29086790593</c:v>
                </c:pt>
                <c:pt idx="3">
                  <c:v>43364909498</c:v>
                </c:pt>
                <c:pt idx="4" formatCode="_(* #,##0_);_(* \(#,##0\);_(* &quot;-&quot;??_);_(@_)">
                  <c:v>128510228628.16</c:v>
                </c:pt>
              </c:numCache>
            </c:numRef>
          </c:val>
          <c:extLst>
            <c:ext xmlns:c16="http://schemas.microsoft.com/office/drawing/2014/chart" uri="{C3380CC4-5D6E-409C-BE32-E72D297353CC}">
              <c16:uniqueId val="{00000004-C7F2-4B2A-AE1D-47B7508F30E7}"/>
            </c:ext>
          </c:extLst>
        </c:ser>
        <c:ser>
          <c:idx val="5"/>
          <c:order val="5"/>
          <c:tx>
            <c:strRef>
              <c:f>'FIN-IND-003'!$I$32</c:f>
              <c:strCache>
                <c:ptCount val="1"/>
                <c:pt idx="0">
                  <c:v>Presupuesto programado para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'FIN-IND-003'!$C$33:$C$37</c:f>
              <c:strCache>
                <c:ptCount val="5"/>
                <c:pt idx="0">
                  <c:v>TRIMESTRE 1</c:v>
                </c:pt>
                <c:pt idx="1">
                  <c:v>TRIMESTRE 2</c:v>
                </c:pt>
                <c:pt idx="2">
                  <c:v>TRIMESTRE 3</c:v>
                </c:pt>
                <c:pt idx="3">
                  <c:v>TRIMESTRE 4</c:v>
                </c:pt>
                <c:pt idx="4">
                  <c:v>TOTAL</c:v>
                </c:pt>
              </c:strCache>
            </c:strRef>
          </c:cat>
          <c:val>
            <c:numRef>
              <c:f>'FIN-IND-003'!$I$33:$I$37</c:f>
              <c:numCache>
                <c:formatCode>_-"$"\ * #,##0_-;\-"$"\ * #,##0_-;_-"$"\ * "-"??_-;_-@_-</c:formatCode>
                <c:ptCount val="5"/>
                <c:pt idx="0">
                  <c:v>31071435882</c:v>
                </c:pt>
                <c:pt idx="1">
                  <c:v>34587939964.57</c:v>
                </c:pt>
                <c:pt idx="2">
                  <c:v>30853370664.970001</c:v>
                </c:pt>
                <c:pt idx="3">
                  <c:v>43830532088.889999</c:v>
                </c:pt>
                <c:pt idx="4" formatCode="_(* #,##0_);_(* \(#,##0\);_(* &quot;-&quot;??_);_(@_)">
                  <c:v>140343278600.42999</c:v>
                </c:pt>
              </c:numCache>
            </c:numRef>
          </c:val>
          <c:extLst>
            <c:ext xmlns:c16="http://schemas.microsoft.com/office/drawing/2014/chart" uri="{C3380CC4-5D6E-409C-BE32-E72D297353CC}">
              <c16:uniqueId val="{00000005-C7F2-4B2A-AE1D-47B7508F30E7}"/>
            </c:ext>
          </c:extLst>
        </c:ser>
        <c:dLbls>
          <c:showLegendKey val="0"/>
          <c:showVal val="0"/>
          <c:showCatName val="0"/>
          <c:showSerName val="0"/>
          <c:showPercent val="0"/>
          <c:showBubbleSize val="0"/>
        </c:dLbls>
        <c:gapWidth val="150"/>
        <c:axId val="-1382946112"/>
        <c:axId val="-1382949376"/>
        <c:extLst>
          <c:ext xmlns:c15="http://schemas.microsoft.com/office/drawing/2012/chart" uri="{02D57815-91ED-43cb-92C2-25804820EDAC}">
            <c15:filteredBarSeries>
              <c15:ser>
                <c:idx val="0"/>
                <c:order val="0"/>
                <c:tx>
                  <c:strRef>
                    <c:extLst>
                      <c:ext uri="{02D57815-91ED-43cb-92C2-25804820EDAC}">
                        <c15:formulaRef>
                          <c15:sqref>'FIN-IND-003'!$D$32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'FIN-IND-003'!$C$33:$C$37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'FIN-IND-003'!$D$33:$D$37</c15:sqref>
                        </c15:formulaRef>
                      </c:ext>
                    </c:extLst>
                    <c:numCache>
                      <c:formatCode>General</c:formatCode>
                      <c:ptCount val="5"/>
                    </c:numCache>
                  </c:numRef>
                </c:val>
                <c:extLst>
                  <c:ext xmlns:c16="http://schemas.microsoft.com/office/drawing/2014/chart" uri="{C3380CC4-5D6E-409C-BE32-E72D297353CC}">
                    <c16:uniqueId val="{00000000-C7F2-4B2A-AE1D-47B7508F30E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'FIN-IND-003'!$E$32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'FIN-IND-003'!$C$33:$C$37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'FIN-IND-003'!$E$33:$E$37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C7F2-4B2A-AE1D-47B7508F30E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'FIN-IND-003'!$F$32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'FIN-IND-003'!$C$33:$C$37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'FIN-IND-003'!$F$33:$F$37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C7F2-4B2A-AE1D-47B7508F30E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'FIN-IND-003'!$G$32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'FIN-IND-003'!$C$33:$C$37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'FIN-IND-003'!$G$33:$G$37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C7F2-4B2A-AE1D-47B7508F30E7}"/>
                  </c:ext>
                </c:extLst>
              </c15:ser>
            </c15:filteredBarSeries>
          </c:ext>
        </c:extLst>
      </c:barChart>
      <c:lineChart>
        <c:grouping val="standard"/>
        <c:varyColors val="0"/>
        <c:ser>
          <c:idx val="6"/>
          <c:order val="6"/>
          <c:tx>
            <c:strRef>
              <c:f>'FIN-IND-003'!$J$32</c:f>
              <c:strCache>
                <c:ptCount val="1"/>
                <c:pt idx="0">
                  <c:v>% de ejecución del PAC</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'FIN-IND-003'!$C$33:$C$37</c:f>
              <c:strCache>
                <c:ptCount val="5"/>
                <c:pt idx="0">
                  <c:v>TRIMESTRE 1</c:v>
                </c:pt>
                <c:pt idx="1">
                  <c:v>TRIMESTRE 2</c:v>
                </c:pt>
                <c:pt idx="2">
                  <c:v>TRIMESTRE 3</c:v>
                </c:pt>
                <c:pt idx="3">
                  <c:v>TRIMESTRE 4</c:v>
                </c:pt>
                <c:pt idx="4">
                  <c:v>TOTAL</c:v>
                </c:pt>
              </c:strCache>
            </c:strRef>
          </c:cat>
          <c:val>
            <c:numRef>
              <c:f>'FIN-IND-003'!$J$33:$J$37</c:f>
              <c:numCache>
                <c:formatCode>0.00%</c:formatCode>
                <c:ptCount val="5"/>
                <c:pt idx="0">
                  <c:v>0.76646750454157209</c:v>
                </c:pt>
                <c:pt idx="1">
                  <c:v>0.93221170868193537</c:v>
                </c:pt>
                <c:pt idx="2">
                  <c:v>0.94274272036099693</c:v>
                </c:pt>
                <c:pt idx="3">
                  <c:v>0.98937675248966406</c:v>
                </c:pt>
                <c:pt idx="4" formatCode="0.0%">
                  <c:v>0.91568495413335926</c:v>
                </c:pt>
              </c:numCache>
            </c:numRef>
          </c:val>
          <c:smooth val="0"/>
          <c:extLst>
            <c:ext xmlns:c16="http://schemas.microsoft.com/office/drawing/2014/chart" uri="{C3380CC4-5D6E-409C-BE32-E72D297353CC}">
              <c16:uniqueId val="{00000006-C7F2-4B2A-AE1D-47B7508F30E7}"/>
            </c:ext>
          </c:extLst>
        </c:ser>
        <c:dLbls>
          <c:showLegendKey val="0"/>
          <c:showVal val="0"/>
          <c:showCatName val="0"/>
          <c:showSerName val="0"/>
          <c:showPercent val="0"/>
          <c:showBubbleSize val="0"/>
        </c:dLbls>
        <c:marker val="1"/>
        <c:smooth val="0"/>
        <c:axId val="-1382948832"/>
        <c:axId val="-1382945024"/>
      </c:lineChart>
      <c:catAx>
        <c:axId val="-1382946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49376"/>
        <c:crosses val="autoZero"/>
        <c:auto val="1"/>
        <c:lblAlgn val="ctr"/>
        <c:lblOffset val="100"/>
        <c:noMultiLvlLbl val="0"/>
      </c:catAx>
      <c:valAx>
        <c:axId val="-138294937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 #,##0_-;\-&quot;$&quot;\ * #,##0_-;_-&quot;$&quot;\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46112"/>
        <c:crosses val="autoZero"/>
        <c:crossBetween val="between"/>
      </c:valAx>
      <c:valAx>
        <c:axId val="-138294502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48832"/>
        <c:crosses val="max"/>
        <c:crossBetween val="between"/>
      </c:valAx>
      <c:catAx>
        <c:axId val="-1382948832"/>
        <c:scaling>
          <c:orientation val="minMax"/>
        </c:scaling>
        <c:delete val="1"/>
        <c:axPos val="b"/>
        <c:numFmt formatCode="General" sourceLinked="1"/>
        <c:majorTickMark val="out"/>
        <c:minorTickMark val="none"/>
        <c:tickLblPos val="nextTo"/>
        <c:crossAx val="-1382945024"/>
        <c:crosses val="autoZero"/>
        <c:auto val="1"/>
        <c:lblAlgn val="ctr"/>
        <c:lblOffset val="100"/>
        <c:noMultiLvlLbl val="0"/>
      </c:catAx>
      <c:spPr>
        <a:noFill/>
        <a:ln>
          <a:noFill/>
        </a:ln>
        <a:effectLst/>
      </c:spPr>
    </c:plotArea>
    <c:legend>
      <c:legendPos val="b"/>
      <c:layout>
        <c:manualLayout>
          <c:xMode val="edge"/>
          <c:yMode val="edge"/>
          <c:x val="0.7818261818396296"/>
          <c:y val="0.14949449359855913"/>
          <c:w val="0.18840744345159102"/>
          <c:h val="0.764310238487714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906949284151217E-2"/>
          <c:y val="0.22478787878787879"/>
          <c:w val="0.65231734786207962"/>
          <c:h val="0.49597947983774754"/>
        </c:manualLayout>
      </c:layout>
      <c:barChart>
        <c:barDir val="col"/>
        <c:grouping val="clustered"/>
        <c:varyColors val="0"/>
        <c:ser>
          <c:idx val="4"/>
          <c:order val="4"/>
          <c:tx>
            <c:strRef>
              <c:f>'SIG-IND-003'!$H$32</c:f>
              <c:strCache>
                <c:ptCount val="1"/>
                <c:pt idx="0">
                  <c:v>Sumatoria del Resultado de la Autoevaluación</c:v>
                </c:pt>
              </c:strCache>
            </c:strRef>
          </c:tx>
          <c:spPr>
            <a:solidFill>
              <a:schemeClr val="accent5"/>
            </a:solidFill>
            <a:ln>
              <a:noFill/>
            </a:ln>
            <a:effectLst/>
          </c:spPr>
          <c:invertIfNegative val="0"/>
          <c:cat>
            <c:strRef>
              <c:f>'SIG-IND-003'!$C$33:$C$36</c:f>
              <c:strCache>
                <c:ptCount val="3"/>
                <c:pt idx="1">
                  <c:v>SEMESTRE 1 </c:v>
                </c:pt>
                <c:pt idx="2">
                  <c:v>SEMESTRE 2</c:v>
                </c:pt>
              </c:strCache>
            </c:strRef>
          </c:cat>
          <c:val>
            <c:numRef>
              <c:f>'SIG-IND-003'!$H$33:$H$36</c:f>
              <c:numCache>
                <c:formatCode>0%</c:formatCode>
                <c:ptCount val="3"/>
                <c:pt idx="1">
                  <c:v>17.917000000000002</c:v>
                </c:pt>
                <c:pt idx="2">
                  <c:v>19.416666666666668</c:v>
                </c:pt>
              </c:numCache>
            </c:numRef>
          </c:val>
          <c:extLst>
            <c:ext xmlns:c16="http://schemas.microsoft.com/office/drawing/2014/chart" uri="{C3380CC4-5D6E-409C-BE32-E72D297353CC}">
              <c16:uniqueId val="{00000004-2311-4A4C-8848-4A460C5006F7}"/>
            </c:ext>
          </c:extLst>
        </c:ser>
        <c:ser>
          <c:idx val="5"/>
          <c:order val="5"/>
          <c:tx>
            <c:strRef>
              <c:f>'SIG-IND-003'!$I$32</c:f>
              <c:strCache>
                <c:ptCount val="1"/>
                <c:pt idx="0">
                  <c:v>Total de Procesos</c:v>
                </c:pt>
              </c:strCache>
            </c:strRef>
          </c:tx>
          <c:spPr>
            <a:solidFill>
              <a:schemeClr val="accent6"/>
            </a:solidFill>
            <a:ln>
              <a:noFill/>
            </a:ln>
            <a:effectLst/>
          </c:spPr>
          <c:invertIfNegative val="0"/>
          <c:cat>
            <c:strRef>
              <c:f>'SIG-IND-003'!$C$33:$C$36</c:f>
              <c:strCache>
                <c:ptCount val="3"/>
                <c:pt idx="1">
                  <c:v>SEMESTRE 1 </c:v>
                </c:pt>
                <c:pt idx="2">
                  <c:v>SEMESTRE 2</c:v>
                </c:pt>
              </c:strCache>
            </c:strRef>
          </c:cat>
          <c:val>
            <c:numRef>
              <c:f>'SIG-IND-003'!$I$33:$I$36</c:f>
              <c:numCache>
                <c:formatCode>0</c:formatCode>
                <c:ptCount val="3"/>
                <c:pt idx="1">
                  <c:v>20</c:v>
                </c:pt>
                <c:pt idx="2">
                  <c:v>20</c:v>
                </c:pt>
              </c:numCache>
            </c:numRef>
          </c:val>
          <c:extLst>
            <c:ext xmlns:c16="http://schemas.microsoft.com/office/drawing/2014/chart" uri="{C3380CC4-5D6E-409C-BE32-E72D297353CC}">
              <c16:uniqueId val="{00000005-2311-4A4C-8848-4A460C5006F7}"/>
            </c:ext>
          </c:extLst>
        </c:ser>
        <c:dLbls>
          <c:showLegendKey val="0"/>
          <c:showVal val="0"/>
          <c:showCatName val="0"/>
          <c:showSerName val="0"/>
          <c:showPercent val="0"/>
          <c:showBubbleSize val="0"/>
        </c:dLbls>
        <c:gapWidth val="219"/>
        <c:overlap val="-27"/>
        <c:axId val="1515250032"/>
        <c:axId val="1518664080"/>
        <c:extLst>
          <c:ext xmlns:c15="http://schemas.microsoft.com/office/drawing/2012/chart" uri="{02D57815-91ED-43cb-92C2-25804820EDAC}">
            <c15:filteredBarSeries>
              <c15:ser>
                <c:idx val="0"/>
                <c:order val="0"/>
                <c:tx>
                  <c:strRef>
                    <c:extLst>
                      <c:ext uri="{02D57815-91ED-43cb-92C2-25804820EDAC}">
                        <c15:formulaRef>
                          <c15:sqref>'SIG-IND-003'!$D$32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'SIG-IND-003'!$C$33:$C$36</c15:sqref>
                        </c15:formulaRef>
                      </c:ext>
                    </c:extLst>
                    <c:strCache>
                      <c:ptCount val="3"/>
                      <c:pt idx="1">
                        <c:v>SEMESTRE 1 </c:v>
                      </c:pt>
                      <c:pt idx="2">
                        <c:v>SEMESTRE 2</c:v>
                      </c:pt>
                    </c:strCache>
                  </c:strRef>
                </c:cat>
                <c:val>
                  <c:numRef>
                    <c:extLst>
                      <c:ext uri="{02D57815-91ED-43cb-92C2-25804820EDAC}">
                        <c15:formulaRef>
                          <c15:sqref>'SIG-IND-003'!$D$33:$D$36</c15:sqref>
                        </c15:formulaRef>
                      </c:ext>
                    </c:extLst>
                    <c:numCache>
                      <c:formatCode>General</c:formatCode>
                      <c:ptCount val="3"/>
                    </c:numCache>
                  </c:numRef>
                </c:val>
                <c:extLst>
                  <c:ext xmlns:c16="http://schemas.microsoft.com/office/drawing/2014/chart" uri="{C3380CC4-5D6E-409C-BE32-E72D297353CC}">
                    <c16:uniqueId val="{00000000-2311-4A4C-8848-4A460C5006F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'SIG-IND-003'!$E$32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'SIG-IND-003'!$C$33:$C$36</c15:sqref>
                        </c15:formulaRef>
                      </c:ext>
                    </c:extLst>
                    <c:strCache>
                      <c:ptCount val="3"/>
                      <c:pt idx="1">
                        <c:v>SEMESTRE 1 </c:v>
                      </c:pt>
                      <c:pt idx="2">
                        <c:v>SEMESTRE 2</c:v>
                      </c:pt>
                    </c:strCache>
                  </c:strRef>
                </c:cat>
                <c:val>
                  <c:numRef>
                    <c:extLst xmlns:c15="http://schemas.microsoft.com/office/drawing/2012/chart">
                      <c:ext xmlns:c15="http://schemas.microsoft.com/office/drawing/2012/chart" uri="{02D57815-91ED-43cb-92C2-25804820EDAC}">
                        <c15:formulaRef>
                          <c15:sqref>'SIG-IND-003'!$E$33:$E$36</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1-2311-4A4C-8848-4A460C5006F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'SIG-IND-003'!$F$32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'SIG-IND-003'!$C$33:$C$36</c15:sqref>
                        </c15:formulaRef>
                      </c:ext>
                    </c:extLst>
                    <c:strCache>
                      <c:ptCount val="3"/>
                      <c:pt idx="1">
                        <c:v>SEMESTRE 1 </c:v>
                      </c:pt>
                      <c:pt idx="2">
                        <c:v>SEMESTRE 2</c:v>
                      </c:pt>
                    </c:strCache>
                  </c:strRef>
                </c:cat>
                <c:val>
                  <c:numRef>
                    <c:extLst xmlns:c15="http://schemas.microsoft.com/office/drawing/2012/chart">
                      <c:ext xmlns:c15="http://schemas.microsoft.com/office/drawing/2012/chart" uri="{02D57815-91ED-43cb-92C2-25804820EDAC}">
                        <c15:formulaRef>
                          <c15:sqref>'SIG-IND-003'!$F$33:$F$36</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2-2311-4A4C-8848-4A460C5006F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'SIG-IND-003'!$G$32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'SIG-IND-003'!$C$33:$C$36</c15:sqref>
                        </c15:formulaRef>
                      </c:ext>
                    </c:extLst>
                    <c:strCache>
                      <c:ptCount val="3"/>
                      <c:pt idx="1">
                        <c:v>SEMESTRE 1 </c:v>
                      </c:pt>
                      <c:pt idx="2">
                        <c:v>SEMESTRE 2</c:v>
                      </c:pt>
                    </c:strCache>
                  </c:strRef>
                </c:cat>
                <c:val>
                  <c:numRef>
                    <c:extLst xmlns:c15="http://schemas.microsoft.com/office/drawing/2012/chart">
                      <c:ext xmlns:c15="http://schemas.microsoft.com/office/drawing/2012/chart" uri="{02D57815-91ED-43cb-92C2-25804820EDAC}">
                        <c15:formulaRef>
                          <c15:sqref>'SIG-IND-003'!$G$33:$G$36</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3-2311-4A4C-8848-4A460C5006F7}"/>
                  </c:ext>
                </c:extLst>
              </c15:ser>
            </c15:filteredBarSeries>
          </c:ext>
        </c:extLst>
      </c:barChart>
      <c:lineChart>
        <c:grouping val="standard"/>
        <c:varyColors val="0"/>
        <c:ser>
          <c:idx val="6"/>
          <c:order val="6"/>
          <c:tx>
            <c:strRef>
              <c:f>'SIG-IND-003'!$J$32</c:f>
              <c:strCache>
                <c:ptCount val="1"/>
                <c:pt idx="0">
                  <c:v>RESULTADO</c:v>
                </c:pt>
              </c:strCache>
            </c:strRef>
          </c:tx>
          <c:spPr>
            <a:ln w="28575" cap="rnd">
              <a:solidFill>
                <a:schemeClr val="accent1">
                  <a:lumMod val="60000"/>
                </a:schemeClr>
              </a:solidFill>
              <a:round/>
            </a:ln>
            <a:effectLst/>
          </c:spPr>
          <c:marker>
            <c:symbol val="none"/>
          </c:marker>
          <c:cat>
            <c:strRef>
              <c:f>'SIG-IND-003'!$C$33:$C$36</c:f>
              <c:strCache>
                <c:ptCount val="3"/>
                <c:pt idx="1">
                  <c:v>SEMESTRE 1 </c:v>
                </c:pt>
                <c:pt idx="2">
                  <c:v>SEMESTRE 2</c:v>
                </c:pt>
              </c:strCache>
            </c:strRef>
          </c:cat>
          <c:val>
            <c:numRef>
              <c:f>'SIG-IND-003'!$J$33:$J$36</c:f>
              <c:numCache>
                <c:formatCode>0.00%</c:formatCode>
                <c:ptCount val="3"/>
                <c:pt idx="1">
                  <c:v>0.89585000000000004</c:v>
                </c:pt>
                <c:pt idx="2" formatCode="0.0%">
                  <c:v>0.97083333333333344</c:v>
                </c:pt>
              </c:numCache>
            </c:numRef>
          </c:val>
          <c:smooth val="0"/>
          <c:extLst>
            <c:ext xmlns:c16="http://schemas.microsoft.com/office/drawing/2014/chart" uri="{C3380CC4-5D6E-409C-BE32-E72D297353CC}">
              <c16:uniqueId val="{00000006-2311-4A4C-8848-4A460C5006F7}"/>
            </c:ext>
          </c:extLst>
        </c:ser>
        <c:dLbls>
          <c:showLegendKey val="0"/>
          <c:showVal val="0"/>
          <c:showCatName val="0"/>
          <c:showSerName val="0"/>
          <c:showPercent val="0"/>
          <c:showBubbleSize val="0"/>
        </c:dLbls>
        <c:marker val="1"/>
        <c:smooth val="0"/>
        <c:axId val="1515248832"/>
        <c:axId val="1518665744"/>
      </c:lineChart>
      <c:catAx>
        <c:axId val="151525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8664080"/>
        <c:crosses val="autoZero"/>
        <c:auto val="1"/>
        <c:lblAlgn val="ctr"/>
        <c:lblOffset val="100"/>
        <c:noMultiLvlLbl val="0"/>
      </c:catAx>
      <c:valAx>
        <c:axId val="1518664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5250032"/>
        <c:crosses val="autoZero"/>
        <c:crossBetween val="between"/>
      </c:valAx>
      <c:valAx>
        <c:axId val="151866574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15248832"/>
        <c:crosses val="max"/>
        <c:crossBetween val="between"/>
      </c:valAx>
      <c:catAx>
        <c:axId val="1515248832"/>
        <c:scaling>
          <c:orientation val="minMax"/>
        </c:scaling>
        <c:delete val="1"/>
        <c:axPos val="b"/>
        <c:numFmt formatCode="General" sourceLinked="1"/>
        <c:majorTickMark val="none"/>
        <c:minorTickMark val="none"/>
        <c:tickLblPos val="nextTo"/>
        <c:crossAx val="1518665744"/>
        <c:crosses val="autoZero"/>
        <c:auto val="1"/>
        <c:lblAlgn val="ctr"/>
        <c:lblOffset val="100"/>
        <c:noMultiLvlLbl val="0"/>
      </c:catAx>
      <c:spPr>
        <a:noFill/>
        <a:ln>
          <a:noFill/>
        </a:ln>
        <a:effectLst/>
      </c:spPr>
    </c:plotArea>
    <c:legend>
      <c:legendPos val="b"/>
      <c:layout>
        <c:manualLayout>
          <c:xMode val="edge"/>
          <c:yMode val="edge"/>
          <c:x val="0.78332698021549263"/>
          <c:y val="0.17045382963493202"/>
          <c:w val="0.21574212758857467"/>
          <c:h val="0.562879503698401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 PRESUPUESTAL PASIVOS EXIGIBLES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333078819692993"/>
          <c:y val="0.20691762179790166"/>
          <c:w val="0.63595399665950847"/>
          <c:h val="0.61763752396247529"/>
        </c:manualLayout>
      </c:layout>
      <c:barChart>
        <c:barDir val="col"/>
        <c:grouping val="clustered"/>
        <c:varyColors val="0"/>
        <c:ser>
          <c:idx val="4"/>
          <c:order val="4"/>
          <c:tx>
            <c:strRef>
              <c:f>'FIN-IND-004'!$H$32</c:f>
              <c:strCache>
                <c:ptCount val="1"/>
                <c:pt idx="0">
                  <c:v>Valor de la ejecución de pasivos exigibles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'FIN-IND-004'!$C$33:$C$37</c:f>
              <c:strCache>
                <c:ptCount val="5"/>
                <c:pt idx="0">
                  <c:v>TRIMESTRE 1</c:v>
                </c:pt>
                <c:pt idx="1">
                  <c:v>TRIMESTRE 2</c:v>
                </c:pt>
                <c:pt idx="2">
                  <c:v>TRIMESTRE 3</c:v>
                </c:pt>
                <c:pt idx="3">
                  <c:v>TRIMESTRE 4</c:v>
                </c:pt>
                <c:pt idx="4">
                  <c:v>TOTAL</c:v>
                </c:pt>
              </c:strCache>
            </c:strRef>
          </c:cat>
          <c:val>
            <c:numRef>
              <c:f>'FIN-IND-004'!$H$33:$H$37</c:f>
              <c:numCache>
                <c:formatCode>_-[$$-240A]\ * #,##0_-;\-[$$-240A]\ * #,##0_-;_-[$$-240A]\ * "-"??_-;_-@_-</c:formatCode>
                <c:ptCount val="5"/>
                <c:pt idx="0">
                  <c:v>2937030015</c:v>
                </c:pt>
                <c:pt idx="1">
                  <c:v>901343894</c:v>
                </c:pt>
                <c:pt idx="2">
                  <c:v>74562588</c:v>
                </c:pt>
                <c:pt idx="3">
                  <c:v>781493586</c:v>
                </c:pt>
                <c:pt idx="4" formatCode="_(* #,##0_);_(* \(#,##0\);_(* &quot;-&quot;??_);_(@_)">
                  <c:v>4694430083</c:v>
                </c:pt>
              </c:numCache>
            </c:numRef>
          </c:val>
          <c:extLst>
            <c:ext xmlns:c16="http://schemas.microsoft.com/office/drawing/2014/chart" uri="{C3380CC4-5D6E-409C-BE32-E72D297353CC}">
              <c16:uniqueId val="{00000004-6BD5-4A2B-B559-F1B778B76C94}"/>
            </c:ext>
          </c:extLst>
        </c:ser>
        <c:ser>
          <c:idx val="5"/>
          <c:order val="5"/>
          <c:tx>
            <c:strRef>
              <c:f>'FIN-IND-004'!$I$32</c:f>
              <c:strCache>
                <c:ptCount val="1"/>
                <c:pt idx="0">
                  <c:v>Presupuesto de pasivos exigibles en la vigencia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'FIN-IND-004'!$C$33:$C$37</c:f>
              <c:strCache>
                <c:ptCount val="5"/>
                <c:pt idx="0">
                  <c:v>TRIMESTRE 1</c:v>
                </c:pt>
                <c:pt idx="1">
                  <c:v>TRIMESTRE 2</c:v>
                </c:pt>
                <c:pt idx="2">
                  <c:v>TRIMESTRE 3</c:v>
                </c:pt>
                <c:pt idx="3">
                  <c:v>TRIMESTRE 4</c:v>
                </c:pt>
                <c:pt idx="4">
                  <c:v>TOTAL</c:v>
                </c:pt>
              </c:strCache>
            </c:strRef>
          </c:cat>
          <c:val>
            <c:numRef>
              <c:f>'FIN-IND-004'!$I$33:$I$37</c:f>
              <c:numCache>
                <c:formatCode>_-[$$-240A]\ * #,##0_-;\-[$$-240A]\ * #,##0_-;_-[$$-240A]\ * "-"??_-;_-@_-</c:formatCode>
                <c:ptCount val="5"/>
                <c:pt idx="0">
                  <c:v>14196660595</c:v>
                </c:pt>
                <c:pt idx="1">
                  <c:v>14196660595</c:v>
                </c:pt>
                <c:pt idx="2">
                  <c:v>14196660595</c:v>
                </c:pt>
                <c:pt idx="3">
                  <c:v>14196660595</c:v>
                </c:pt>
                <c:pt idx="4" formatCode="_(* #,##0_);_(* \(#,##0\);_(* &quot;-&quot;??_);_(@_)">
                  <c:v>14196660595</c:v>
                </c:pt>
              </c:numCache>
            </c:numRef>
          </c:val>
          <c:extLst>
            <c:ext xmlns:c16="http://schemas.microsoft.com/office/drawing/2014/chart" uri="{C3380CC4-5D6E-409C-BE32-E72D297353CC}">
              <c16:uniqueId val="{00000005-6BD5-4A2B-B559-F1B778B76C94}"/>
            </c:ext>
          </c:extLst>
        </c:ser>
        <c:dLbls>
          <c:showLegendKey val="0"/>
          <c:showVal val="0"/>
          <c:showCatName val="0"/>
          <c:showSerName val="0"/>
          <c:showPercent val="0"/>
          <c:showBubbleSize val="0"/>
        </c:dLbls>
        <c:gapWidth val="150"/>
        <c:axId val="-1382944480"/>
        <c:axId val="-1382943936"/>
        <c:extLst>
          <c:ext xmlns:c15="http://schemas.microsoft.com/office/drawing/2012/chart" uri="{02D57815-91ED-43cb-92C2-25804820EDAC}">
            <c15:filteredBarSeries>
              <c15:ser>
                <c:idx val="0"/>
                <c:order val="0"/>
                <c:tx>
                  <c:strRef>
                    <c:extLst>
                      <c:ext uri="{02D57815-91ED-43cb-92C2-25804820EDAC}">
                        <c15:formulaRef>
                          <c15:sqref>'FIN-IND-004'!$D$32</c15:sqref>
                        </c15:formulaRef>
                      </c:ext>
                    </c:extLst>
                    <c:strCache>
                      <c:ptCount val="1"/>
                    </c:strCache>
                  </c:strRef>
                </c:tx>
                <c:spPr>
                  <a:solidFill>
                    <a:schemeClr val="accent1"/>
                  </a:solidFill>
                  <a:ln>
                    <a:noFill/>
                  </a:ln>
                  <a:effectLst/>
                </c:spPr>
                <c:invertIfNegative val="0"/>
                <c:cat>
                  <c:strRef>
                    <c:extLst>
                      <c:ext uri="{02D57815-91ED-43cb-92C2-25804820EDAC}">
                        <c15:formulaRef>
                          <c15:sqref>'FIN-IND-004'!$C$33:$C$37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'FIN-IND-004'!$D$33:$D$37</c15:sqref>
                        </c15:formulaRef>
                      </c:ext>
                    </c:extLst>
                    <c:numCache>
                      <c:formatCode>General</c:formatCode>
                      <c:ptCount val="5"/>
                    </c:numCache>
                  </c:numRef>
                </c:val>
                <c:extLst>
                  <c:ext xmlns:c16="http://schemas.microsoft.com/office/drawing/2014/chart" uri="{C3380CC4-5D6E-409C-BE32-E72D297353CC}">
                    <c16:uniqueId val="{00000000-6BD5-4A2B-B559-F1B778B76C9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'FIN-IND-004'!$E$32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'FIN-IND-004'!$C$33:$C$37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'FIN-IND-004'!$E$33:$E$37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6BD5-4A2B-B559-F1B778B76C9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'FIN-IND-004'!$F$32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'FIN-IND-004'!$C$33:$C$37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'FIN-IND-004'!$F$33:$F$37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6BD5-4A2B-B559-F1B778B76C9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'FIN-IND-004'!$G$32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'FIN-IND-004'!$C$33:$C$37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'FIN-IND-004'!$G$33:$G$37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6BD5-4A2B-B559-F1B778B76C94}"/>
                  </c:ext>
                </c:extLst>
              </c15:ser>
            </c15:filteredBarSeries>
          </c:ext>
        </c:extLst>
      </c:barChart>
      <c:lineChart>
        <c:grouping val="standard"/>
        <c:varyColors val="0"/>
        <c:ser>
          <c:idx val="6"/>
          <c:order val="6"/>
          <c:tx>
            <c:strRef>
              <c:f>'FIN-IND-004'!$J$32</c:f>
              <c:strCache>
                <c:ptCount val="1"/>
                <c:pt idx="0">
                  <c:v>% de cumplimiento de ejecución de pasivos exigibles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'FIN-IND-004'!$C$33:$C$37</c:f>
              <c:strCache>
                <c:ptCount val="5"/>
                <c:pt idx="0">
                  <c:v>TRIMESTRE 1</c:v>
                </c:pt>
                <c:pt idx="1">
                  <c:v>TRIMESTRE 2</c:v>
                </c:pt>
                <c:pt idx="2">
                  <c:v>TRIMESTRE 3</c:v>
                </c:pt>
                <c:pt idx="3">
                  <c:v>TRIMESTRE 4</c:v>
                </c:pt>
                <c:pt idx="4">
                  <c:v>TOTAL</c:v>
                </c:pt>
              </c:strCache>
            </c:strRef>
          </c:cat>
          <c:val>
            <c:numRef>
              <c:f>'FIN-IND-004'!$J$33:$J$37</c:f>
              <c:numCache>
                <c:formatCode>0%</c:formatCode>
                <c:ptCount val="5"/>
                <c:pt idx="0" formatCode="0.00%">
                  <c:v>0.20688175189835903</c:v>
                </c:pt>
                <c:pt idx="1">
                  <c:v>6.3489852981161582E-2</c:v>
                </c:pt>
                <c:pt idx="2" formatCode="0.00%">
                  <c:v>5.252121616985096E-3</c:v>
                </c:pt>
                <c:pt idx="3" formatCode="0.00%">
                  <c:v>5.5047705111386444E-2</c:v>
                </c:pt>
                <c:pt idx="4" formatCode="0.0%">
                  <c:v>0.33067143160789214</c:v>
                </c:pt>
              </c:numCache>
            </c:numRef>
          </c:val>
          <c:smooth val="0"/>
          <c:extLst>
            <c:ext xmlns:c16="http://schemas.microsoft.com/office/drawing/2014/chart" uri="{C3380CC4-5D6E-409C-BE32-E72D297353CC}">
              <c16:uniqueId val="{00000006-6BD5-4A2B-B559-F1B778B76C94}"/>
            </c:ext>
          </c:extLst>
        </c:ser>
        <c:dLbls>
          <c:showLegendKey val="0"/>
          <c:showVal val="0"/>
          <c:showCatName val="0"/>
          <c:showSerName val="0"/>
          <c:showPercent val="0"/>
          <c:showBubbleSize val="0"/>
        </c:dLbls>
        <c:marker val="1"/>
        <c:smooth val="0"/>
        <c:axId val="-1382942848"/>
        <c:axId val="-1382953728"/>
      </c:lineChart>
      <c:catAx>
        <c:axId val="-138294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43936"/>
        <c:crosses val="autoZero"/>
        <c:auto val="1"/>
        <c:lblAlgn val="ctr"/>
        <c:lblOffset val="100"/>
        <c:noMultiLvlLbl val="0"/>
      </c:catAx>
      <c:valAx>
        <c:axId val="-1382943936"/>
        <c:scaling>
          <c:orientation val="minMax"/>
        </c:scaling>
        <c:delete val="0"/>
        <c:axPos val="l"/>
        <c:majorGridlines>
          <c:spPr>
            <a:ln w="9525" cap="flat" cmpd="sng" algn="ctr">
              <a:solidFill>
                <a:schemeClr val="tx1">
                  <a:lumMod val="15000"/>
                  <a:lumOff val="85000"/>
                </a:schemeClr>
              </a:solidFill>
              <a:round/>
            </a:ln>
            <a:effectLst/>
          </c:spPr>
        </c:majorGridlines>
        <c:numFmt formatCode="_-[$$-240A]\ * #,##0_-;\-[$$-240A]\ * #,##0_-;_-[$$-240A]\ *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44480"/>
        <c:crosses val="autoZero"/>
        <c:crossBetween val="between"/>
      </c:valAx>
      <c:valAx>
        <c:axId val="-138295372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942848"/>
        <c:crosses val="max"/>
        <c:crossBetween val="between"/>
      </c:valAx>
      <c:catAx>
        <c:axId val="-1382942848"/>
        <c:scaling>
          <c:orientation val="minMax"/>
        </c:scaling>
        <c:delete val="1"/>
        <c:axPos val="b"/>
        <c:numFmt formatCode="General" sourceLinked="1"/>
        <c:majorTickMark val="out"/>
        <c:minorTickMark val="none"/>
        <c:tickLblPos val="nextTo"/>
        <c:crossAx val="-1382953728"/>
        <c:crosses val="autoZero"/>
        <c:auto val="1"/>
        <c:lblAlgn val="ctr"/>
        <c:lblOffset val="100"/>
        <c:noMultiLvlLbl val="0"/>
      </c:catAx>
      <c:spPr>
        <a:noFill/>
        <a:ln>
          <a:noFill/>
        </a:ln>
        <a:effectLst/>
      </c:spPr>
    </c:plotArea>
    <c:legend>
      <c:legendPos val="b"/>
      <c:layout>
        <c:manualLayout>
          <c:xMode val="edge"/>
          <c:yMode val="edge"/>
          <c:x val="0.83032555476020042"/>
          <c:y val="0.18409945898836624"/>
          <c:w val="0.16035886423287996"/>
          <c:h val="0.693166982652134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EJECUCIÓN</a:t>
            </a:r>
            <a:r>
              <a:rPr lang="es-CO" baseline="0"/>
              <a:t> DE RESERVAS PRESUPUESTALES</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'[20]FIN-IND-005'!$H$32</c:f>
              <c:strCache>
                <c:ptCount val="1"/>
                <c:pt idx="0">
                  <c:v>Valor de la ejecución de reservas</c:v>
                </c:pt>
              </c:strCache>
            </c:strRef>
          </c:tx>
          <c:spPr>
            <a:solidFill>
              <a:schemeClr val="accent5"/>
            </a:solidFill>
            <a:ln>
              <a:noFill/>
            </a:ln>
            <a:effectLst/>
          </c:spPr>
          <c:invertIfNegative val="0"/>
          <c:cat>
            <c:strRef>
              <c:f>'[20]FIN-IND-005'!$C$33:$C$36</c:f>
              <c:strCache>
                <c:ptCount val="4"/>
                <c:pt idx="0">
                  <c:v>TRIMESTRE 1</c:v>
                </c:pt>
                <c:pt idx="1">
                  <c:v>TRIMESTRE 2</c:v>
                </c:pt>
                <c:pt idx="2">
                  <c:v>TRIMESTRE 3</c:v>
                </c:pt>
                <c:pt idx="3">
                  <c:v>TRIMESTRE 4</c:v>
                </c:pt>
              </c:strCache>
            </c:strRef>
          </c:cat>
          <c:val>
            <c:numRef>
              <c:f>'[20]FIN-IND-005'!$H$33:$H$36</c:f>
              <c:numCache>
                <c:formatCode>General</c:formatCode>
                <c:ptCount val="4"/>
                <c:pt idx="0">
                  <c:v>16019005379</c:v>
                </c:pt>
                <c:pt idx="1">
                  <c:v>18215333754</c:v>
                </c:pt>
              </c:numCache>
            </c:numRef>
          </c:val>
          <c:extLst>
            <c:ext xmlns:c16="http://schemas.microsoft.com/office/drawing/2014/chart" uri="{C3380CC4-5D6E-409C-BE32-E72D297353CC}">
              <c16:uniqueId val="{00000000-E6FC-4AA0-B35B-C7A20EB9491B}"/>
            </c:ext>
          </c:extLst>
        </c:ser>
        <c:ser>
          <c:idx val="5"/>
          <c:order val="5"/>
          <c:tx>
            <c:strRef>
              <c:f>'[20]FIN-IND-005'!$I$32</c:f>
              <c:strCache>
                <c:ptCount val="1"/>
                <c:pt idx="0">
                  <c:v>Presupuesto de reservas en la vigencia</c:v>
                </c:pt>
              </c:strCache>
            </c:strRef>
          </c:tx>
          <c:spPr>
            <a:solidFill>
              <a:schemeClr val="accent6"/>
            </a:solidFill>
            <a:ln>
              <a:noFill/>
            </a:ln>
            <a:effectLst/>
          </c:spPr>
          <c:invertIfNegative val="0"/>
          <c:cat>
            <c:strRef>
              <c:f>'[20]FIN-IND-005'!$C$33:$C$36</c:f>
              <c:strCache>
                <c:ptCount val="4"/>
                <c:pt idx="0">
                  <c:v>TRIMESTRE 1</c:v>
                </c:pt>
                <c:pt idx="1">
                  <c:v>TRIMESTRE 2</c:v>
                </c:pt>
                <c:pt idx="2">
                  <c:v>TRIMESTRE 3</c:v>
                </c:pt>
                <c:pt idx="3">
                  <c:v>TRIMESTRE 4</c:v>
                </c:pt>
              </c:strCache>
            </c:strRef>
          </c:cat>
          <c:val>
            <c:numRef>
              <c:f>'[20]FIN-IND-005'!$I$33:$I$36</c:f>
              <c:numCache>
                <c:formatCode>General</c:formatCode>
                <c:ptCount val="4"/>
                <c:pt idx="0">
                  <c:v>54088038051</c:v>
                </c:pt>
                <c:pt idx="1">
                  <c:v>53868070626</c:v>
                </c:pt>
              </c:numCache>
            </c:numRef>
          </c:val>
          <c:extLst>
            <c:ext xmlns:c16="http://schemas.microsoft.com/office/drawing/2014/chart" uri="{C3380CC4-5D6E-409C-BE32-E72D297353CC}">
              <c16:uniqueId val="{00000001-E6FC-4AA0-B35B-C7A20EB9491B}"/>
            </c:ext>
          </c:extLst>
        </c:ser>
        <c:dLbls>
          <c:showLegendKey val="0"/>
          <c:showVal val="0"/>
          <c:showCatName val="0"/>
          <c:showSerName val="0"/>
          <c:showPercent val="0"/>
          <c:showBubbleSize val="0"/>
        </c:dLbls>
        <c:gapWidth val="219"/>
        <c:overlap val="-27"/>
        <c:axId val="-1385109184"/>
        <c:axId val="-1385108096"/>
        <c:extLst>
          <c:ext xmlns:c15="http://schemas.microsoft.com/office/drawing/2012/chart" uri="{02D57815-91ED-43cb-92C2-25804820EDAC}">
            <c15:filteredBarSeries>
              <c15:ser>
                <c:idx val="0"/>
                <c:order val="0"/>
                <c:tx>
                  <c:strRef>
                    <c:extLst>
                      <c:ext uri="{02D57815-91ED-43cb-92C2-25804820EDAC}">
                        <c15:formulaRef>
                          <c15:sqref>'[20]FIN-IND-005'!$D$32</c15:sqref>
                        </c15:formulaRef>
                      </c:ext>
                    </c:extLst>
                    <c:strCache>
                      <c:ptCount val="1"/>
                    </c:strCache>
                  </c:strRef>
                </c:tx>
                <c:spPr>
                  <a:solidFill>
                    <a:schemeClr val="accent1"/>
                  </a:solidFill>
                  <a:ln>
                    <a:noFill/>
                  </a:ln>
                  <a:effectLst/>
                </c:spPr>
                <c:invertIfNegative val="0"/>
                <c:cat>
                  <c:strRef>
                    <c:extLst>
                      <c:ext uri="{02D57815-91ED-43cb-92C2-25804820EDAC}">
                        <c15:formulaRef>
                          <c15:sqref>'[20]FIN-IND-005'!$C$33:$C$36</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'[20]FIN-IND-005'!$D$33:$D$36</c15:sqref>
                        </c15:formulaRef>
                      </c:ext>
                    </c:extLst>
                    <c:numCache>
                      <c:formatCode>General</c:formatCode>
                      <c:ptCount val="4"/>
                    </c:numCache>
                  </c:numRef>
                </c:val>
                <c:extLst>
                  <c:ext xmlns:c16="http://schemas.microsoft.com/office/drawing/2014/chart" uri="{C3380CC4-5D6E-409C-BE32-E72D297353CC}">
                    <c16:uniqueId val="{00000003-E6FC-4AA0-B35B-C7A20EB9491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'[20]FIN-IND-005'!$E$32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'[20]FIN-IND-005'!$C$33:$C$36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'[20]FIN-IND-005'!$E$33:$E$36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E6FC-4AA0-B35B-C7A20EB9491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'[20]FIN-IND-005'!$F$32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'[20]FIN-IND-005'!$C$33:$C$36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'[20]FIN-IND-005'!$F$33:$F$36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E6FC-4AA0-B35B-C7A20EB9491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'[20]FIN-IND-005'!$G$32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'[20]FIN-IND-005'!$C$33:$C$36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'[20]FIN-IND-005'!$G$33:$G$36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E6FC-4AA0-B35B-C7A20EB9491B}"/>
                  </c:ext>
                </c:extLst>
              </c15:ser>
            </c15:filteredBarSeries>
          </c:ext>
        </c:extLst>
      </c:barChart>
      <c:lineChart>
        <c:grouping val="standard"/>
        <c:varyColors val="0"/>
        <c:ser>
          <c:idx val="6"/>
          <c:order val="6"/>
          <c:tx>
            <c:strRef>
              <c:f>'[20]FIN-IND-005'!$J$32</c:f>
              <c:strCache>
                <c:ptCount val="1"/>
                <c:pt idx="0">
                  <c:v>% de cumplimiento de ejecución de reservas</c:v>
                </c:pt>
              </c:strCache>
            </c:strRef>
          </c:tx>
          <c:spPr>
            <a:ln w="28575" cap="rnd">
              <a:solidFill>
                <a:schemeClr val="accent1">
                  <a:lumMod val="60000"/>
                </a:schemeClr>
              </a:solidFill>
              <a:round/>
            </a:ln>
            <a:effectLst/>
          </c:spPr>
          <c:marker>
            <c:symbol val="none"/>
          </c:marker>
          <c:cat>
            <c:strRef>
              <c:f>'[20]FIN-IND-005'!$C$33:$C$36</c:f>
              <c:strCache>
                <c:ptCount val="4"/>
                <c:pt idx="0">
                  <c:v>TRIMESTRE 1</c:v>
                </c:pt>
                <c:pt idx="1">
                  <c:v>TRIMESTRE 2</c:v>
                </c:pt>
                <c:pt idx="2">
                  <c:v>TRIMESTRE 3</c:v>
                </c:pt>
                <c:pt idx="3">
                  <c:v>TRIMESTRE 4</c:v>
                </c:pt>
              </c:strCache>
            </c:strRef>
          </c:cat>
          <c:val>
            <c:numRef>
              <c:f>'[20]FIN-IND-005'!$J$33:$J$36</c:f>
              <c:numCache>
                <c:formatCode>General</c:formatCode>
                <c:ptCount val="4"/>
                <c:pt idx="0">
                  <c:v>0.29616539915712164</c:v>
                </c:pt>
                <c:pt idx="1">
                  <c:v>0.33814713507129351</c:v>
                </c:pt>
                <c:pt idx="2">
                  <c:v>0</c:v>
                </c:pt>
                <c:pt idx="3">
                  <c:v>0</c:v>
                </c:pt>
              </c:numCache>
            </c:numRef>
          </c:val>
          <c:smooth val="0"/>
          <c:extLst>
            <c:ext xmlns:c16="http://schemas.microsoft.com/office/drawing/2014/chart" uri="{C3380CC4-5D6E-409C-BE32-E72D297353CC}">
              <c16:uniqueId val="{00000002-E6FC-4AA0-B35B-C7A20EB9491B}"/>
            </c:ext>
          </c:extLst>
        </c:ser>
        <c:dLbls>
          <c:showLegendKey val="0"/>
          <c:showVal val="0"/>
          <c:showCatName val="0"/>
          <c:showSerName val="0"/>
          <c:showPercent val="0"/>
          <c:showBubbleSize val="0"/>
        </c:dLbls>
        <c:marker val="1"/>
        <c:smooth val="0"/>
        <c:axId val="-1385108640"/>
        <c:axId val="-1385104288"/>
      </c:lineChart>
      <c:catAx>
        <c:axId val="-138510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108096"/>
        <c:crosses val="autoZero"/>
        <c:auto val="1"/>
        <c:lblAlgn val="ctr"/>
        <c:lblOffset val="100"/>
        <c:noMultiLvlLbl val="0"/>
      </c:catAx>
      <c:valAx>
        <c:axId val="-1385108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109184"/>
        <c:crosses val="autoZero"/>
        <c:crossBetween val="between"/>
      </c:valAx>
      <c:valAx>
        <c:axId val="-1385104288"/>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108640"/>
        <c:crosses val="max"/>
        <c:crossBetween val="between"/>
      </c:valAx>
      <c:catAx>
        <c:axId val="-1385108640"/>
        <c:scaling>
          <c:orientation val="minMax"/>
        </c:scaling>
        <c:delete val="1"/>
        <c:axPos val="b"/>
        <c:numFmt formatCode="General" sourceLinked="1"/>
        <c:majorTickMark val="none"/>
        <c:minorTickMark val="none"/>
        <c:tickLblPos val="nextTo"/>
        <c:crossAx val="-1385104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'ABI-IND-001'!$H$32</c:f>
              <c:strCache>
                <c:ptCount val="1"/>
                <c:pt idx="0">
                  <c:v>INGRESOS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'ABI-IND-001'!$C$33:$C$45</c15:sqref>
                  </c15:fullRef>
                </c:ext>
              </c:extLst>
              <c:f>('ABI-IND-001'!$C$33:$C$38,'ABI-IND-001'!$C$45)</c:f>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'ABI-IND-001'!$H$33:$H$45</c15:sqref>
                  </c15:fullRef>
                </c:ext>
              </c:extLst>
              <c:f>('ABI-IND-001'!$H$33:$H$38,'ABI-IND-001'!$H$45)</c:f>
              <c:numCache>
                <c:formatCode>_-* #,##0\ _€_-;\-* #,##0\ _€_-;_-* "-"??\ _€_-;_-@_-</c:formatCode>
                <c:ptCount val="7"/>
                <c:pt idx="0">
                  <c:v>27</c:v>
                </c:pt>
                <c:pt idx="1">
                  <c:v>25</c:v>
                </c:pt>
                <c:pt idx="2">
                  <c:v>17</c:v>
                </c:pt>
                <c:pt idx="3">
                  <c:v>5</c:v>
                </c:pt>
                <c:pt idx="4">
                  <c:v>3</c:v>
                </c:pt>
                <c:pt idx="5">
                  <c:v>3</c:v>
                </c:pt>
                <c:pt idx="6" formatCode="_(* #,##0_);_(* \(#,##0\);_(* &quot;-&quot;??_);_(@_)">
                  <c:v>99</c:v>
                </c:pt>
              </c:numCache>
            </c:numRef>
          </c:val>
          <c:extLst>
            <c:ext xmlns:c16="http://schemas.microsoft.com/office/drawing/2014/chart" uri="{C3380CC4-5D6E-409C-BE32-E72D297353CC}">
              <c16:uniqueId val="{00000000-EA47-44D0-BB5D-B969616ECD62}"/>
            </c:ext>
          </c:extLst>
        </c:ser>
        <c:ser>
          <c:idx val="5"/>
          <c:order val="5"/>
          <c:tx>
            <c:strRef>
              <c:f>'ABI-IND-001'!$I$32</c:f>
              <c:strCache>
                <c:ptCount val="1"/>
                <c:pt idx="0">
                  <c:v>TRASLADOS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'ABI-IND-001'!$C$33:$C$45</c15:sqref>
                  </c15:fullRef>
                </c:ext>
              </c:extLst>
              <c:f>('ABI-IND-001'!$C$33:$C$38,'ABI-IND-001'!$C$45)</c:f>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'ABI-IND-001'!$I$33:$I$45</c15:sqref>
                  </c15:fullRef>
                </c:ext>
              </c:extLst>
              <c:f>('ABI-IND-001'!$I$33:$I$38,'ABI-IND-001'!$I$45)</c:f>
              <c:numCache>
                <c:formatCode>_-* #,##0\ _€_-;\-* #,##0\ _€_-;_-* "-"??\ _€_-;_-@_-</c:formatCode>
                <c:ptCount val="7"/>
                <c:pt idx="0">
                  <c:v>0</c:v>
                </c:pt>
                <c:pt idx="1">
                  <c:v>0</c:v>
                </c:pt>
                <c:pt idx="2">
                  <c:v>16</c:v>
                </c:pt>
                <c:pt idx="3">
                  <c:v>32</c:v>
                </c:pt>
                <c:pt idx="4">
                  <c:v>4</c:v>
                </c:pt>
                <c:pt idx="5">
                  <c:v>10</c:v>
                </c:pt>
                <c:pt idx="6" formatCode="_(* #,##0_);_(* \(#,##0\);_(* &quot;-&quot;??_);_(@_)">
                  <c:v>187</c:v>
                </c:pt>
              </c:numCache>
            </c:numRef>
          </c:val>
          <c:extLst>
            <c:ext xmlns:c16="http://schemas.microsoft.com/office/drawing/2014/chart" uri="{C3380CC4-5D6E-409C-BE32-E72D297353CC}">
              <c16:uniqueId val="{00000001-EA47-44D0-BB5D-B969616ECD62}"/>
            </c:ext>
          </c:extLst>
        </c:ser>
        <c:dLbls>
          <c:showLegendKey val="0"/>
          <c:showVal val="0"/>
          <c:showCatName val="0"/>
          <c:showSerName val="0"/>
          <c:showPercent val="0"/>
          <c:showBubbleSize val="0"/>
        </c:dLbls>
        <c:gapWidth val="219"/>
        <c:axId val="-1385106464"/>
        <c:axId val="-1385105376"/>
        <c:extLst>
          <c:ext xmlns:c15="http://schemas.microsoft.com/office/drawing/2012/chart" uri="{02D57815-91ED-43cb-92C2-25804820EDAC}">
            <c15:filteredBarSeries>
              <c15:ser>
                <c:idx val="0"/>
                <c:order val="0"/>
                <c:tx>
                  <c:strRef>
                    <c:extLst>
                      <c:ext uri="{02D57815-91ED-43cb-92C2-25804820EDAC}">
                        <c15:formulaRef>
                          <c15:sqref>'ABI-IND-001'!$D$32</c15:sqref>
                        </c15:formulaRef>
                      </c:ext>
                    </c:extLst>
                    <c:strCache>
                      <c:ptCount val="1"/>
                    </c:strCache>
                  </c:strRef>
                </c:tx>
                <c:spPr>
                  <a:solidFill>
                    <a:schemeClr val="accent1"/>
                  </a:solidFill>
                  <a:ln>
                    <a:noFill/>
                  </a:ln>
                  <a:effectLst/>
                </c:spPr>
                <c:invertIfNegative val="0"/>
                <c:cat>
                  <c:strRef>
                    <c:extLst>
                      <c:ext uri="{02D57815-91ED-43cb-92C2-25804820EDAC}">
                        <c15:fullRef>
                          <c15:sqref>'ABI-IND-001'!$C$33:$C$45</c15:sqref>
                        </c15:fullRef>
                        <c15:formulaRef>
                          <c15:sqref>('ABI-IND-001'!$C$33:$C$38,'ABI-IND-001'!$C$45)</c15:sqref>
                        </c15:formulaRef>
                      </c:ext>
                    </c:extLst>
                    <c:strCache>
                      <c:ptCount val="7"/>
                      <c:pt idx="0">
                        <c:v>ENERO</c:v>
                      </c:pt>
                      <c:pt idx="1">
                        <c:v>FEBRERO</c:v>
                      </c:pt>
                      <c:pt idx="2">
                        <c:v>MARZO</c:v>
                      </c:pt>
                      <c:pt idx="3">
                        <c:v>ABRIL</c:v>
                      </c:pt>
                      <c:pt idx="4">
                        <c:v>MAYO</c:v>
                      </c:pt>
                      <c:pt idx="5">
                        <c:v>JUNIO</c:v>
                      </c:pt>
                      <c:pt idx="6">
                        <c:v>TOTAL</c:v>
                      </c:pt>
                    </c:strCache>
                  </c:strRef>
                </c:cat>
                <c:val>
                  <c:numRef>
                    <c:extLst>
                      <c:ext uri="{02D57815-91ED-43cb-92C2-25804820EDAC}">
                        <c15:fullRef>
                          <c15:sqref>'ABI-IND-001'!$D$33:$D$45</c15:sqref>
                        </c15:fullRef>
                        <c15:formulaRef>
                          <c15:sqref>('ABI-IND-001'!$D$33:$D$38,'ABI-IND-001'!$D$45)</c15:sqref>
                        </c15:formulaRef>
                      </c:ext>
                    </c:extLst>
                    <c:numCache>
                      <c:formatCode>General</c:formatCode>
                      <c:ptCount val="7"/>
                    </c:numCache>
                  </c:numRef>
                </c:val>
                <c:extLst>
                  <c:ext xmlns:c16="http://schemas.microsoft.com/office/drawing/2014/chart" uri="{C3380CC4-5D6E-409C-BE32-E72D297353CC}">
                    <c16:uniqueId val="{00000002-EA47-44D0-BB5D-B969616ECD6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'ABI-IND-001'!$E$32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'ABI-IND-001'!$C$33:$C$45</c15:sqref>
                        </c15:fullRef>
                        <c15:formulaRef>
                          <c15:sqref>('ABI-IND-001'!$C$33:$C$38,'ABI-IND-001'!$C$45)</c15:sqref>
                        </c15:formulaRef>
                      </c:ext>
                    </c:extLst>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'ABI-IND-001'!$E$33:$E$45</c15:sqref>
                        </c15:fullRef>
                        <c15:formulaRef>
                          <c15:sqref>('ABI-IND-001'!$E$33:$E$38,'ABI-IND-001'!$E$45)</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3-EA47-44D0-BB5D-B969616ECD6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'ABI-IND-001'!$F$32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'ABI-IND-001'!$C$33:$C$45</c15:sqref>
                        </c15:fullRef>
                        <c15:formulaRef>
                          <c15:sqref>('ABI-IND-001'!$C$33:$C$38,'ABI-IND-001'!$C$45)</c15:sqref>
                        </c15:formulaRef>
                      </c:ext>
                    </c:extLst>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'ABI-IND-001'!$F$33:$F$45</c15:sqref>
                        </c15:fullRef>
                        <c15:formulaRef>
                          <c15:sqref>('ABI-IND-001'!$F$33:$F$38,'ABI-IND-001'!$F$45)</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4-EA47-44D0-BB5D-B969616ECD6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'ABI-IND-001'!$G$32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'ABI-IND-001'!$C$33:$C$45</c15:sqref>
                        </c15:fullRef>
                        <c15:formulaRef>
                          <c15:sqref>('ABI-IND-001'!$C$33:$C$38,'ABI-IND-001'!$C$45)</c15:sqref>
                        </c15:formulaRef>
                      </c:ext>
                    </c:extLst>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'ABI-IND-001'!$G$33:$G$45</c15:sqref>
                        </c15:fullRef>
                        <c15:formulaRef>
                          <c15:sqref>('ABI-IND-001'!$G$33:$G$38,'ABI-IND-001'!$G$45)</c15:sqref>
                        </c15:formulaRef>
                      </c:ext>
                    </c:extLst>
                    <c:numCache>
                      <c:formatCode>General</c:formatCode>
                      <c:ptCount val="7"/>
                    </c:numCache>
                  </c:numRef>
                </c:val>
                <c:extLst xmlns:c15="http://schemas.microsoft.com/office/drawing/2012/chart">
                  <c:ext xmlns:c16="http://schemas.microsoft.com/office/drawing/2014/chart" uri="{C3380CC4-5D6E-409C-BE32-E72D297353CC}">
                    <c16:uniqueId val="{00000005-EA47-44D0-BB5D-B969616ECD62}"/>
                  </c:ext>
                </c:extLst>
              </c15:ser>
            </c15:filteredBarSeries>
          </c:ext>
        </c:extLst>
      </c:barChart>
      <c:lineChart>
        <c:grouping val="standard"/>
        <c:varyColors val="0"/>
        <c:ser>
          <c:idx val="6"/>
          <c:order val="6"/>
          <c:tx>
            <c:strRef>
              <c:f>'ABI-IND-001'!$J$32</c:f>
              <c:strCache>
                <c:ptCount val="1"/>
                <c:pt idx="0">
                  <c:v>RESULTADO</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'ABI-IND-001'!$C$33:$C$45</c15:sqref>
                  </c15:fullRef>
                </c:ext>
              </c:extLst>
              <c:f>('ABI-IND-001'!$C$33:$C$38,'ABI-IND-001'!$C$45)</c:f>
              <c:strCache>
                <c:ptCount val="7"/>
                <c:pt idx="0">
                  <c:v>ENERO</c:v>
                </c:pt>
                <c:pt idx="1">
                  <c:v>FEBRERO</c:v>
                </c:pt>
                <c:pt idx="2">
                  <c:v>MARZO</c:v>
                </c:pt>
                <c:pt idx="3">
                  <c:v>ABRIL</c:v>
                </c:pt>
                <c:pt idx="4">
                  <c:v>MAYO</c:v>
                </c:pt>
                <c:pt idx="5">
                  <c:v>JUNIO</c:v>
                </c:pt>
                <c:pt idx="6">
                  <c:v>TOTAL</c:v>
                </c:pt>
              </c:strCache>
            </c:strRef>
          </c:cat>
          <c:val>
            <c:numRef>
              <c:extLst>
                <c:ext xmlns:c15="http://schemas.microsoft.com/office/drawing/2012/chart" uri="{02D57815-91ED-43cb-92C2-25804820EDAC}">
                  <c15:fullRef>
                    <c15:sqref>'ABI-IND-001'!$J$33:$J$45</c15:sqref>
                  </c15:fullRef>
                </c:ext>
              </c:extLst>
              <c:f>('ABI-IND-001'!$J$33:$J$38,'ABI-IND-001'!$J$45)</c:f>
              <c:numCache>
                <c:formatCode>_-* #,##0\ _€_-;\-* #,##0\ _€_-;_-* "-"??\ _€_-;_-@_-</c:formatCode>
                <c:ptCount val="7"/>
                <c:pt idx="0">
                  <c:v>27</c:v>
                </c:pt>
                <c:pt idx="1">
                  <c:v>25</c:v>
                </c:pt>
                <c:pt idx="2">
                  <c:v>33</c:v>
                </c:pt>
                <c:pt idx="3">
                  <c:v>37</c:v>
                </c:pt>
                <c:pt idx="4">
                  <c:v>7</c:v>
                </c:pt>
                <c:pt idx="5">
                  <c:v>13</c:v>
                </c:pt>
                <c:pt idx="6" formatCode="_(* #,##0_);_(* \(#,##0\);_(* &quot;-&quot;??_);_(@_)">
                  <c:v>286</c:v>
                </c:pt>
              </c:numCache>
            </c:numRef>
          </c:val>
          <c:smooth val="0"/>
          <c:extLst>
            <c:ext xmlns:c16="http://schemas.microsoft.com/office/drawing/2014/chart" uri="{C3380CC4-5D6E-409C-BE32-E72D297353CC}">
              <c16:uniqueId val="{00000006-EA47-44D0-BB5D-B969616ECD62}"/>
            </c:ext>
          </c:extLst>
        </c:ser>
        <c:dLbls>
          <c:showLegendKey val="0"/>
          <c:showVal val="0"/>
          <c:showCatName val="0"/>
          <c:showSerName val="0"/>
          <c:showPercent val="0"/>
          <c:showBubbleSize val="0"/>
        </c:dLbls>
        <c:marker val="1"/>
        <c:smooth val="0"/>
        <c:axId val="-1385106464"/>
        <c:axId val="-1385105376"/>
      </c:lineChart>
      <c:catAx>
        <c:axId val="-138510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105376"/>
        <c:crosses val="autoZero"/>
        <c:auto val="1"/>
        <c:lblAlgn val="ctr"/>
        <c:lblOffset val="100"/>
        <c:noMultiLvlLbl val="0"/>
      </c:catAx>
      <c:valAx>
        <c:axId val="-1385105376"/>
        <c:scaling>
          <c:orientation val="minMax"/>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5106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CO" sz="1200" b="0">
                <a:solidFill>
                  <a:sysClr val="windowText" lastClr="000000"/>
                </a:solidFill>
              </a:rPr>
              <a:t>REPORTE DE MOVIMIENTOS DE ELEMENTOS DE CONTROL ADMINISTRATIVO - CONSUMO</a:t>
            </a:r>
          </a:p>
        </c:rich>
      </c:tx>
      <c:layout>
        <c:manualLayout>
          <c:xMode val="edge"/>
          <c:yMode val="edge"/>
          <c:x val="6.1589227318981615E-2"/>
          <c:y val="4.8096182265595283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s-CO"/>
        </a:p>
      </c:txPr>
    </c:title>
    <c:autoTitleDeleted val="0"/>
    <c:plotArea>
      <c:layout>
        <c:manualLayout>
          <c:layoutTarget val="inner"/>
          <c:xMode val="edge"/>
          <c:yMode val="edge"/>
          <c:x val="1.8402342116269343E-2"/>
          <c:y val="0.21124912055099795"/>
          <c:w val="0.65621197601240877"/>
          <c:h val="0.38552435358394405"/>
        </c:manualLayout>
      </c:layout>
      <c:barChart>
        <c:barDir val="col"/>
        <c:grouping val="clustered"/>
        <c:varyColors val="0"/>
        <c:ser>
          <c:idx val="5"/>
          <c:order val="5"/>
          <c:tx>
            <c:strRef>
              <c:f>'ABI-IND-002'!$I$32</c:f>
              <c:strCache>
                <c:ptCount val="1"/>
                <c:pt idx="0">
                  <c:v>EGRESOS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strRef>
              <c:f>'ABI-IND-002'!$C$33:$C$45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'ABI-IND-002'!$I$33:$I$45</c:f>
              <c:numCache>
                <c:formatCode>_-* #,##0\ _€_-;\-* #,##0\ _€_-;_-* "-"??\ _€_-;_-@_-</c:formatCode>
                <c:ptCount val="13"/>
                <c:pt idx="0">
                  <c:v>149</c:v>
                </c:pt>
                <c:pt idx="1">
                  <c:v>167</c:v>
                </c:pt>
                <c:pt idx="2">
                  <c:v>148</c:v>
                </c:pt>
                <c:pt idx="3" formatCode="0">
                  <c:v>158</c:v>
                </c:pt>
                <c:pt idx="4" formatCode="0">
                  <c:v>152</c:v>
                </c:pt>
                <c:pt idx="5" formatCode="0">
                  <c:v>39</c:v>
                </c:pt>
                <c:pt idx="6" formatCode="0">
                  <c:v>137</c:v>
                </c:pt>
                <c:pt idx="7" formatCode="0">
                  <c:v>167</c:v>
                </c:pt>
                <c:pt idx="8" formatCode="0">
                  <c:v>146</c:v>
                </c:pt>
                <c:pt idx="9" formatCode="0">
                  <c:v>284</c:v>
                </c:pt>
                <c:pt idx="10" formatCode="0">
                  <c:v>293</c:v>
                </c:pt>
                <c:pt idx="11" formatCode="0">
                  <c:v>284</c:v>
                </c:pt>
                <c:pt idx="12" formatCode="_(* #,##0_);_(* \(#,##0\);_(* &quot;-&quot;??_);_(@_)">
                  <c:v>2124</c:v>
                </c:pt>
              </c:numCache>
            </c:numRef>
          </c:val>
          <c:extLst>
            <c:ext xmlns:c16="http://schemas.microsoft.com/office/drawing/2014/chart" uri="{C3380CC4-5D6E-409C-BE32-E72D297353CC}">
              <c16:uniqueId val="{00000005-33B4-4B78-AE58-0D290195013A}"/>
            </c:ext>
          </c:extLst>
        </c:ser>
        <c:ser>
          <c:idx val="4"/>
          <c:order val="4"/>
          <c:tx>
            <c:strRef>
              <c:f>'ABI-IND-002'!$H$32</c:f>
              <c:strCache>
                <c:ptCount val="1"/>
                <c:pt idx="0">
                  <c:v>INGRESOS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strRef>
              <c:f>'ABI-IND-002'!$C$33:$C$45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'ABI-IND-002'!$H$33:$H$45</c:f>
              <c:numCache>
                <c:formatCode>_-* #,##0\ _€_-;\-* #,##0\ _€_-;_-* "-"??\ _€_-;_-@_-</c:formatCode>
                <c:ptCount val="13"/>
                <c:pt idx="0">
                  <c:v>20</c:v>
                </c:pt>
                <c:pt idx="1">
                  <c:v>63</c:v>
                </c:pt>
                <c:pt idx="2">
                  <c:v>48</c:v>
                </c:pt>
                <c:pt idx="3" formatCode="0">
                  <c:v>30</c:v>
                </c:pt>
                <c:pt idx="4" formatCode="0">
                  <c:v>16</c:v>
                </c:pt>
                <c:pt idx="5" formatCode="0">
                  <c:v>30</c:v>
                </c:pt>
                <c:pt idx="6" formatCode="0">
                  <c:v>62</c:v>
                </c:pt>
                <c:pt idx="7" formatCode="0">
                  <c:v>53</c:v>
                </c:pt>
                <c:pt idx="8" formatCode="0">
                  <c:v>29</c:v>
                </c:pt>
                <c:pt idx="9" formatCode="0">
                  <c:v>61</c:v>
                </c:pt>
                <c:pt idx="10" formatCode="0">
                  <c:v>39</c:v>
                </c:pt>
                <c:pt idx="11" formatCode="0">
                  <c:v>50</c:v>
                </c:pt>
                <c:pt idx="12" formatCode="_(* #,##0_);_(* \(#,##0\);_(* &quot;-&quot;??_);_(@_)">
                  <c:v>501</c:v>
                </c:pt>
              </c:numCache>
            </c:numRef>
          </c:val>
          <c:extLst>
            <c:ext xmlns:c16="http://schemas.microsoft.com/office/drawing/2014/chart" uri="{C3380CC4-5D6E-409C-BE32-E72D297353CC}">
              <c16:uniqueId val="{00000004-33B4-4B78-AE58-0D290195013A}"/>
            </c:ext>
          </c:extLst>
        </c:ser>
        <c:dLbls>
          <c:showLegendKey val="0"/>
          <c:showVal val="0"/>
          <c:showCatName val="0"/>
          <c:showSerName val="0"/>
          <c:showPercent val="0"/>
          <c:showBubbleSize val="0"/>
        </c:dLbls>
        <c:gapWidth val="150"/>
        <c:axId val="-1360682400"/>
        <c:axId val="-1360683488"/>
        <c:extLst>
          <c:ext xmlns:c15="http://schemas.microsoft.com/office/drawing/2012/chart" uri="{02D57815-91ED-43cb-92C2-25804820EDAC}">
            <c15:filteredBarSeries>
              <c15:ser>
                <c:idx val="0"/>
                <c:order val="0"/>
                <c:tx>
                  <c:strRef>
                    <c:extLst>
                      <c:ext uri="{02D57815-91ED-43cb-92C2-25804820EDAC}">
                        <c15:formulaRef>
                          <c15:sqref>'ABI-IND-002'!$D$32</c15:sqref>
                        </c15:formulaRef>
                      </c:ext>
                    </c:extLst>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extLst>
                      <c:ext uri="{02D57815-91ED-43cb-92C2-25804820EDAC}">
                        <c15:formulaRef>
                          <c15:sqref>'ABI-IND-002'!$C$33:$C$45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'ABI-IND-002'!$D$33:$D$45</c15:sqref>
                        </c15:formulaRef>
                      </c:ext>
                    </c:extLst>
                    <c:numCache>
                      <c:formatCode>General</c:formatCode>
                      <c:ptCount val="13"/>
                    </c:numCache>
                  </c:numRef>
                </c:val>
                <c:extLst>
                  <c:ext xmlns:c16="http://schemas.microsoft.com/office/drawing/2014/chart" uri="{C3380CC4-5D6E-409C-BE32-E72D297353CC}">
                    <c16:uniqueId val="{00000000-33B4-4B78-AE58-0D290195013A}"/>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'ABI-IND-002'!$E$32</c15:sqref>
                        </c15:formulaRef>
                      </c:ext>
                    </c:extLst>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'ABI-IND-002'!$C$33:$C$45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'ABI-IND-002'!$E$33:$E$45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1-33B4-4B78-AE58-0D290195013A}"/>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'ABI-IND-002'!$F$32</c15:sqref>
                        </c15:formulaRef>
                      </c:ext>
                    </c:extLst>
                    <c:strCache>
                      <c:ptCount val="1"/>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'ABI-IND-002'!$C$33:$C$45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'ABI-IND-002'!$F$33:$F$45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2-33B4-4B78-AE58-0D290195013A}"/>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'ABI-IND-002'!$G$32</c15:sqref>
                        </c15:formulaRef>
                      </c:ext>
                    </c:extLst>
                    <c:strCache>
                      <c:ptCount val="1"/>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'ABI-IND-002'!$C$33:$C$45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'ABI-IND-002'!$G$33:$G$45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3-33B4-4B78-AE58-0D290195013A}"/>
                  </c:ext>
                </c:extLst>
              </c15:ser>
            </c15:filteredBarSeries>
          </c:ext>
        </c:extLst>
      </c:barChart>
      <c:lineChart>
        <c:grouping val="standard"/>
        <c:varyColors val="0"/>
        <c:ser>
          <c:idx val="6"/>
          <c:order val="6"/>
          <c:tx>
            <c:strRef>
              <c:f>'ABI-IND-002'!$J$32</c:f>
              <c:strCache>
                <c:ptCount val="1"/>
                <c:pt idx="0">
                  <c:v>RESULTADO</c:v>
                </c:pt>
              </c:strCache>
            </c:strRef>
          </c:tx>
          <c:spPr>
            <a:ln w="31750" cap="rnd">
              <a:solidFill>
                <a:schemeClr val="accent1">
                  <a:lumMod val="60000"/>
                </a:schemeClr>
              </a:solidFill>
              <a:round/>
            </a:ln>
            <a:effectLst/>
          </c:spPr>
          <c:marker>
            <c:symbol val="none"/>
          </c:marker>
          <c:cat>
            <c:strRef>
              <c:f>'ABI-IND-002'!$C$33:$C$45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'ABI-IND-002'!$J$33:$J$45</c:f>
              <c:numCache>
                <c:formatCode>_-* #,##0\ _€_-;\-* #,##0\ _€_-;_-* "-"??\ _€_-;_-@_-</c:formatCode>
                <c:ptCount val="13"/>
                <c:pt idx="0">
                  <c:v>169</c:v>
                </c:pt>
                <c:pt idx="1">
                  <c:v>230</c:v>
                </c:pt>
                <c:pt idx="2">
                  <c:v>196</c:v>
                </c:pt>
                <c:pt idx="3">
                  <c:v>188</c:v>
                </c:pt>
                <c:pt idx="4">
                  <c:v>168</c:v>
                </c:pt>
                <c:pt idx="5">
                  <c:v>69</c:v>
                </c:pt>
                <c:pt idx="6">
                  <c:v>199</c:v>
                </c:pt>
                <c:pt idx="7">
                  <c:v>220</c:v>
                </c:pt>
                <c:pt idx="8">
                  <c:v>175</c:v>
                </c:pt>
                <c:pt idx="9">
                  <c:v>345</c:v>
                </c:pt>
                <c:pt idx="10">
                  <c:v>332</c:v>
                </c:pt>
                <c:pt idx="11">
                  <c:v>334</c:v>
                </c:pt>
                <c:pt idx="12" formatCode="_(* #,##0.00_);_(* \(#,##0.00\);_(* &quot;-&quot;??_);_(@_)">
                  <c:v>2625</c:v>
                </c:pt>
              </c:numCache>
            </c:numRef>
          </c:val>
          <c:smooth val="0"/>
          <c:extLst>
            <c:ext xmlns:c16="http://schemas.microsoft.com/office/drawing/2014/chart" uri="{C3380CC4-5D6E-409C-BE32-E72D297353CC}">
              <c16:uniqueId val="{00000006-33B4-4B78-AE58-0D290195013A}"/>
            </c:ext>
          </c:extLst>
        </c:ser>
        <c:dLbls>
          <c:showLegendKey val="0"/>
          <c:showVal val="0"/>
          <c:showCatName val="0"/>
          <c:showSerName val="0"/>
          <c:showPercent val="0"/>
          <c:showBubbleSize val="0"/>
        </c:dLbls>
        <c:marker val="1"/>
        <c:smooth val="0"/>
        <c:axId val="-1360682400"/>
        <c:axId val="-1360683488"/>
      </c:lineChart>
      <c:valAx>
        <c:axId val="-1360683488"/>
        <c:scaling>
          <c:orientation val="minMax"/>
        </c:scaling>
        <c:delete val="0"/>
        <c:axPos val="r"/>
        <c:majorGridlines>
          <c:spPr>
            <a:ln w="9525" cap="flat" cmpd="sng" algn="ctr">
              <a:solidFill>
                <a:schemeClr val="tx2">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360682400"/>
        <c:crosses val="max"/>
        <c:crossBetween val="between"/>
      </c:valAx>
      <c:catAx>
        <c:axId val="-13606824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360683488"/>
        <c:crosses val="autoZero"/>
        <c:auto val="1"/>
        <c:lblAlgn val="ctr"/>
        <c:lblOffset val="100"/>
        <c:noMultiLvlLbl val="0"/>
      </c:catAx>
      <c:spPr>
        <a:noFill/>
        <a:ln>
          <a:noFill/>
        </a:ln>
        <a:effectLst/>
      </c:spPr>
    </c:plotArea>
    <c:legend>
      <c:legendPos val="b"/>
      <c:layout>
        <c:manualLayout>
          <c:xMode val="edge"/>
          <c:yMode val="edge"/>
          <c:x val="0.78247193379372115"/>
          <c:y val="0.1189040298120588"/>
          <c:w val="0.18453320687486213"/>
          <c:h val="0.587174856342636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REPORTE DE MOVIMIENTOS DE ELEMENTOS DE CONTROL ADMINISTRATIVO - DEVOLUTIVOS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'ABI-IND-003'!$H$32</c:f>
              <c:strCache>
                <c:ptCount val="1"/>
                <c:pt idx="0">
                  <c:v>INGRESOS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'ABI-IND-003'!$C$33:$C$45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'ABI-IND-003'!$H$33:$H$45</c:f>
              <c:numCache>
                <c:formatCode>_-* #,##0\ _€_-;\-* #,##0\ _€_-;_-* "-"??\ _€_-;_-@_-</c:formatCode>
                <c:ptCount val="13"/>
                <c:pt idx="0">
                  <c:v>5</c:v>
                </c:pt>
                <c:pt idx="1">
                  <c:v>4</c:v>
                </c:pt>
                <c:pt idx="2">
                  <c:v>1</c:v>
                </c:pt>
                <c:pt idx="3">
                  <c:v>5</c:v>
                </c:pt>
                <c:pt idx="4">
                  <c:v>4</c:v>
                </c:pt>
                <c:pt idx="5">
                  <c:v>2</c:v>
                </c:pt>
                <c:pt idx="8">
                  <c:v>1</c:v>
                </c:pt>
                <c:pt idx="9" formatCode="_-* #,##0_-;\-* #,##0_-;_-* &quot;-&quot;??_-;_-@_-">
                  <c:v>3</c:v>
                </c:pt>
                <c:pt idx="10" formatCode="_-* #,##0_-;\-* #,##0_-;_-* &quot;-&quot;??_-;_-@_-">
                  <c:v>0</c:v>
                </c:pt>
                <c:pt idx="11" formatCode="_-* #,##0_-;\-* #,##0_-;_-* &quot;-&quot;??_-;_-@_-">
                  <c:v>2</c:v>
                </c:pt>
                <c:pt idx="12" formatCode="_(* #,##0_);_(* \(#,##0\);_(* &quot;-&quot;??_);_(@_)">
                  <c:v>27</c:v>
                </c:pt>
              </c:numCache>
            </c:numRef>
          </c:val>
          <c:extLst>
            <c:ext xmlns:c16="http://schemas.microsoft.com/office/drawing/2014/chart" uri="{C3380CC4-5D6E-409C-BE32-E72D297353CC}">
              <c16:uniqueId val="{00000004-504D-48F3-8B3E-0313E2DC1190}"/>
            </c:ext>
          </c:extLst>
        </c:ser>
        <c:ser>
          <c:idx val="5"/>
          <c:order val="5"/>
          <c:tx>
            <c:strRef>
              <c:f>'ABI-IND-003'!$I$32</c:f>
              <c:strCache>
                <c:ptCount val="1"/>
                <c:pt idx="0">
                  <c:v>TRALADOS</c:v>
                </c:pt>
              </c:strCache>
            </c:strRef>
          </c:tx>
          <c:spPr>
            <a:solidFill>
              <a:schemeClr val="accent6"/>
            </a:solidFill>
            <a:ln>
              <a:noFill/>
            </a:ln>
            <a:effectLst/>
          </c:spPr>
          <c:invertIfNegative val="0"/>
          <c:cat>
            <c:strRef>
              <c:f>'ABI-IND-003'!$C$33:$C$45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'ABI-IND-003'!$I$33:$I$45</c:f>
              <c:numCache>
                <c:formatCode>_-* #,##0\ _€_-;\-* #,##0\ _€_-;_-* "-"??\ _€_-;_-@_-</c:formatCode>
                <c:ptCount val="13"/>
                <c:pt idx="0">
                  <c:v>0</c:v>
                </c:pt>
                <c:pt idx="1">
                  <c:v>0</c:v>
                </c:pt>
                <c:pt idx="2">
                  <c:v>1</c:v>
                </c:pt>
                <c:pt idx="3">
                  <c:v>1</c:v>
                </c:pt>
                <c:pt idx="4">
                  <c:v>2</c:v>
                </c:pt>
                <c:pt idx="5">
                  <c:v>3</c:v>
                </c:pt>
                <c:pt idx="6">
                  <c:v>8</c:v>
                </c:pt>
                <c:pt idx="7">
                  <c:v>264</c:v>
                </c:pt>
                <c:pt idx="9" formatCode="_-* #,##0_-;\-* #,##0_-;_-* &quot;-&quot;??_-;_-@_-">
                  <c:v>16</c:v>
                </c:pt>
                <c:pt idx="10" formatCode="_-* #,##0_-;\-* #,##0_-;_-* &quot;-&quot;??_-;_-@_-">
                  <c:v>0</c:v>
                </c:pt>
                <c:pt idx="11" formatCode="_-* #,##0_-;\-* #,##0_-;_-* &quot;-&quot;??_-;_-@_-">
                  <c:v>0</c:v>
                </c:pt>
                <c:pt idx="12" formatCode="_(* #,##0_);_(* \(#,##0\);_(* &quot;-&quot;??_);_(@_)">
                  <c:v>295</c:v>
                </c:pt>
              </c:numCache>
            </c:numRef>
          </c:val>
          <c:extLst>
            <c:ext xmlns:c16="http://schemas.microsoft.com/office/drawing/2014/chart" uri="{C3380CC4-5D6E-409C-BE32-E72D297353CC}">
              <c16:uniqueId val="{00000005-504D-48F3-8B3E-0313E2DC1190}"/>
            </c:ext>
          </c:extLst>
        </c:ser>
        <c:dLbls>
          <c:showLegendKey val="0"/>
          <c:showVal val="0"/>
          <c:showCatName val="0"/>
          <c:showSerName val="0"/>
          <c:showPercent val="0"/>
          <c:showBubbleSize val="0"/>
        </c:dLbls>
        <c:gapWidth val="150"/>
        <c:axId val="-1360688928"/>
        <c:axId val="-1360675872"/>
        <c:extLst>
          <c:ext xmlns:c15="http://schemas.microsoft.com/office/drawing/2012/chart" uri="{02D57815-91ED-43cb-92C2-25804820EDAC}">
            <c15:filteredBarSeries>
              <c15:ser>
                <c:idx val="0"/>
                <c:order val="0"/>
                <c:tx>
                  <c:strRef>
                    <c:extLst>
                      <c:ext uri="{02D57815-91ED-43cb-92C2-25804820EDAC}">
                        <c15:formulaRef>
                          <c15:sqref>'ABI-IND-003'!$D$32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'ABI-IND-003'!$C$33:$C$45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'ABI-IND-003'!$D$33:$D$45</c15:sqref>
                        </c15:formulaRef>
                      </c:ext>
                    </c:extLst>
                    <c:numCache>
                      <c:formatCode>General</c:formatCode>
                      <c:ptCount val="13"/>
                    </c:numCache>
                  </c:numRef>
                </c:val>
                <c:extLst>
                  <c:ext xmlns:c16="http://schemas.microsoft.com/office/drawing/2014/chart" uri="{C3380CC4-5D6E-409C-BE32-E72D297353CC}">
                    <c16:uniqueId val="{00000000-504D-48F3-8B3E-0313E2DC119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'ABI-IND-003'!$E$32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'ABI-IND-003'!$C$33:$C$45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'ABI-IND-003'!$E$33:$E$45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1-504D-48F3-8B3E-0313E2DC119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'ABI-IND-003'!$F$32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'ABI-IND-003'!$C$33:$C$45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'ABI-IND-003'!$F$33:$F$45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2-504D-48F3-8B3E-0313E2DC119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'ABI-IND-003'!$G$32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'ABI-IND-003'!$C$33:$C$45</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'ABI-IND-003'!$G$33:$G$45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3-504D-48F3-8B3E-0313E2DC1190}"/>
                  </c:ext>
                </c:extLst>
              </c15:ser>
            </c15:filteredBarSeries>
          </c:ext>
        </c:extLst>
      </c:barChart>
      <c:lineChart>
        <c:grouping val="standard"/>
        <c:varyColors val="0"/>
        <c:ser>
          <c:idx val="6"/>
          <c:order val="6"/>
          <c:tx>
            <c:strRef>
              <c:f>'ABI-IND-003'!$J$32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'ABI-IND-003'!$C$33:$C$45</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'ABI-IND-003'!$J$33:$J$45</c:f>
              <c:numCache>
                <c:formatCode>_-* #,##0\ _€_-;\-* #,##0\ _€_-;_-* "-"??\ _€_-;_-@_-</c:formatCode>
                <c:ptCount val="13"/>
                <c:pt idx="0">
                  <c:v>5</c:v>
                </c:pt>
                <c:pt idx="1">
                  <c:v>4</c:v>
                </c:pt>
                <c:pt idx="2">
                  <c:v>2</c:v>
                </c:pt>
                <c:pt idx="3">
                  <c:v>6</c:v>
                </c:pt>
                <c:pt idx="4">
                  <c:v>6</c:v>
                </c:pt>
                <c:pt idx="5">
                  <c:v>5</c:v>
                </c:pt>
                <c:pt idx="6">
                  <c:v>8</c:v>
                </c:pt>
                <c:pt idx="7">
                  <c:v>264</c:v>
                </c:pt>
                <c:pt idx="8">
                  <c:v>1</c:v>
                </c:pt>
                <c:pt idx="9" formatCode="_-* #,##0_-;\-* #,##0_-;_-* &quot;-&quot;??_-;_-@_-">
                  <c:v>19</c:v>
                </c:pt>
                <c:pt idx="10" formatCode="_-* #,##0_-;\-* #,##0_-;_-* &quot;-&quot;??_-;_-@_-">
                  <c:v>0</c:v>
                </c:pt>
                <c:pt idx="11" formatCode="_-* #,##0_-;\-* #,##0_-;_-* &quot;-&quot;??_-;_-@_-">
                  <c:v>2</c:v>
                </c:pt>
                <c:pt idx="12" formatCode="_-* #,##0_-;\-* #,##0_-;_-* &quot;-&quot;??_-;_-@_-">
                  <c:v>322</c:v>
                </c:pt>
              </c:numCache>
            </c:numRef>
          </c:val>
          <c:smooth val="0"/>
          <c:extLst>
            <c:ext xmlns:c16="http://schemas.microsoft.com/office/drawing/2014/chart" uri="{C3380CC4-5D6E-409C-BE32-E72D297353CC}">
              <c16:uniqueId val="{00000006-504D-48F3-8B3E-0313E2DC1190}"/>
            </c:ext>
          </c:extLst>
        </c:ser>
        <c:dLbls>
          <c:showLegendKey val="0"/>
          <c:showVal val="0"/>
          <c:showCatName val="0"/>
          <c:showSerName val="0"/>
          <c:showPercent val="0"/>
          <c:showBubbleSize val="0"/>
        </c:dLbls>
        <c:marker val="1"/>
        <c:smooth val="0"/>
        <c:axId val="-1360688928"/>
        <c:axId val="-1360675872"/>
      </c:lineChart>
      <c:catAx>
        <c:axId val="-136068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75872"/>
        <c:crosses val="autoZero"/>
        <c:auto val="1"/>
        <c:lblAlgn val="ctr"/>
        <c:lblOffset val="100"/>
        <c:noMultiLvlLbl val="0"/>
      </c:catAx>
      <c:valAx>
        <c:axId val="-1360675872"/>
        <c:scaling>
          <c:orientation val="minMax"/>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8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892862644183284E-2"/>
          <c:y val="0.19047619047619047"/>
          <c:w val="0.68053061261473502"/>
          <c:h val="0.68026114382760983"/>
        </c:manualLayout>
      </c:layout>
      <c:barChart>
        <c:barDir val="col"/>
        <c:grouping val="clustered"/>
        <c:varyColors val="0"/>
        <c:ser>
          <c:idx val="4"/>
          <c:order val="4"/>
          <c:tx>
            <c:strRef>
              <c:f>'[21]THU-IND-001'!$H$32</c:f>
              <c:strCache>
                <c:ptCount val="1"/>
                <c:pt idx="0">
                  <c:v>No. De accidentes e incidentes reportados en la actual vigencia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'[21]THU-IND-001'!$C$33:$C$37</c15:sqref>
                  </c15:fullRef>
                </c:ext>
              </c:extLst>
              <c:f>'[21]THU-IND-001'!$C$34:$C$37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'[21]THU-IND-001'!$H$33:$H$37</c15:sqref>
                  </c15:fullRef>
                </c:ext>
              </c:extLst>
              <c:f>'[21]THU-IND-001'!$H$34:$H$37</c:f>
              <c:numCache>
                <c:formatCode>General</c:formatCode>
                <c:ptCount val="4"/>
                <c:pt idx="0">
                  <c:v>4</c:v>
                </c:pt>
                <c:pt idx="1">
                  <c:v>3</c:v>
                </c:pt>
              </c:numCache>
            </c:numRef>
          </c:val>
          <c:extLst>
            <c:ext xmlns:c16="http://schemas.microsoft.com/office/drawing/2014/chart" uri="{C3380CC4-5D6E-409C-BE32-E72D297353CC}">
              <c16:uniqueId val="{00000000-DC5A-48ED-A0DC-DFC37C03DE98}"/>
            </c:ext>
          </c:extLst>
        </c:ser>
        <c:ser>
          <c:idx val="5"/>
          <c:order val="5"/>
          <c:tx>
            <c:strRef>
              <c:f>'[21]THU-IND-001'!$I$32</c:f>
              <c:strCache>
                <c:ptCount val="1"/>
                <c:pt idx="0">
                  <c:v>No. De accidentes e incidentes reportados en la vigencia anterior</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'[21]THU-IND-001'!$C$33:$C$37</c15:sqref>
                  </c15:fullRef>
                </c:ext>
              </c:extLst>
              <c:f>'[21]THU-IND-001'!$C$34:$C$37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'[21]THU-IND-001'!$I$33:$I$37</c15:sqref>
                  </c15:fullRef>
                </c:ext>
              </c:extLst>
              <c:f>'[21]THU-IND-001'!$I$34:$I$37</c:f>
              <c:numCache>
                <c:formatCode>General</c:formatCode>
                <c:ptCount val="4"/>
                <c:pt idx="0">
                  <c:v>2</c:v>
                </c:pt>
                <c:pt idx="1">
                  <c:v>4</c:v>
                </c:pt>
              </c:numCache>
            </c:numRef>
          </c:val>
          <c:extLst>
            <c:ext xmlns:c16="http://schemas.microsoft.com/office/drawing/2014/chart" uri="{C3380CC4-5D6E-409C-BE32-E72D297353CC}">
              <c16:uniqueId val="{00000008-DC5A-48ED-A0DC-DFC37C03DE98}"/>
            </c:ext>
          </c:extLst>
        </c:ser>
        <c:dLbls>
          <c:showLegendKey val="0"/>
          <c:showVal val="0"/>
          <c:showCatName val="0"/>
          <c:showSerName val="0"/>
          <c:showPercent val="0"/>
          <c:showBubbleSize val="0"/>
        </c:dLbls>
        <c:gapWidth val="219"/>
        <c:axId val="-1360685664"/>
        <c:axId val="-1360684032"/>
        <c:extLst>
          <c:ext xmlns:c15="http://schemas.microsoft.com/office/drawing/2012/chart" uri="{02D57815-91ED-43cb-92C2-25804820EDAC}">
            <c15:filteredBarSeries>
              <c15:ser>
                <c:idx val="0"/>
                <c:order val="0"/>
                <c:tx>
                  <c:strRef>
                    <c:extLst>
                      <c:ext uri="{02D57815-91ED-43cb-92C2-25804820EDAC}">
                        <c15:formulaRef>
                          <c15:sqref>'[21]THU-IND-001'!$D$32</c15:sqref>
                        </c15:formulaRef>
                      </c:ext>
                    </c:extLst>
                    <c:strCache>
                      <c:ptCount val="1"/>
                    </c:strCache>
                  </c:strRef>
                </c:tx>
                <c:spPr>
                  <a:solidFill>
                    <a:schemeClr val="accent1"/>
                  </a:solidFill>
                  <a:ln>
                    <a:noFill/>
                  </a:ln>
                  <a:effectLst/>
                </c:spPr>
                <c:invertIfNegative val="0"/>
                <c:cat>
                  <c:strRef>
                    <c:extLst>
                      <c:ext uri="{02D57815-91ED-43cb-92C2-25804820EDAC}">
                        <c15:fullRef>
                          <c15:sqref>'[21]THU-IND-001'!$C$33:$C$37</c15:sqref>
                        </c15:fullRef>
                        <c15:formulaRef>
                          <c15:sqref>'[21]THU-IND-001'!$C$34:$C$37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'[21]THU-IND-001'!$D$33:$D$37</c15:sqref>
                        </c15:fullRef>
                        <c15:formulaRef>
                          <c15:sqref>'[21]THU-IND-001'!$D$34:$D$37</c15:sqref>
                        </c15:formulaRef>
                      </c:ext>
                    </c:extLst>
                    <c:numCache>
                      <c:formatCode>General</c:formatCode>
                      <c:ptCount val="4"/>
                    </c:numCache>
                  </c:numRef>
                </c:val>
                <c:extLst>
                  <c:ext xmlns:c16="http://schemas.microsoft.com/office/drawing/2014/chart" uri="{C3380CC4-5D6E-409C-BE32-E72D297353CC}">
                    <c16:uniqueId val="{00000002-DC5A-48ED-A0DC-DFC37C03DE9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'[21]THU-IND-001'!$E$32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'[21]THU-IND-001'!$C$33:$C$37</c15:sqref>
                        </c15:fullRef>
                        <c15:formulaRef>
                          <c15:sqref>'[21]THU-IND-001'!$C$34:$C$37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'[21]THU-IND-001'!$E$33:$E$37</c15:sqref>
                        </c15:fullRef>
                        <c15:formulaRef>
                          <c15:sqref>'[21]THU-IND-001'!$E$34:$E$37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DC5A-48ED-A0DC-DFC37C03DE9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'[21]THU-IND-001'!$F$32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'[21]THU-IND-001'!$C$33:$C$37</c15:sqref>
                        </c15:fullRef>
                        <c15:formulaRef>
                          <c15:sqref>'[21]THU-IND-001'!$C$34:$C$37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'[21]THU-IND-001'!$F$33:$F$37</c15:sqref>
                        </c15:fullRef>
                        <c15:formulaRef>
                          <c15:sqref>'[21]THU-IND-001'!$F$34:$F$37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DC5A-48ED-A0DC-DFC37C03DE9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'[21]THU-IND-001'!$G$32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'[21]THU-IND-001'!$C$33:$C$37</c15:sqref>
                        </c15:fullRef>
                        <c15:formulaRef>
                          <c15:sqref>'[21]THU-IND-001'!$C$34:$C$37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'[21]THU-IND-001'!$G$33:$G$37</c15:sqref>
                        </c15:fullRef>
                        <c15:formulaRef>
                          <c15:sqref>'[21]THU-IND-001'!$G$34:$G$37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DC5A-48ED-A0DC-DFC37C03DE98}"/>
                  </c:ext>
                </c:extLst>
              </c15:ser>
            </c15:filteredBarSeries>
          </c:ext>
        </c:extLst>
      </c:barChart>
      <c:lineChart>
        <c:grouping val="standard"/>
        <c:varyColors val="0"/>
        <c:ser>
          <c:idx val="6"/>
          <c:order val="6"/>
          <c:tx>
            <c:strRef>
              <c:f>'[21]THU-IND-001'!$J$32</c:f>
              <c:strCache>
                <c:ptCount val="1"/>
                <c:pt idx="0">
                  <c:v>RESULTADO</c:v>
                </c:pt>
              </c:strCache>
            </c:strRef>
          </c:tx>
          <c:spPr>
            <a:ln w="28575" cap="rnd">
              <a:solidFill>
                <a:schemeClr val="accent1">
                  <a:lumMod val="60000"/>
                </a:schemeClr>
              </a:solidFill>
              <a:round/>
            </a:ln>
            <a:effectLst/>
          </c:spPr>
          <c:marker>
            <c:symbol val="none"/>
          </c:marker>
          <c:cat>
            <c:strRef>
              <c:extLst>
                <c:ext xmlns:c15="http://schemas.microsoft.com/office/drawing/2012/chart" uri="{02D57815-91ED-43cb-92C2-25804820EDAC}">
                  <c15:fullRef>
                    <c15:sqref>'[21]THU-IND-001'!$C$33:$C$37</c15:sqref>
                  </c15:fullRef>
                </c:ext>
              </c:extLst>
              <c:f>'[21]THU-IND-001'!$C$34:$C$37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'[21]THU-IND-001'!$J$33:$J$37</c15:sqref>
                  </c15:fullRef>
                </c:ext>
              </c:extLst>
              <c:f>'[21]THU-IND-001'!$J$34:$J$37</c:f>
              <c:numCache>
                <c:formatCode>General</c:formatCode>
                <c:ptCount val="4"/>
                <c:pt idx="0">
                  <c:v>0.5</c:v>
                </c:pt>
                <c:pt idx="1">
                  <c:v>0.75</c:v>
                </c:pt>
                <c:pt idx="2">
                  <c:v>0</c:v>
                </c:pt>
                <c:pt idx="3">
                  <c:v>0</c:v>
                </c:pt>
              </c:numCache>
            </c:numRef>
          </c:val>
          <c:smooth val="0"/>
          <c:extLst>
            <c:ext xmlns:c16="http://schemas.microsoft.com/office/drawing/2014/chart" uri="{C3380CC4-5D6E-409C-BE32-E72D297353CC}">
              <c16:uniqueId val="{00000009-DC5A-48ED-A0DC-DFC37C03DE98}"/>
            </c:ext>
          </c:extLst>
        </c:ser>
        <c:dLbls>
          <c:showLegendKey val="0"/>
          <c:showVal val="0"/>
          <c:showCatName val="0"/>
          <c:showSerName val="0"/>
          <c:showPercent val="0"/>
          <c:showBubbleSize val="0"/>
        </c:dLbls>
        <c:marker val="1"/>
        <c:smooth val="0"/>
        <c:axId val="-1360686208"/>
        <c:axId val="-1360685120"/>
      </c:lineChart>
      <c:catAx>
        <c:axId val="-1360685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84032"/>
        <c:crosses val="autoZero"/>
        <c:auto val="1"/>
        <c:lblAlgn val="ctr"/>
        <c:lblOffset val="100"/>
        <c:noMultiLvlLbl val="0"/>
      </c:catAx>
      <c:valAx>
        <c:axId val="-1360684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85664"/>
        <c:crosses val="autoZero"/>
        <c:crossBetween val="between"/>
      </c:valAx>
      <c:valAx>
        <c:axId val="-136068512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86208"/>
        <c:crosses val="max"/>
        <c:crossBetween val="between"/>
      </c:valAx>
      <c:catAx>
        <c:axId val="-1360686208"/>
        <c:scaling>
          <c:orientation val="minMax"/>
        </c:scaling>
        <c:delete val="1"/>
        <c:axPos val="b"/>
        <c:numFmt formatCode="General" sourceLinked="1"/>
        <c:majorTickMark val="out"/>
        <c:minorTickMark val="none"/>
        <c:tickLblPos val="nextTo"/>
        <c:crossAx val="-1360685120"/>
        <c:crosses val="autoZero"/>
        <c:auto val="1"/>
        <c:lblAlgn val="ctr"/>
        <c:lblOffset val="100"/>
        <c:noMultiLvlLbl val="0"/>
      </c:catAx>
      <c:spPr>
        <a:noFill/>
        <a:ln>
          <a:noFill/>
        </a:ln>
        <a:effectLst/>
      </c:spPr>
    </c:plotArea>
    <c:legend>
      <c:legendPos val="b"/>
      <c:layout>
        <c:manualLayout>
          <c:xMode val="edge"/>
          <c:yMode val="edge"/>
          <c:x val="0.77113537447634928"/>
          <c:y val="8.7534352323606554E-2"/>
          <c:w val="0.2110854785269218"/>
          <c:h val="0.878852202298242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'[22]THU-IND-002'!$H$32</c:f>
              <c:strCache>
                <c:ptCount val="1"/>
                <c:pt idx="0">
                  <c:v>No. De seguimientos realizados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'[22]THU-IND-002'!$C$33:$C$37</c15:sqref>
                  </c15:fullRef>
                </c:ext>
              </c:extLst>
              <c:f>'[22]THU-IND-002'!$C$34:$C$37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'[22]THU-IND-002'!$H$33:$H$37</c15:sqref>
                  </c15:fullRef>
                </c:ext>
              </c:extLst>
              <c:f>'[22]THU-IND-002'!$H$34:$H$37</c:f>
              <c:numCache>
                <c:formatCode>General</c:formatCode>
                <c:ptCount val="4"/>
              </c:numCache>
            </c:numRef>
          </c:val>
          <c:extLst>
            <c:ext xmlns:c16="http://schemas.microsoft.com/office/drawing/2014/chart" uri="{C3380CC4-5D6E-409C-BE32-E72D297353CC}">
              <c16:uniqueId val="{00000000-2033-4739-A7B6-5F73608B575E}"/>
            </c:ext>
          </c:extLst>
        </c:ser>
        <c:ser>
          <c:idx val="5"/>
          <c:order val="5"/>
          <c:tx>
            <c:strRef>
              <c:f>'[22]THU-IND-002'!$I$32</c:f>
              <c:strCache>
                <c:ptCount val="1"/>
                <c:pt idx="0">
                  <c:v>No. De personas calificadas con enfermedas laboral</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'[22]THU-IND-002'!$C$33:$C$37</c15:sqref>
                  </c15:fullRef>
                </c:ext>
              </c:extLst>
              <c:f>'[22]THU-IND-002'!$C$34:$C$37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'[22]THU-IND-002'!$I$33:$I$37</c15:sqref>
                  </c15:fullRef>
                </c:ext>
              </c:extLst>
              <c:f>'[22]THU-IND-002'!$I$34:$I$37</c:f>
              <c:numCache>
                <c:formatCode>General</c:formatCode>
                <c:ptCount val="4"/>
              </c:numCache>
            </c:numRef>
          </c:val>
          <c:extLst>
            <c:ext xmlns:c16="http://schemas.microsoft.com/office/drawing/2014/chart" uri="{C3380CC4-5D6E-409C-BE32-E72D297353CC}">
              <c16:uniqueId val="{00000001-2033-4739-A7B6-5F73608B575E}"/>
            </c:ext>
          </c:extLst>
        </c:ser>
        <c:dLbls>
          <c:showLegendKey val="0"/>
          <c:showVal val="0"/>
          <c:showCatName val="0"/>
          <c:showSerName val="0"/>
          <c:showPercent val="0"/>
          <c:showBubbleSize val="0"/>
        </c:dLbls>
        <c:gapWidth val="219"/>
        <c:overlap val="-27"/>
        <c:axId val="-1360682944"/>
        <c:axId val="-1360688384"/>
        <c:extLst>
          <c:ext xmlns:c15="http://schemas.microsoft.com/office/drawing/2012/chart" uri="{02D57815-91ED-43cb-92C2-25804820EDAC}">
            <c15:filteredBarSeries>
              <c15:ser>
                <c:idx val="0"/>
                <c:order val="0"/>
                <c:tx>
                  <c:strRef>
                    <c:extLst>
                      <c:ext uri="{02D57815-91ED-43cb-92C2-25804820EDAC}">
                        <c15:formulaRef>
                          <c15:sqref>'[22]THU-IND-002'!$D$32</c15:sqref>
                        </c15:formulaRef>
                      </c:ext>
                    </c:extLst>
                    <c:strCache>
                      <c:ptCount val="1"/>
                    </c:strCache>
                  </c:strRef>
                </c:tx>
                <c:spPr>
                  <a:solidFill>
                    <a:schemeClr val="accent1"/>
                  </a:solidFill>
                  <a:ln>
                    <a:noFill/>
                  </a:ln>
                  <a:effectLst/>
                </c:spPr>
                <c:invertIfNegative val="0"/>
                <c:cat>
                  <c:strRef>
                    <c:extLst>
                      <c:ext uri="{02D57815-91ED-43cb-92C2-25804820EDAC}">
                        <c15:fullRef>
                          <c15:sqref>'[22]THU-IND-002'!$C$33:$C$37</c15:sqref>
                        </c15:fullRef>
                        <c15:formulaRef>
                          <c15:sqref>'[22]THU-IND-002'!$C$34:$C$37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'[22]THU-IND-002'!$D$33:$D$37</c15:sqref>
                        </c15:fullRef>
                        <c15:formulaRef>
                          <c15:sqref>'[22]THU-IND-002'!$D$34:$D$37</c15:sqref>
                        </c15:formulaRef>
                      </c:ext>
                    </c:extLst>
                    <c:numCache>
                      <c:formatCode>General</c:formatCode>
                      <c:ptCount val="4"/>
                    </c:numCache>
                  </c:numRef>
                </c:val>
                <c:extLst>
                  <c:ext xmlns:c16="http://schemas.microsoft.com/office/drawing/2014/chart" uri="{C3380CC4-5D6E-409C-BE32-E72D297353CC}">
                    <c16:uniqueId val="{00000002-2033-4739-A7B6-5F73608B575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'[22]THU-IND-002'!$E$32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'[22]THU-IND-002'!$C$33:$C$37</c15:sqref>
                        </c15:fullRef>
                        <c15:formulaRef>
                          <c15:sqref>'[22]THU-IND-002'!$C$34:$C$37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'[22]THU-IND-002'!$E$33:$E$37</c15:sqref>
                        </c15:fullRef>
                        <c15:formulaRef>
                          <c15:sqref>'[22]THU-IND-002'!$E$34:$E$37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2033-4739-A7B6-5F73608B575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'[22]THU-IND-002'!$F$32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'[22]THU-IND-002'!$C$33:$C$37</c15:sqref>
                        </c15:fullRef>
                        <c15:formulaRef>
                          <c15:sqref>'[22]THU-IND-002'!$C$34:$C$37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'[22]THU-IND-002'!$F$33:$F$37</c15:sqref>
                        </c15:fullRef>
                        <c15:formulaRef>
                          <c15:sqref>'[22]THU-IND-002'!$F$34:$F$37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2033-4739-A7B6-5F73608B575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'[22]THU-IND-002'!$G$32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'[22]THU-IND-002'!$C$33:$C$37</c15:sqref>
                        </c15:fullRef>
                        <c15:formulaRef>
                          <c15:sqref>'[22]THU-IND-002'!$C$34:$C$37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'[22]THU-IND-002'!$G$33:$G$37</c15:sqref>
                        </c15:fullRef>
                        <c15:formulaRef>
                          <c15:sqref>'[22]THU-IND-002'!$G$34:$G$37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2033-4739-A7B6-5F73608B575E}"/>
                  </c:ext>
                </c:extLst>
              </c15:ser>
            </c15:filteredBarSeries>
          </c:ext>
        </c:extLst>
      </c:barChart>
      <c:catAx>
        <c:axId val="-136068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88384"/>
        <c:crosses val="autoZero"/>
        <c:auto val="1"/>
        <c:lblAlgn val="ctr"/>
        <c:lblOffset val="100"/>
        <c:noMultiLvlLbl val="0"/>
      </c:catAx>
      <c:valAx>
        <c:axId val="-1360688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82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'[23]THU-IND-003'!$H$32</c:f>
              <c:strCache>
                <c:ptCount val="1"/>
                <c:pt idx="0">
                  <c:v>No. De actividades del plan ejecutadas</c:v>
                </c:pt>
              </c:strCache>
            </c:strRef>
          </c:tx>
          <c:spPr>
            <a:solidFill>
              <a:schemeClr val="accent5"/>
            </a:solidFill>
            <a:ln>
              <a:noFill/>
            </a:ln>
            <a:effectLst/>
          </c:spPr>
          <c:invertIfNegative val="0"/>
          <c:cat>
            <c:strRef>
              <c:extLst>
                <c:ext xmlns:c15="http://schemas.microsoft.com/office/drawing/2012/chart" uri="{02D57815-91ED-43cb-92C2-25804820EDAC}">
                  <c15:fullRef>
                    <c15:sqref>'[23]THU-IND-003'!$C$33:$C$37</c15:sqref>
                  </c15:fullRef>
                </c:ext>
              </c:extLst>
              <c:f>'[23]THU-IND-003'!$C$34:$C$37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'[23]THU-IND-003'!$H$33:$H$37</c15:sqref>
                  </c15:fullRef>
                </c:ext>
              </c:extLst>
              <c:f>'[23]THU-IND-003'!$H$34:$H$37</c:f>
              <c:numCache>
                <c:formatCode>General</c:formatCode>
                <c:ptCount val="4"/>
                <c:pt idx="0">
                  <c:v>0</c:v>
                </c:pt>
                <c:pt idx="1">
                  <c:v>0</c:v>
                </c:pt>
              </c:numCache>
            </c:numRef>
          </c:val>
          <c:extLst>
            <c:ext xmlns:c16="http://schemas.microsoft.com/office/drawing/2014/chart" uri="{C3380CC4-5D6E-409C-BE32-E72D297353CC}">
              <c16:uniqueId val="{00000000-A4A3-4DAA-9306-24D4C9AD4AD4}"/>
            </c:ext>
          </c:extLst>
        </c:ser>
        <c:ser>
          <c:idx val="5"/>
          <c:order val="5"/>
          <c:tx>
            <c:strRef>
              <c:f>'[23]THU-IND-003'!$I$32</c:f>
              <c:strCache>
                <c:ptCount val="1"/>
                <c:pt idx="0">
                  <c:v>No de actividades del plan programadas</c:v>
                </c:pt>
              </c:strCache>
            </c:strRef>
          </c:tx>
          <c:spPr>
            <a:solidFill>
              <a:schemeClr val="accent6"/>
            </a:solidFill>
            <a:ln>
              <a:noFill/>
            </a:ln>
            <a:effectLst/>
          </c:spPr>
          <c:invertIfNegative val="0"/>
          <c:cat>
            <c:strRef>
              <c:extLst>
                <c:ext xmlns:c15="http://schemas.microsoft.com/office/drawing/2012/chart" uri="{02D57815-91ED-43cb-92C2-25804820EDAC}">
                  <c15:fullRef>
                    <c15:sqref>'[23]THU-IND-003'!$C$33:$C$37</c15:sqref>
                  </c15:fullRef>
                </c:ext>
              </c:extLst>
              <c:f>'[23]THU-IND-003'!$C$34:$C$37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'[23]THU-IND-003'!$I$33:$I$37</c15:sqref>
                  </c15:fullRef>
                </c:ext>
              </c:extLst>
              <c:f>'[23]THU-IND-003'!$I$34:$I$37</c:f>
              <c:numCache>
                <c:formatCode>General</c:formatCode>
                <c:ptCount val="4"/>
                <c:pt idx="0">
                  <c:v>0</c:v>
                </c:pt>
                <c:pt idx="1">
                  <c:v>0</c:v>
                </c:pt>
              </c:numCache>
            </c:numRef>
          </c:val>
          <c:extLst>
            <c:ext xmlns:c16="http://schemas.microsoft.com/office/drawing/2014/chart" uri="{C3380CC4-5D6E-409C-BE32-E72D297353CC}">
              <c16:uniqueId val="{00000001-A4A3-4DAA-9306-24D4C9AD4AD4}"/>
            </c:ext>
          </c:extLst>
        </c:ser>
        <c:dLbls>
          <c:showLegendKey val="0"/>
          <c:showVal val="0"/>
          <c:showCatName val="0"/>
          <c:showSerName val="0"/>
          <c:showPercent val="0"/>
          <c:showBubbleSize val="0"/>
        </c:dLbls>
        <c:gapWidth val="182"/>
        <c:axId val="-1360689472"/>
        <c:axId val="-1360680768"/>
        <c:extLst>
          <c:ext xmlns:c15="http://schemas.microsoft.com/office/drawing/2012/chart" uri="{02D57815-91ED-43cb-92C2-25804820EDAC}">
            <c15:filteredBarSeries>
              <c15:ser>
                <c:idx val="0"/>
                <c:order val="0"/>
                <c:tx>
                  <c:strRef>
                    <c:extLst>
                      <c:ext uri="{02D57815-91ED-43cb-92C2-25804820EDAC}">
                        <c15:formulaRef>
                          <c15:sqref>'[23]THU-IND-003'!$D$32</c15:sqref>
                        </c15:formulaRef>
                      </c:ext>
                    </c:extLst>
                    <c:strCache>
                      <c:ptCount val="1"/>
                    </c:strCache>
                  </c:strRef>
                </c:tx>
                <c:spPr>
                  <a:solidFill>
                    <a:schemeClr val="accent1"/>
                  </a:solidFill>
                  <a:ln>
                    <a:noFill/>
                  </a:ln>
                  <a:effectLst/>
                </c:spPr>
                <c:invertIfNegative val="0"/>
                <c:cat>
                  <c:strRef>
                    <c:extLst>
                      <c:ext uri="{02D57815-91ED-43cb-92C2-25804820EDAC}">
                        <c15:fullRef>
                          <c15:sqref>'[23]THU-IND-003'!$C$33:$C$37</c15:sqref>
                        </c15:fullRef>
                        <c15:formulaRef>
                          <c15:sqref>'[23]THU-IND-003'!$C$34:$C$37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'[23]THU-IND-003'!$D$33:$D$37</c15:sqref>
                        </c15:fullRef>
                        <c15:formulaRef>
                          <c15:sqref>'[23]THU-IND-003'!$D$34:$D$37</c15:sqref>
                        </c15:formulaRef>
                      </c:ext>
                    </c:extLst>
                    <c:numCache>
                      <c:formatCode>General</c:formatCode>
                      <c:ptCount val="4"/>
                    </c:numCache>
                  </c:numRef>
                </c:val>
                <c:extLst>
                  <c:ext xmlns:c16="http://schemas.microsoft.com/office/drawing/2014/chart" uri="{C3380CC4-5D6E-409C-BE32-E72D297353CC}">
                    <c16:uniqueId val="{00000002-A4A3-4DAA-9306-24D4C9AD4AD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'[23]THU-IND-003'!$E$32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'[23]THU-IND-003'!$C$33:$C$37</c15:sqref>
                        </c15:fullRef>
                        <c15:formulaRef>
                          <c15:sqref>'[23]THU-IND-003'!$C$34:$C$37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'[23]THU-IND-003'!$E$33:$E$37</c15:sqref>
                        </c15:fullRef>
                        <c15:formulaRef>
                          <c15:sqref>'[23]THU-IND-003'!$E$34:$E$37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A4A3-4DAA-9306-24D4C9AD4AD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'[23]THU-IND-003'!$F$32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'[23]THU-IND-003'!$C$33:$C$37</c15:sqref>
                        </c15:fullRef>
                        <c15:formulaRef>
                          <c15:sqref>'[23]THU-IND-003'!$C$34:$C$37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'[23]THU-IND-003'!$F$33:$F$37</c15:sqref>
                        </c15:fullRef>
                        <c15:formulaRef>
                          <c15:sqref>'[23]THU-IND-003'!$F$34:$F$37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A4A3-4DAA-9306-24D4C9AD4AD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'[23]THU-IND-003'!$G$32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'[23]THU-IND-003'!$C$33:$C$37</c15:sqref>
                        </c15:fullRef>
                        <c15:formulaRef>
                          <c15:sqref>'[23]THU-IND-003'!$C$34:$C$37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'[23]THU-IND-003'!$G$33:$G$37</c15:sqref>
                        </c15:fullRef>
                        <c15:formulaRef>
                          <c15:sqref>'[23]THU-IND-003'!$G$34:$G$37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A4A3-4DAA-9306-24D4C9AD4AD4}"/>
                  </c:ext>
                </c:extLst>
              </c15:ser>
            </c15:filteredBarSeries>
          </c:ext>
        </c:extLst>
      </c:barChart>
      <c:catAx>
        <c:axId val="-136068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80768"/>
        <c:crosses val="autoZero"/>
        <c:auto val="1"/>
        <c:lblAlgn val="ctr"/>
        <c:lblOffset val="100"/>
        <c:noMultiLvlLbl val="0"/>
      </c:catAx>
      <c:valAx>
        <c:axId val="-1360680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89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'[24]THU-IND-004'!$H$32</c:f>
              <c:strCache>
                <c:ptCount val="1"/>
                <c:pt idx="0">
                  <c:v>No. De actividades del plan ejecutadas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'[24]THU-IND-004'!$C$33:$C$37</c15:sqref>
                  </c15:fullRef>
                </c:ext>
              </c:extLst>
              <c:f>'[24]THU-IND-004'!$C$34:$C$37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'[24]THU-IND-004'!$H$33:$H$37</c15:sqref>
                  </c15:fullRef>
                </c:ext>
              </c:extLst>
              <c:f>'[24]THU-IND-004'!$H$34:$H$37</c:f>
              <c:numCache>
                <c:formatCode>General</c:formatCode>
                <c:ptCount val="4"/>
                <c:pt idx="0">
                  <c:v>6</c:v>
                </c:pt>
                <c:pt idx="1">
                  <c:v>6</c:v>
                </c:pt>
              </c:numCache>
            </c:numRef>
          </c:val>
          <c:extLst>
            <c:ext xmlns:c16="http://schemas.microsoft.com/office/drawing/2014/chart" uri="{C3380CC4-5D6E-409C-BE32-E72D297353CC}">
              <c16:uniqueId val="{00000000-F5BB-419C-840F-0540F491BCE3}"/>
            </c:ext>
          </c:extLst>
        </c:ser>
        <c:ser>
          <c:idx val="5"/>
          <c:order val="5"/>
          <c:tx>
            <c:strRef>
              <c:f>'[24]THU-IND-004'!$I$32</c:f>
              <c:strCache>
                <c:ptCount val="1"/>
                <c:pt idx="0">
                  <c:v>No. De 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'[24]THU-IND-004'!$C$33:$C$37</c15:sqref>
                  </c15:fullRef>
                </c:ext>
              </c:extLst>
              <c:f>'[24]THU-IND-004'!$C$34:$C$37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'[24]THU-IND-004'!$I$33:$I$37</c15:sqref>
                  </c15:fullRef>
                </c:ext>
              </c:extLst>
              <c:f>'[24]THU-IND-004'!$I$34:$I$37</c:f>
              <c:numCache>
                <c:formatCode>General</c:formatCode>
                <c:ptCount val="4"/>
                <c:pt idx="0">
                  <c:v>6</c:v>
                </c:pt>
                <c:pt idx="1">
                  <c:v>6</c:v>
                </c:pt>
              </c:numCache>
            </c:numRef>
          </c:val>
          <c:extLst>
            <c:ext xmlns:c16="http://schemas.microsoft.com/office/drawing/2014/chart" uri="{C3380CC4-5D6E-409C-BE32-E72D297353CC}">
              <c16:uniqueId val="{00000001-F5BB-419C-840F-0540F491BCE3}"/>
            </c:ext>
          </c:extLst>
        </c:ser>
        <c:dLbls>
          <c:showLegendKey val="0"/>
          <c:showVal val="0"/>
          <c:showCatName val="0"/>
          <c:showSerName val="0"/>
          <c:showPercent val="0"/>
          <c:showBubbleSize val="0"/>
        </c:dLbls>
        <c:gapWidth val="219"/>
        <c:overlap val="-27"/>
        <c:axId val="-1360684576"/>
        <c:axId val="-1360679136"/>
        <c:extLst>
          <c:ext xmlns:c15="http://schemas.microsoft.com/office/drawing/2012/chart" uri="{02D57815-91ED-43cb-92C2-25804820EDAC}">
            <c15:filteredBarSeries>
              <c15:ser>
                <c:idx val="0"/>
                <c:order val="0"/>
                <c:tx>
                  <c:strRef>
                    <c:extLst>
                      <c:ext uri="{02D57815-91ED-43cb-92C2-25804820EDAC}">
                        <c15:formulaRef>
                          <c15:sqref>'[24]THU-IND-004'!$D$32</c15:sqref>
                        </c15:formulaRef>
                      </c:ext>
                    </c:extLst>
                    <c:strCache>
                      <c:ptCount val="1"/>
                    </c:strCache>
                  </c:strRef>
                </c:tx>
                <c:spPr>
                  <a:solidFill>
                    <a:schemeClr val="accent1"/>
                  </a:solidFill>
                  <a:ln>
                    <a:noFill/>
                  </a:ln>
                  <a:effectLst/>
                </c:spPr>
                <c:invertIfNegative val="0"/>
                <c:cat>
                  <c:strRef>
                    <c:extLst>
                      <c:ext uri="{02D57815-91ED-43cb-92C2-25804820EDAC}">
                        <c15:fullRef>
                          <c15:sqref>'[24]THU-IND-004'!$C$33:$C$37</c15:sqref>
                        </c15:fullRef>
                        <c15:formulaRef>
                          <c15:sqref>'[24]THU-IND-004'!$C$34:$C$37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'[24]THU-IND-004'!$D$33:$D$37</c15:sqref>
                        </c15:fullRef>
                        <c15:formulaRef>
                          <c15:sqref>'[24]THU-IND-004'!$D$34:$D$37</c15:sqref>
                        </c15:formulaRef>
                      </c:ext>
                    </c:extLst>
                    <c:numCache>
                      <c:formatCode>General</c:formatCode>
                      <c:ptCount val="4"/>
                    </c:numCache>
                  </c:numRef>
                </c:val>
                <c:extLst>
                  <c:ext xmlns:c16="http://schemas.microsoft.com/office/drawing/2014/chart" uri="{C3380CC4-5D6E-409C-BE32-E72D297353CC}">
                    <c16:uniqueId val="{00000002-F5BB-419C-840F-0540F491BCE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'[24]THU-IND-004'!$E$32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'[24]THU-IND-004'!$C$33:$C$37</c15:sqref>
                        </c15:fullRef>
                        <c15:formulaRef>
                          <c15:sqref>'[24]THU-IND-004'!$C$34:$C$37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'[24]THU-IND-004'!$E$33:$E$37</c15:sqref>
                        </c15:fullRef>
                        <c15:formulaRef>
                          <c15:sqref>'[24]THU-IND-004'!$E$34:$E$37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F5BB-419C-840F-0540F491BCE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'[24]THU-IND-004'!$F$32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'[24]THU-IND-004'!$C$33:$C$37</c15:sqref>
                        </c15:fullRef>
                        <c15:formulaRef>
                          <c15:sqref>'[24]THU-IND-004'!$C$34:$C$37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'[24]THU-IND-004'!$F$33:$F$37</c15:sqref>
                        </c15:fullRef>
                        <c15:formulaRef>
                          <c15:sqref>'[24]THU-IND-004'!$F$34:$F$37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F5BB-419C-840F-0540F491BCE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'[24]THU-IND-004'!$G$32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'[24]THU-IND-004'!$C$33:$C$37</c15:sqref>
                        </c15:fullRef>
                        <c15:formulaRef>
                          <c15:sqref>'[24]THU-IND-004'!$C$34:$C$37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'[24]THU-IND-004'!$G$33:$G$37</c15:sqref>
                        </c15:fullRef>
                        <c15:formulaRef>
                          <c15:sqref>'[24]THU-IND-004'!$G$34:$G$37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F5BB-419C-840F-0540F491BCE3}"/>
                  </c:ext>
                </c:extLst>
              </c15:ser>
            </c15:filteredBarSeries>
          </c:ext>
        </c:extLst>
      </c:barChart>
      <c:catAx>
        <c:axId val="-1360684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79136"/>
        <c:crosses val="autoZero"/>
        <c:auto val="1"/>
        <c:lblAlgn val="ctr"/>
        <c:lblOffset val="100"/>
        <c:noMultiLvlLbl val="0"/>
      </c:catAx>
      <c:valAx>
        <c:axId val="-1360679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684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'[25]THU-IND-005'!$H$32</c:f>
              <c:strCache>
                <c:ptCount val="1"/>
                <c:pt idx="0">
                  <c:v>No. De actividades del plan ejecutadas</c:v>
                </c:pt>
              </c:strCache>
            </c:strRef>
          </c:tx>
          <c:spPr>
            <a:solidFill>
              <a:schemeClr val="accent5"/>
            </a:solidFill>
            <a:ln>
              <a:noFill/>
            </a:ln>
            <a:effectLst/>
          </c:spPr>
          <c:invertIfNegative val="0"/>
          <c:cat>
            <c:strRef>
              <c:extLst>
                <c:ext xmlns:c15="http://schemas.microsoft.com/office/drawing/2012/chart" uri="{02D57815-91ED-43cb-92C2-25804820EDAC}">
                  <c15:fullRef>
                    <c15:sqref>'[25]THU-IND-005'!$C$33:$C$37</c15:sqref>
                  </c15:fullRef>
                </c:ext>
              </c:extLst>
              <c:f>'[25]THU-IND-005'!$C$34:$C$37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'[25]THU-IND-005'!$H$33:$H$37</c15:sqref>
                  </c15:fullRef>
                </c:ext>
              </c:extLst>
              <c:f>'[25]THU-IND-005'!$H$34:$H$37</c:f>
              <c:numCache>
                <c:formatCode>General</c:formatCode>
                <c:ptCount val="4"/>
                <c:pt idx="0">
                  <c:v>0</c:v>
                </c:pt>
                <c:pt idx="1">
                  <c:v>0</c:v>
                </c:pt>
              </c:numCache>
            </c:numRef>
          </c:val>
          <c:extLst>
            <c:ext xmlns:c16="http://schemas.microsoft.com/office/drawing/2014/chart" uri="{C3380CC4-5D6E-409C-BE32-E72D297353CC}">
              <c16:uniqueId val="{00000000-2869-40C7-BA36-7B7FEF232B10}"/>
            </c:ext>
          </c:extLst>
        </c:ser>
        <c:ser>
          <c:idx val="5"/>
          <c:order val="5"/>
          <c:tx>
            <c:strRef>
              <c:f>'[25]THU-IND-005'!$I$32</c:f>
              <c:strCache>
                <c:ptCount val="1"/>
                <c:pt idx="0">
                  <c:v>No. De actividades del plan programadas</c:v>
                </c:pt>
              </c:strCache>
            </c:strRef>
          </c:tx>
          <c:spPr>
            <a:solidFill>
              <a:schemeClr val="accent6"/>
            </a:solidFill>
            <a:ln>
              <a:noFill/>
            </a:ln>
            <a:effectLst/>
          </c:spPr>
          <c:invertIfNegative val="0"/>
          <c:cat>
            <c:strRef>
              <c:extLst>
                <c:ext xmlns:c15="http://schemas.microsoft.com/office/drawing/2012/chart" uri="{02D57815-91ED-43cb-92C2-25804820EDAC}">
                  <c15:fullRef>
                    <c15:sqref>'[25]THU-IND-005'!$C$33:$C$37</c15:sqref>
                  </c15:fullRef>
                </c:ext>
              </c:extLst>
              <c:f>'[25]THU-IND-005'!$C$34:$C$37</c:f>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'[25]THU-IND-005'!$I$33:$I$37</c15:sqref>
                  </c15:fullRef>
                </c:ext>
              </c:extLst>
              <c:f>'[25]THU-IND-005'!$I$34:$I$37</c:f>
              <c:numCache>
                <c:formatCode>General</c:formatCode>
                <c:ptCount val="4"/>
                <c:pt idx="0">
                  <c:v>0</c:v>
                </c:pt>
                <c:pt idx="1">
                  <c:v>0</c:v>
                </c:pt>
              </c:numCache>
            </c:numRef>
          </c:val>
          <c:extLst>
            <c:ext xmlns:c16="http://schemas.microsoft.com/office/drawing/2014/chart" uri="{C3380CC4-5D6E-409C-BE32-E72D297353CC}">
              <c16:uniqueId val="{00000001-2869-40C7-BA36-7B7FEF232B10}"/>
            </c:ext>
          </c:extLst>
        </c:ser>
        <c:dLbls>
          <c:showLegendKey val="0"/>
          <c:showVal val="0"/>
          <c:showCatName val="0"/>
          <c:showSerName val="0"/>
          <c:showPercent val="0"/>
          <c:showBubbleSize val="0"/>
        </c:dLbls>
        <c:gapWidth val="219"/>
        <c:overlap val="-27"/>
        <c:axId val="-1358104976"/>
        <c:axId val="-1358106608"/>
        <c:extLst>
          <c:ext xmlns:c15="http://schemas.microsoft.com/office/drawing/2012/chart" uri="{02D57815-91ED-43cb-92C2-25804820EDAC}">
            <c15:filteredBarSeries>
              <c15:ser>
                <c:idx val="0"/>
                <c:order val="0"/>
                <c:tx>
                  <c:strRef>
                    <c:extLst>
                      <c:ext uri="{02D57815-91ED-43cb-92C2-25804820EDAC}">
                        <c15:formulaRef>
                          <c15:sqref>'[25]THU-IND-005'!$D$32</c15:sqref>
                        </c15:formulaRef>
                      </c:ext>
                    </c:extLst>
                    <c:strCache>
                      <c:ptCount val="1"/>
                    </c:strCache>
                  </c:strRef>
                </c:tx>
                <c:spPr>
                  <a:solidFill>
                    <a:schemeClr val="accent1"/>
                  </a:solidFill>
                  <a:ln>
                    <a:noFill/>
                  </a:ln>
                  <a:effectLst/>
                </c:spPr>
                <c:invertIfNegative val="0"/>
                <c:cat>
                  <c:strRef>
                    <c:extLst>
                      <c:ext uri="{02D57815-91ED-43cb-92C2-25804820EDAC}">
                        <c15:fullRef>
                          <c15:sqref>'[25]THU-IND-005'!$C$33:$C$37</c15:sqref>
                        </c15:fullRef>
                        <c15:formulaRef>
                          <c15:sqref>'[25]THU-IND-005'!$C$34:$C$37</c15:sqref>
                        </c15:formulaRef>
                      </c:ext>
                    </c:extLst>
                    <c:strCache>
                      <c:ptCount val="4"/>
                      <c:pt idx="0">
                        <c:v>TRIMESTRE 1</c:v>
                      </c:pt>
                      <c:pt idx="1">
                        <c:v>TRIMESTRE 2</c:v>
                      </c:pt>
                      <c:pt idx="2">
                        <c:v>TRIMESTRE 3</c:v>
                      </c:pt>
                      <c:pt idx="3">
                        <c:v>TRIMESTRE 4</c:v>
                      </c:pt>
                    </c:strCache>
                  </c:strRef>
                </c:cat>
                <c:val>
                  <c:numRef>
                    <c:extLst>
                      <c:ext uri="{02D57815-91ED-43cb-92C2-25804820EDAC}">
                        <c15:fullRef>
                          <c15:sqref>'[25]THU-IND-005'!$D$33:$D$37</c15:sqref>
                        </c15:fullRef>
                        <c15:formulaRef>
                          <c15:sqref>'[25]THU-IND-005'!$D$34:$D$37</c15:sqref>
                        </c15:formulaRef>
                      </c:ext>
                    </c:extLst>
                    <c:numCache>
                      <c:formatCode>General</c:formatCode>
                      <c:ptCount val="4"/>
                    </c:numCache>
                  </c:numRef>
                </c:val>
                <c:extLst>
                  <c:ext xmlns:c16="http://schemas.microsoft.com/office/drawing/2014/chart" uri="{C3380CC4-5D6E-409C-BE32-E72D297353CC}">
                    <c16:uniqueId val="{00000002-2869-40C7-BA36-7B7FEF232B1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'[25]THU-IND-005'!$E$32</c15:sqref>
                        </c15:formulaRef>
                      </c:ext>
                    </c:extLst>
                    <c:strCache>
                      <c:ptCount val="1"/>
                    </c:strCache>
                  </c:strRef>
                </c:tx>
                <c:spPr>
                  <a:solidFill>
                    <a:schemeClr val="accent2"/>
                  </a:solidFill>
                  <a:ln>
                    <a:noFill/>
                  </a:ln>
                  <a:effectLst/>
                </c:spPr>
                <c:invertIfNegative val="0"/>
                <c:cat>
                  <c:strRef>
                    <c:extLst>
                      <c:ext xmlns:c15="http://schemas.microsoft.com/office/drawing/2012/chart" uri="{02D57815-91ED-43cb-92C2-25804820EDAC}">
                        <c15:fullRef>
                          <c15:sqref>'[25]THU-IND-005'!$C$33:$C$37</c15:sqref>
                        </c15:fullRef>
                        <c15:formulaRef>
                          <c15:sqref>'[25]THU-IND-005'!$C$34:$C$37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'[25]THU-IND-005'!$E$33:$E$37</c15:sqref>
                        </c15:fullRef>
                        <c15:formulaRef>
                          <c15:sqref>'[25]THU-IND-005'!$E$34:$E$37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2869-40C7-BA36-7B7FEF232B1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'[25]THU-IND-005'!$F$32</c15:sqref>
                        </c15:formulaRef>
                      </c:ext>
                    </c:extLst>
                    <c:strCache>
                      <c:ptCount val="1"/>
                    </c:strCache>
                  </c:strRef>
                </c:tx>
                <c:spPr>
                  <a:solidFill>
                    <a:schemeClr val="accent3"/>
                  </a:solidFill>
                  <a:ln>
                    <a:noFill/>
                  </a:ln>
                  <a:effectLst/>
                </c:spPr>
                <c:invertIfNegative val="0"/>
                <c:cat>
                  <c:strRef>
                    <c:extLst>
                      <c:ext xmlns:c15="http://schemas.microsoft.com/office/drawing/2012/chart" uri="{02D57815-91ED-43cb-92C2-25804820EDAC}">
                        <c15:fullRef>
                          <c15:sqref>'[25]THU-IND-005'!$C$33:$C$37</c15:sqref>
                        </c15:fullRef>
                        <c15:formulaRef>
                          <c15:sqref>'[25]THU-IND-005'!$C$34:$C$37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'[25]THU-IND-005'!$F$33:$F$37</c15:sqref>
                        </c15:fullRef>
                        <c15:formulaRef>
                          <c15:sqref>'[25]THU-IND-005'!$F$34:$F$37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2869-40C7-BA36-7B7FEF232B1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'[25]THU-IND-005'!$G$32</c15:sqref>
                        </c15:formulaRef>
                      </c:ext>
                    </c:extLst>
                    <c:strCache>
                      <c:ptCount val="1"/>
                    </c:strCache>
                  </c:strRef>
                </c:tx>
                <c:spPr>
                  <a:solidFill>
                    <a:schemeClr val="accent4"/>
                  </a:solidFill>
                  <a:ln>
                    <a:noFill/>
                  </a:ln>
                  <a:effectLst/>
                </c:spPr>
                <c:invertIfNegative val="0"/>
                <c:cat>
                  <c:strRef>
                    <c:extLst>
                      <c:ext xmlns:c15="http://schemas.microsoft.com/office/drawing/2012/chart" uri="{02D57815-91ED-43cb-92C2-25804820EDAC}">
                        <c15:fullRef>
                          <c15:sqref>'[25]THU-IND-005'!$C$33:$C$37</c15:sqref>
                        </c15:fullRef>
                        <c15:formulaRef>
                          <c15:sqref>'[25]THU-IND-005'!$C$34:$C$37</c15:sqref>
                        </c15:formulaRef>
                      </c:ext>
                    </c:extLst>
                    <c:strCache>
                      <c:ptCount val="4"/>
                      <c:pt idx="0">
                        <c:v>TRIMESTRE 1</c:v>
                      </c:pt>
                      <c:pt idx="1">
                        <c:v>TRIMESTRE 2</c:v>
                      </c:pt>
                      <c:pt idx="2">
                        <c:v>TRIMESTRE 3</c:v>
                      </c:pt>
                      <c:pt idx="3">
                        <c:v>TRIMESTRE 4</c:v>
                      </c:pt>
                    </c:strCache>
                  </c:strRef>
                </c:cat>
                <c:val>
                  <c:numRef>
                    <c:extLst>
                      <c:ext xmlns:c15="http://schemas.microsoft.com/office/drawing/2012/chart" uri="{02D57815-91ED-43cb-92C2-25804820EDAC}">
                        <c15:fullRef>
                          <c15:sqref>'[25]THU-IND-005'!$G$33:$G$37</c15:sqref>
                        </c15:fullRef>
                        <c15:formulaRef>
                          <c15:sqref>'[25]THU-IND-005'!$G$34:$G$37</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2869-40C7-BA36-7B7FEF232B10}"/>
                  </c:ext>
                </c:extLst>
              </c15:ser>
            </c15:filteredBarSeries>
          </c:ext>
        </c:extLst>
      </c:barChart>
      <c:catAx>
        <c:axId val="-135810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8106608"/>
        <c:crosses val="autoZero"/>
        <c:auto val="1"/>
        <c:lblAlgn val="ctr"/>
        <c:lblOffset val="100"/>
        <c:noMultiLvlLbl val="0"/>
      </c:catAx>
      <c:valAx>
        <c:axId val="-1358106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8104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SEGUIMIENTO AL CUMPLIMIENTO DEL PLAN DE ACCIÓN DE CADA UNO DE LOS PROCESOS</a:t>
            </a:r>
          </a:p>
        </c:rich>
      </c:tx>
      <c:overlay val="0"/>
      <c:spPr>
        <a:noFill/>
        <a:ln>
          <a:noFill/>
        </a:ln>
        <a:effectLst/>
      </c:spPr>
    </c:title>
    <c:autoTitleDeleted val="0"/>
    <c:plotArea>
      <c:layout>
        <c:manualLayout>
          <c:layoutTarget val="inner"/>
          <c:xMode val="edge"/>
          <c:yMode val="edge"/>
          <c:x val="7.3806753176831913E-2"/>
          <c:y val="0.11832340512340327"/>
          <c:w val="0.74625813350392223"/>
          <c:h val="0.36154338285101312"/>
        </c:manualLayout>
      </c:layout>
      <c:barChart>
        <c:barDir val="col"/>
        <c:grouping val="clustered"/>
        <c:varyColors val="0"/>
        <c:ser>
          <c:idx val="4"/>
          <c:order val="4"/>
          <c:tx>
            <c:strRef>
              <c:f>'[7]PES-IND-001'!$H$32:$H$33</c:f>
              <c:strCache>
                <c:ptCount val="1"/>
                <c:pt idx="0">
                  <c:v>TRIMESTRE 1 PROGRAMADO</c:v>
                </c:pt>
              </c:strCache>
            </c:strRef>
          </c:tx>
          <c:spPr>
            <a:solidFill>
              <a:schemeClr val="accent5"/>
            </a:solidFill>
            <a:ln>
              <a:noFill/>
            </a:ln>
            <a:effectLst/>
          </c:spPr>
          <c:invertIfNegative val="0"/>
          <c:cat>
            <c:strRef>
              <c:f>'[7]PES-IND-001'!$C$34:$C$53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'[7]PES-IND-001'!$H$34:$H$53</c:f>
              <c:numCache>
                <c:formatCode>General</c:formatCode>
                <c:ptCount val="20"/>
                <c:pt idx="0">
                  <c:v>0.14000000000000001</c:v>
                </c:pt>
                <c:pt idx="1">
                  <c:v>3.8550000000000001E-2</c:v>
                </c:pt>
                <c:pt idx="2">
                  <c:v>0.15210000000000001</c:v>
                </c:pt>
                <c:pt idx="3">
                  <c:v>0.17266666666666669</c:v>
                </c:pt>
                <c:pt idx="4">
                  <c:v>0.15000000000000002</c:v>
                </c:pt>
                <c:pt idx="5">
                  <c:v>1.9200000000000002E-2</c:v>
                </c:pt>
                <c:pt idx="6">
                  <c:v>0.23300000000000001</c:v>
                </c:pt>
                <c:pt idx="7">
                  <c:v>0.27650799999999998</c:v>
                </c:pt>
                <c:pt idx="8">
                  <c:v>0.19800000000000001</c:v>
                </c:pt>
                <c:pt idx="9">
                  <c:v>0.18920000000000003</c:v>
                </c:pt>
                <c:pt idx="10">
                  <c:v>0.20625000000000002</c:v>
                </c:pt>
                <c:pt idx="11">
                  <c:v>2.75E-2</c:v>
                </c:pt>
                <c:pt idx="12">
                  <c:v>0.15400000000000003</c:v>
                </c:pt>
                <c:pt idx="13">
                  <c:v>0.154833</c:v>
                </c:pt>
                <c:pt idx="14">
                  <c:v>0.16295999999999999</c:v>
                </c:pt>
                <c:pt idx="15">
                  <c:v>0.03</c:v>
                </c:pt>
                <c:pt idx="16">
                  <c:v>0.20599999999999999</c:v>
                </c:pt>
                <c:pt idx="17">
                  <c:v>4.0000000000000008E-2</c:v>
                </c:pt>
                <c:pt idx="18">
                  <c:v>0.1066</c:v>
                </c:pt>
                <c:pt idx="19">
                  <c:v>0.18529950000000001</c:v>
                </c:pt>
              </c:numCache>
            </c:numRef>
          </c:val>
          <c:extLst>
            <c:ext xmlns:c16="http://schemas.microsoft.com/office/drawing/2014/chart" uri="{C3380CC4-5D6E-409C-BE32-E72D297353CC}">
              <c16:uniqueId val="{00000000-E524-4384-92F6-BEAD65A28BEC}"/>
            </c:ext>
          </c:extLst>
        </c:ser>
        <c:ser>
          <c:idx val="5"/>
          <c:order val="5"/>
          <c:tx>
            <c:strRef>
              <c:f>'[7]PES-IND-001'!$I$32:$I$33</c:f>
              <c:strCache>
                <c:ptCount val="1"/>
                <c:pt idx="0">
                  <c:v>0 EJECUTADO</c:v>
                </c:pt>
              </c:strCache>
            </c:strRef>
          </c:tx>
          <c:spPr>
            <a:solidFill>
              <a:schemeClr val="accent6"/>
            </a:solidFill>
            <a:ln>
              <a:noFill/>
            </a:ln>
            <a:effectLst/>
          </c:spPr>
          <c:invertIfNegative val="0"/>
          <c:cat>
            <c:strRef>
              <c:f>'[7]PES-IND-001'!$C$34:$C$53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'[7]PES-IND-001'!$I$34:$I$53</c:f>
              <c:numCache>
                <c:formatCode>General</c:formatCode>
                <c:ptCount val="20"/>
                <c:pt idx="0">
                  <c:v>0.14000000000000001</c:v>
                </c:pt>
                <c:pt idx="1">
                  <c:v>4.4550000000000006E-2</c:v>
                </c:pt>
                <c:pt idx="2">
                  <c:v>0.15358500000000003</c:v>
                </c:pt>
                <c:pt idx="3">
                  <c:v>0.27068800000000004</c:v>
                </c:pt>
                <c:pt idx="4">
                  <c:v>0.15000000000000002</c:v>
                </c:pt>
                <c:pt idx="5">
                  <c:v>1.9200000000000002E-2</c:v>
                </c:pt>
                <c:pt idx="6">
                  <c:v>0.25800000000000001</c:v>
                </c:pt>
                <c:pt idx="7">
                  <c:v>0.27650799999999998</c:v>
                </c:pt>
                <c:pt idx="8">
                  <c:v>0.19800000000000001</c:v>
                </c:pt>
                <c:pt idx="9">
                  <c:v>0.18280000000000002</c:v>
                </c:pt>
                <c:pt idx="10">
                  <c:v>0.31875000000000003</c:v>
                </c:pt>
                <c:pt idx="11">
                  <c:v>0.10500000000000001</c:v>
                </c:pt>
                <c:pt idx="12">
                  <c:v>0.15400000000000003</c:v>
                </c:pt>
                <c:pt idx="13">
                  <c:v>0.16133800000000001</c:v>
                </c:pt>
                <c:pt idx="14">
                  <c:v>0.16295999999999999</c:v>
                </c:pt>
                <c:pt idx="15">
                  <c:v>0.03</c:v>
                </c:pt>
                <c:pt idx="16">
                  <c:v>0.20599999999999999</c:v>
                </c:pt>
                <c:pt idx="17">
                  <c:v>0.10500000000000001</c:v>
                </c:pt>
                <c:pt idx="18">
                  <c:v>0.1066</c:v>
                </c:pt>
                <c:pt idx="19">
                  <c:v>0.18480000000000002</c:v>
                </c:pt>
              </c:numCache>
            </c:numRef>
          </c:val>
          <c:extLst>
            <c:ext xmlns:c16="http://schemas.microsoft.com/office/drawing/2014/chart" uri="{C3380CC4-5D6E-409C-BE32-E72D297353CC}">
              <c16:uniqueId val="{00000001-E524-4384-92F6-BEAD65A28BEC}"/>
            </c:ext>
          </c:extLst>
        </c:ser>
        <c:ser>
          <c:idx val="6"/>
          <c:order val="6"/>
          <c:tx>
            <c:strRef>
              <c:f>'[7]PES-IND-001'!$J$32:$J$33</c:f>
              <c:strCache>
                <c:ptCount val="1"/>
                <c:pt idx="0">
                  <c:v>TRIMESTRE 2 PROGRAMADO</c:v>
                </c:pt>
              </c:strCache>
            </c:strRef>
          </c:tx>
          <c:spPr>
            <a:solidFill>
              <a:schemeClr val="accent1">
                <a:lumMod val="60000"/>
              </a:schemeClr>
            </a:solidFill>
            <a:ln>
              <a:noFill/>
            </a:ln>
            <a:effectLst/>
          </c:spPr>
          <c:invertIfNegative val="0"/>
          <c:cat>
            <c:strRef>
              <c:f>'[7]PES-IND-001'!$C$34:$C$53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'[7]PES-IND-001'!$J$34:$J$53</c:f>
              <c:numCache>
                <c:formatCode>General</c:formatCode>
                <c:ptCount val="20"/>
                <c:pt idx="0">
                  <c:v>0.18000000000000002</c:v>
                </c:pt>
                <c:pt idx="1">
                  <c:v>0.17960000000000001</c:v>
                </c:pt>
                <c:pt idx="2">
                  <c:v>0.2913</c:v>
                </c:pt>
                <c:pt idx="3">
                  <c:v>0.23533333333333337</c:v>
                </c:pt>
                <c:pt idx="4">
                  <c:v>0.28332000000000002</c:v>
                </c:pt>
                <c:pt idx="5">
                  <c:v>0.23919999999999997</c:v>
                </c:pt>
                <c:pt idx="6">
                  <c:v>0.28750000000000003</c:v>
                </c:pt>
                <c:pt idx="7">
                  <c:v>0.223742</c:v>
                </c:pt>
                <c:pt idx="8">
                  <c:v>0.20749999999999999</c:v>
                </c:pt>
                <c:pt idx="9">
                  <c:v>0.2442</c:v>
                </c:pt>
                <c:pt idx="10">
                  <c:v>0.23124999999999998</c:v>
                </c:pt>
                <c:pt idx="11">
                  <c:v>8.2500000000000004E-2</c:v>
                </c:pt>
                <c:pt idx="12">
                  <c:v>0.31200000000000006</c:v>
                </c:pt>
                <c:pt idx="13">
                  <c:v>0.31185700000000005</c:v>
                </c:pt>
                <c:pt idx="14">
                  <c:v>0.24032000000000003</c:v>
                </c:pt>
                <c:pt idx="15">
                  <c:v>0.48180000000000001</c:v>
                </c:pt>
                <c:pt idx="16">
                  <c:v>0.29099999999999998</c:v>
                </c:pt>
                <c:pt idx="17">
                  <c:v>0.34850000000000003</c:v>
                </c:pt>
                <c:pt idx="18">
                  <c:v>0.29660000000000003</c:v>
                </c:pt>
                <c:pt idx="19">
                  <c:v>0.32352199999999998</c:v>
                </c:pt>
              </c:numCache>
            </c:numRef>
          </c:val>
          <c:extLst>
            <c:ext xmlns:c16="http://schemas.microsoft.com/office/drawing/2014/chart" uri="{C3380CC4-5D6E-409C-BE32-E72D297353CC}">
              <c16:uniqueId val="{00000002-E524-4384-92F6-BEAD65A28BEC}"/>
            </c:ext>
          </c:extLst>
        </c:ser>
        <c:ser>
          <c:idx val="7"/>
          <c:order val="7"/>
          <c:tx>
            <c:strRef>
              <c:f>'[7]PES-IND-001'!$K$32:$K$33</c:f>
              <c:strCache>
                <c:ptCount val="1"/>
                <c:pt idx="0">
                  <c:v>0 EJECUTADO</c:v>
                </c:pt>
              </c:strCache>
            </c:strRef>
          </c:tx>
          <c:spPr>
            <a:solidFill>
              <a:schemeClr val="accent2">
                <a:lumMod val="60000"/>
              </a:schemeClr>
            </a:solidFill>
            <a:ln>
              <a:noFill/>
            </a:ln>
            <a:effectLst/>
          </c:spPr>
          <c:invertIfNegative val="0"/>
          <c:cat>
            <c:strRef>
              <c:f>'[7]PES-IND-001'!$C$34:$C$53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'[7]PES-IND-001'!$K$34:$K$53</c:f>
              <c:numCache>
                <c:formatCode>General</c:formatCode>
                <c:ptCount val="20"/>
                <c:pt idx="0">
                  <c:v>0.18000000000000002</c:v>
                </c:pt>
                <c:pt idx="1">
                  <c:v>0.16760000000000003</c:v>
                </c:pt>
                <c:pt idx="2">
                  <c:v>0.25380000000000003</c:v>
                </c:pt>
                <c:pt idx="3">
                  <c:v>0.41329600000000011</c:v>
                </c:pt>
                <c:pt idx="4">
                  <c:v>0.28332000000000002</c:v>
                </c:pt>
                <c:pt idx="5">
                  <c:v>0.23919999999999997</c:v>
                </c:pt>
                <c:pt idx="6">
                  <c:v>0.32500000000000001</c:v>
                </c:pt>
                <c:pt idx="7">
                  <c:v>0.223742</c:v>
                </c:pt>
                <c:pt idx="8">
                  <c:v>0.20749999999999999</c:v>
                </c:pt>
                <c:pt idx="9">
                  <c:v>0.2442</c:v>
                </c:pt>
                <c:pt idx="10">
                  <c:v>0.28125</c:v>
                </c:pt>
                <c:pt idx="11">
                  <c:v>0.48250000000000004</c:v>
                </c:pt>
                <c:pt idx="12">
                  <c:v>0.22720000000000001</c:v>
                </c:pt>
                <c:pt idx="13">
                  <c:v>0.18474200000000002</c:v>
                </c:pt>
                <c:pt idx="14">
                  <c:v>0.22030000000000005</c:v>
                </c:pt>
                <c:pt idx="15">
                  <c:v>0.46799999999999997</c:v>
                </c:pt>
                <c:pt idx="16">
                  <c:v>0.29099999999999998</c:v>
                </c:pt>
                <c:pt idx="17">
                  <c:v>0.191</c:v>
                </c:pt>
                <c:pt idx="18">
                  <c:v>0.29660000000000003</c:v>
                </c:pt>
                <c:pt idx="19">
                  <c:v>0.32386999999999999</c:v>
                </c:pt>
              </c:numCache>
            </c:numRef>
          </c:val>
          <c:extLst>
            <c:ext xmlns:c16="http://schemas.microsoft.com/office/drawing/2014/chart" uri="{C3380CC4-5D6E-409C-BE32-E72D297353CC}">
              <c16:uniqueId val="{00000003-E524-4384-92F6-BEAD65A28BEC}"/>
            </c:ext>
          </c:extLst>
        </c:ser>
        <c:ser>
          <c:idx val="8"/>
          <c:order val="8"/>
          <c:tx>
            <c:strRef>
              <c:f>'[7]PES-IND-001'!$L$32:$L$33</c:f>
              <c:strCache>
                <c:ptCount val="1"/>
                <c:pt idx="0">
                  <c:v>TRIMESTRE 3 PROGRAMADO</c:v>
                </c:pt>
              </c:strCache>
            </c:strRef>
          </c:tx>
          <c:spPr>
            <a:solidFill>
              <a:schemeClr val="accent3">
                <a:lumMod val="60000"/>
              </a:schemeClr>
            </a:solidFill>
            <a:ln>
              <a:noFill/>
            </a:ln>
            <a:effectLst/>
          </c:spPr>
          <c:invertIfNegative val="0"/>
          <c:cat>
            <c:strRef>
              <c:f>'[7]PES-IND-001'!$C$34:$C$53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'[7]PES-IND-001'!$L$34:$L$53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4-E524-4384-92F6-BEAD65A28BEC}"/>
            </c:ext>
          </c:extLst>
        </c:ser>
        <c:ser>
          <c:idx val="9"/>
          <c:order val="9"/>
          <c:tx>
            <c:strRef>
              <c:f>'[7]PES-IND-001'!$M$32:$M$33</c:f>
              <c:strCache>
                <c:ptCount val="1"/>
                <c:pt idx="0">
                  <c:v>0 EJECUTADO</c:v>
                </c:pt>
              </c:strCache>
            </c:strRef>
          </c:tx>
          <c:spPr>
            <a:solidFill>
              <a:schemeClr val="accent4">
                <a:lumMod val="60000"/>
              </a:schemeClr>
            </a:solidFill>
            <a:ln>
              <a:noFill/>
            </a:ln>
            <a:effectLst/>
          </c:spPr>
          <c:invertIfNegative val="0"/>
          <c:cat>
            <c:strRef>
              <c:f>'[7]PES-IND-001'!$C$34:$C$53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'[7]PES-IND-001'!$M$34:$M$53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5-E524-4384-92F6-BEAD65A28BEC}"/>
            </c:ext>
          </c:extLst>
        </c:ser>
        <c:ser>
          <c:idx val="10"/>
          <c:order val="10"/>
          <c:tx>
            <c:strRef>
              <c:f>'[7]PES-IND-001'!$N$32:$N$33</c:f>
              <c:strCache>
                <c:ptCount val="1"/>
                <c:pt idx="0">
                  <c:v>TRIMESTRE 4 PROGRAMADO</c:v>
                </c:pt>
              </c:strCache>
            </c:strRef>
          </c:tx>
          <c:spPr>
            <a:solidFill>
              <a:schemeClr val="accent5">
                <a:lumMod val="60000"/>
              </a:schemeClr>
            </a:solidFill>
            <a:ln>
              <a:noFill/>
            </a:ln>
            <a:effectLst/>
          </c:spPr>
          <c:invertIfNegative val="0"/>
          <c:cat>
            <c:strRef>
              <c:f>'[7]PES-IND-001'!$C$34:$C$53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'[7]PES-IND-001'!$N$34:$N$53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6-E524-4384-92F6-BEAD65A28BEC}"/>
            </c:ext>
          </c:extLst>
        </c:ser>
        <c:ser>
          <c:idx val="11"/>
          <c:order val="11"/>
          <c:tx>
            <c:strRef>
              <c:f>'[7]PES-IND-001'!$O$32:$O$33</c:f>
              <c:strCache>
                <c:ptCount val="1"/>
                <c:pt idx="0">
                  <c:v>0 EJECUTADO</c:v>
                </c:pt>
              </c:strCache>
            </c:strRef>
          </c:tx>
          <c:spPr>
            <a:solidFill>
              <a:schemeClr val="accent6">
                <a:lumMod val="60000"/>
              </a:schemeClr>
            </a:solidFill>
            <a:ln>
              <a:noFill/>
            </a:ln>
            <a:effectLst/>
          </c:spPr>
          <c:invertIfNegative val="0"/>
          <c:cat>
            <c:strRef>
              <c:f>'[7]PES-IND-001'!$C$34:$C$53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'[7]PES-IND-001'!$O$34:$O$53</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7-E524-4384-92F6-BEAD65A28BEC}"/>
            </c:ext>
          </c:extLst>
        </c:ser>
        <c:ser>
          <c:idx val="12"/>
          <c:order val="12"/>
          <c:tx>
            <c:strRef>
              <c:f>'[7]PES-IND-001'!$P$32:$P$33</c:f>
              <c:strCache>
                <c:ptCount val="1"/>
                <c:pt idx="0">
                  <c:v>TOTAL
ACUMULADO PROGRAMADO</c:v>
                </c:pt>
              </c:strCache>
            </c:strRef>
          </c:tx>
          <c:spPr>
            <a:solidFill>
              <a:schemeClr val="accent1">
                <a:lumMod val="80000"/>
                <a:lumOff val="20000"/>
              </a:schemeClr>
            </a:solidFill>
            <a:ln>
              <a:noFill/>
            </a:ln>
            <a:effectLst/>
          </c:spPr>
          <c:invertIfNegative val="0"/>
          <c:cat>
            <c:strRef>
              <c:f>'[7]PES-IND-001'!$C$34:$C$53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'[7]PES-IND-001'!$P$34:$P$53</c:f>
              <c:numCache>
                <c:formatCode>General</c:formatCode>
                <c:ptCount val="20"/>
                <c:pt idx="0">
                  <c:v>0.32000000000000006</c:v>
                </c:pt>
                <c:pt idx="1">
                  <c:v>0.21815000000000001</c:v>
                </c:pt>
                <c:pt idx="2">
                  <c:v>0.44340000000000002</c:v>
                </c:pt>
                <c:pt idx="3">
                  <c:v>0.40800000000000003</c:v>
                </c:pt>
                <c:pt idx="4">
                  <c:v>0.43332000000000004</c:v>
                </c:pt>
                <c:pt idx="5">
                  <c:v>0.25839999999999996</c:v>
                </c:pt>
                <c:pt idx="6">
                  <c:v>0.52050000000000007</c:v>
                </c:pt>
                <c:pt idx="7">
                  <c:v>0.50024999999999997</c:v>
                </c:pt>
                <c:pt idx="8">
                  <c:v>0.40549999999999997</c:v>
                </c:pt>
                <c:pt idx="9">
                  <c:v>0.43340000000000001</c:v>
                </c:pt>
                <c:pt idx="10">
                  <c:v>0.4375</c:v>
                </c:pt>
                <c:pt idx="11">
                  <c:v>0.11</c:v>
                </c:pt>
                <c:pt idx="12">
                  <c:v>0.46600000000000008</c:v>
                </c:pt>
                <c:pt idx="13">
                  <c:v>0.46669000000000005</c:v>
                </c:pt>
                <c:pt idx="14">
                  <c:v>0.40328000000000003</c:v>
                </c:pt>
                <c:pt idx="15">
                  <c:v>0.51180000000000003</c:v>
                </c:pt>
                <c:pt idx="16">
                  <c:v>0.497</c:v>
                </c:pt>
                <c:pt idx="17">
                  <c:v>0.38850000000000007</c:v>
                </c:pt>
                <c:pt idx="18">
                  <c:v>0.4032</c:v>
                </c:pt>
                <c:pt idx="19">
                  <c:v>0.50882150000000004</c:v>
                </c:pt>
              </c:numCache>
            </c:numRef>
          </c:val>
          <c:extLst>
            <c:ext xmlns:c16="http://schemas.microsoft.com/office/drawing/2014/chart" uri="{C3380CC4-5D6E-409C-BE32-E72D297353CC}">
              <c16:uniqueId val="{00000008-E524-4384-92F6-BEAD65A28BEC}"/>
            </c:ext>
          </c:extLst>
        </c:ser>
        <c:ser>
          <c:idx val="13"/>
          <c:order val="13"/>
          <c:tx>
            <c:strRef>
              <c:f>'[7]PES-IND-001'!$Q$32:$Q$33</c:f>
              <c:strCache>
                <c:ptCount val="1"/>
                <c:pt idx="0">
                  <c:v>0 EJECUTADO</c:v>
                </c:pt>
              </c:strCache>
            </c:strRef>
          </c:tx>
          <c:spPr>
            <a:solidFill>
              <a:schemeClr val="accent2">
                <a:lumMod val="80000"/>
                <a:lumOff val="20000"/>
              </a:schemeClr>
            </a:solidFill>
            <a:ln>
              <a:noFill/>
            </a:ln>
            <a:effectLst/>
          </c:spPr>
          <c:invertIfNegative val="0"/>
          <c:cat>
            <c:strRef>
              <c:f>'[7]PES-IND-001'!$C$34:$C$53</c:f>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f>'[7]PES-IND-001'!$Q$34:$Q$53</c:f>
              <c:numCache>
                <c:formatCode>General</c:formatCode>
                <c:ptCount val="20"/>
                <c:pt idx="0">
                  <c:v>0.32000000000000006</c:v>
                </c:pt>
                <c:pt idx="1">
                  <c:v>0.21215000000000003</c:v>
                </c:pt>
                <c:pt idx="2">
                  <c:v>0.40738500000000005</c:v>
                </c:pt>
                <c:pt idx="3">
                  <c:v>0.68398400000000015</c:v>
                </c:pt>
                <c:pt idx="4">
                  <c:v>0.43332000000000004</c:v>
                </c:pt>
                <c:pt idx="5">
                  <c:v>0.25839999999999996</c:v>
                </c:pt>
                <c:pt idx="6">
                  <c:v>0.58299999999999996</c:v>
                </c:pt>
                <c:pt idx="7">
                  <c:v>0.50024999999999997</c:v>
                </c:pt>
                <c:pt idx="8">
                  <c:v>0.40549999999999997</c:v>
                </c:pt>
                <c:pt idx="9">
                  <c:v>0.42700000000000005</c:v>
                </c:pt>
                <c:pt idx="10">
                  <c:v>0.60000000000000009</c:v>
                </c:pt>
                <c:pt idx="11">
                  <c:v>0.58750000000000002</c:v>
                </c:pt>
                <c:pt idx="12">
                  <c:v>0.38120000000000004</c:v>
                </c:pt>
                <c:pt idx="13">
                  <c:v>0.34608000000000005</c:v>
                </c:pt>
                <c:pt idx="14">
                  <c:v>0.38326000000000005</c:v>
                </c:pt>
                <c:pt idx="15">
                  <c:v>0.498</c:v>
                </c:pt>
                <c:pt idx="16">
                  <c:v>0.497</c:v>
                </c:pt>
                <c:pt idx="17">
                  <c:v>0.29600000000000004</c:v>
                </c:pt>
                <c:pt idx="18">
                  <c:v>0.4032</c:v>
                </c:pt>
                <c:pt idx="19">
                  <c:v>0.50866999999999996</c:v>
                </c:pt>
              </c:numCache>
            </c:numRef>
          </c:val>
          <c:extLst>
            <c:ext xmlns:c16="http://schemas.microsoft.com/office/drawing/2014/chart" uri="{C3380CC4-5D6E-409C-BE32-E72D297353CC}">
              <c16:uniqueId val="{00000009-E524-4384-92F6-BEAD65A28BEC}"/>
            </c:ext>
          </c:extLst>
        </c:ser>
        <c:dLbls>
          <c:showLegendKey val="0"/>
          <c:showVal val="0"/>
          <c:showCatName val="0"/>
          <c:showSerName val="0"/>
          <c:showPercent val="0"/>
          <c:showBubbleSize val="0"/>
        </c:dLbls>
        <c:gapWidth val="219"/>
        <c:overlap val="-27"/>
        <c:axId val="-1389041776"/>
        <c:axId val="-1389041232"/>
        <c:extLst>
          <c:ext xmlns:c15="http://schemas.microsoft.com/office/drawing/2012/chart" uri="{02D57815-91ED-43cb-92C2-25804820EDAC}">
            <c15:filteredBarSeries>
              <c15:ser>
                <c:idx val="0"/>
                <c:order val="0"/>
                <c:tx>
                  <c:strRef>
                    <c:extLst>
                      <c:ext uri="{02D57815-91ED-43cb-92C2-25804820EDAC}">
                        <c15:formulaRef>
                          <c15:sqref>'[7]PES-IND-001'!$D$32:$D$33</c15:sqref>
                        </c15:formulaRef>
                      </c:ext>
                    </c:extLst>
                    <c:strCache>
                      <c:ptCount val="1"/>
                      <c:pt idx="0">
                        <c:v>0 0</c:v>
                      </c:pt>
                    </c:strCache>
                  </c:strRef>
                </c:tx>
                <c:spPr>
                  <a:solidFill>
                    <a:schemeClr val="accent1"/>
                  </a:solidFill>
                  <a:ln>
                    <a:noFill/>
                  </a:ln>
                  <a:effectLst/>
                </c:spPr>
                <c:invertIfNegative val="0"/>
                <c:cat>
                  <c:strRef>
                    <c:extLst>
                      <c:ext uri="{02D57815-91ED-43cb-92C2-25804820EDAC}">
                        <c15:formulaRef>
                          <c15:sqref>'[7]PES-IND-001'!$C$34:$C$53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c:ext uri="{02D57815-91ED-43cb-92C2-25804820EDAC}">
                        <c15:formulaRef>
                          <c15:sqref>'[7]PES-IND-001'!$D$34:$D$53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A-E524-4384-92F6-BEAD65A28BE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'[7]PES-IND-001'!$E$32:$E$33</c15:sqref>
                        </c15:formulaRef>
                      </c:ext>
                    </c:extLst>
                    <c:strCache>
                      <c:ptCount val="1"/>
                      <c:pt idx="0">
                        <c:v>0 0</c:v>
                      </c:pt>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'[7]PES-IND-001'!$E$34:$E$53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B-E524-4384-92F6-BEAD65A28BE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'[7]PES-IND-001'!$F$32:$F$33</c15:sqref>
                        </c15:formulaRef>
                      </c:ext>
                    </c:extLst>
                    <c:strCache>
                      <c:ptCount val="1"/>
                      <c:pt idx="0">
                        <c:v>0 0</c:v>
                      </c:pt>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'[7]PES-IND-001'!$F$34:$F$53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C-E524-4384-92F6-BEAD65A28B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'[7]PES-IND-001'!$G$32:$G$33</c15:sqref>
                        </c15:formulaRef>
                      </c:ext>
                    </c:extLst>
                    <c:strCache>
                      <c:ptCount val="1"/>
                      <c:pt idx="0">
                        <c:v>0 0</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'[7]PES-IND-001'!$C$34:$C$53</c15:sqref>
                        </c15:formulaRef>
                      </c:ext>
                    </c:extLst>
                    <c:strCache>
                      <c:ptCount val="20"/>
                      <c:pt idx="0">
                        <c:v>Sistema Integrado de Gestión</c:v>
                      </c:pt>
                      <c:pt idx="1">
                        <c:v>Planeación Estratégica</c:v>
                      </c:pt>
                      <c:pt idx="2">
                        <c:v>Comunicaciones</c:v>
                      </c:pt>
                      <c:pt idx="3">
                        <c:v>Planificación del Desarrollo Vial Local</c:v>
                      </c:pt>
                      <c:pt idx="4">
                        <c:v>Apoyo Interinstitucional</c:v>
                      </c:pt>
                      <c:pt idx="5">
                        <c:v>Producción</c:v>
                      </c:pt>
                      <c:pt idx="6">
                        <c:v>Intervención de la Malla Vial Local</c:v>
                      </c:pt>
                      <c:pt idx="7">
                        <c:v>Gestión Ambiental</c:v>
                      </c:pt>
                      <c:pt idx="8">
                        <c:v>Gestión Social y de Atención a Partes Interesadas</c:v>
                      </c:pt>
                      <c:pt idx="9">
                        <c:v>Atención al Ciudadano</c:v>
                      </c:pt>
                      <c:pt idx="10">
                        <c:v>Jurídica</c:v>
                      </c:pt>
                      <c:pt idx="11">
                        <c:v>Contratación</c:v>
                      </c:pt>
                      <c:pt idx="12">
                        <c:v>Gestión Documental</c:v>
                      </c:pt>
                      <c:pt idx="13">
                        <c:v>Sistemas de Información y Tecnología</c:v>
                      </c:pt>
                      <c:pt idx="14">
                        <c:v>Financiera</c:v>
                      </c:pt>
                      <c:pt idx="15">
                        <c:v>Talento Humano</c:v>
                      </c:pt>
                      <c:pt idx="16">
                        <c:v>Control Disciplinario Interno</c:v>
                      </c:pt>
                      <c:pt idx="17">
                        <c:v>Administración de Bienes e Infraestructura</c:v>
                      </c:pt>
                      <c:pt idx="18">
                        <c:v>Operación de Maquinaria</c:v>
                      </c:pt>
                      <c:pt idx="19">
                        <c:v>Control para el Mejoramiento Continuo de la Gestión</c:v>
                      </c:pt>
                    </c:strCache>
                  </c:strRef>
                </c:cat>
                <c:val>
                  <c:numRef>
                    <c:extLst xmlns:c15="http://schemas.microsoft.com/office/drawing/2012/chart">
                      <c:ext xmlns:c15="http://schemas.microsoft.com/office/drawing/2012/chart" uri="{02D57815-91ED-43cb-92C2-25804820EDAC}">
                        <c15:formulaRef>
                          <c15:sqref>'[7]PES-IND-001'!$G$34:$G$53</c15:sqref>
                        </c15:formulaRef>
                      </c:ext>
                    </c:extLst>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xmlns:c15="http://schemas.microsoft.com/office/drawing/2012/chart">
                  <c:ext xmlns:c16="http://schemas.microsoft.com/office/drawing/2014/chart" uri="{C3380CC4-5D6E-409C-BE32-E72D297353CC}">
                    <c16:uniqueId val="{0000000D-E524-4384-92F6-BEAD65A28BEC}"/>
                  </c:ext>
                </c:extLst>
              </c15:ser>
            </c15:filteredBarSeries>
          </c:ext>
        </c:extLst>
      </c:barChart>
      <c:catAx>
        <c:axId val="-138904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9041232"/>
        <c:crosses val="autoZero"/>
        <c:auto val="1"/>
        <c:lblAlgn val="ctr"/>
        <c:lblOffset val="100"/>
        <c:noMultiLvlLbl val="0"/>
      </c:catAx>
      <c:valAx>
        <c:axId val="-1389041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9041776"/>
        <c:crosses val="autoZero"/>
        <c:crossBetween val="between"/>
      </c:valAx>
      <c:spPr>
        <a:noFill/>
        <a:ln>
          <a:noFill/>
        </a:ln>
        <a:effectLst/>
      </c:spPr>
    </c:plotArea>
    <c:legend>
      <c:legendPos val="b"/>
      <c:layout>
        <c:manualLayout>
          <c:xMode val="edge"/>
          <c:yMode val="edge"/>
          <c:x val="0.82567700542808609"/>
          <c:y val="0.15566637503645397"/>
          <c:w val="0.16667663853846226"/>
          <c:h val="0.772707716153158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78" l="0.70000000000000062" r="0.70000000000000062" t="0.75000000000000078"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GESTIÓN DE LAS ACCIONES DISCIPLINARIAS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8147169013081982E-2"/>
          <c:y val="0.2098443195294214"/>
          <c:w val="0.72636604379641068"/>
          <c:h val="0.52948600408245816"/>
        </c:manualLayout>
      </c:layout>
      <c:barChart>
        <c:barDir val="col"/>
        <c:grouping val="clustered"/>
        <c:varyColors val="0"/>
        <c:ser>
          <c:idx val="4"/>
          <c:order val="4"/>
          <c:tx>
            <c:strRef>
              <c:f>'[26]CDI-IND-001'!$H$32</c:f>
              <c:strCache>
                <c:ptCount val="1"/>
                <c:pt idx="0">
                  <c:v>N° de expedientes tramitados  dentro de términos legales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'[26]CDI-IND-001'!$C$33:$C$36</c:f>
              <c:strCache>
                <c:ptCount val="4"/>
                <c:pt idx="0">
                  <c:v>TRIMESTRE 1</c:v>
                </c:pt>
                <c:pt idx="1">
                  <c:v>TRIMESTRE 2</c:v>
                </c:pt>
                <c:pt idx="2">
                  <c:v>TRIMESTRE 3</c:v>
                </c:pt>
                <c:pt idx="3">
                  <c:v>TRIMESTRE 4</c:v>
                </c:pt>
              </c:strCache>
            </c:strRef>
          </c:cat>
          <c:val>
            <c:numRef>
              <c:f>'[26]CDI-IND-001'!$H$33:$H$36</c:f>
              <c:numCache>
                <c:formatCode>General</c:formatCode>
                <c:ptCount val="4"/>
                <c:pt idx="0">
                  <c:v>13</c:v>
                </c:pt>
                <c:pt idx="1">
                  <c:v>33</c:v>
                </c:pt>
              </c:numCache>
            </c:numRef>
          </c:val>
          <c:extLst>
            <c:ext xmlns:c16="http://schemas.microsoft.com/office/drawing/2014/chart" uri="{C3380CC4-5D6E-409C-BE32-E72D297353CC}">
              <c16:uniqueId val="{00000000-647D-4169-8028-DE582E0FE0EC}"/>
            </c:ext>
          </c:extLst>
        </c:ser>
        <c:ser>
          <c:idx val="5"/>
          <c:order val="5"/>
          <c:tx>
            <c:strRef>
              <c:f>'[26]CDI-IND-001'!$I$32</c:f>
              <c:strCache>
                <c:ptCount val="1"/>
                <c:pt idx="0">
                  <c:v>No. De expediente tramitados en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'[26]CDI-IND-001'!$C$33:$C$36</c:f>
              <c:strCache>
                <c:ptCount val="4"/>
                <c:pt idx="0">
                  <c:v>TRIMESTRE 1</c:v>
                </c:pt>
                <c:pt idx="1">
                  <c:v>TRIMESTRE 2</c:v>
                </c:pt>
                <c:pt idx="2">
                  <c:v>TRIMESTRE 3</c:v>
                </c:pt>
                <c:pt idx="3">
                  <c:v>TRIMESTRE 4</c:v>
                </c:pt>
              </c:strCache>
            </c:strRef>
          </c:cat>
          <c:val>
            <c:numRef>
              <c:f>'[26]CDI-IND-001'!$I$33:$I$36</c:f>
              <c:numCache>
                <c:formatCode>General</c:formatCode>
                <c:ptCount val="4"/>
                <c:pt idx="0">
                  <c:v>26</c:v>
                </c:pt>
                <c:pt idx="1">
                  <c:v>33</c:v>
                </c:pt>
              </c:numCache>
            </c:numRef>
          </c:val>
          <c:extLst>
            <c:ext xmlns:c16="http://schemas.microsoft.com/office/drawing/2014/chart" uri="{C3380CC4-5D6E-409C-BE32-E72D297353CC}">
              <c16:uniqueId val="{00000001-647D-4169-8028-DE582E0FE0EC}"/>
            </c:ext>
          </c:extLst>
        </c:ser>
        <c:dLbls>
          <c:showLegendKey val="0"/>
          <c:showVal val="0"/>
          <c:showCatName val="0"/>
          <c:showSerName val="0"/>
          <c:showPercent val="0"/>
          <c:showBubbleSize val="0"/>
        </c:dLbls>
        <c:gapWidth val="150"/>
        <c:axId val="-1358121840"/>
        <c:axId val="-1358105520"/>
        <c:extLst>
          <c:ext xmlns:c15="http://schemas.microsoft.com/office/drawing/2012/chart" uri="{02D57815-91ED-43cb-92C2-25804820EDAC}">
            <c15:filteredBarSeries>
              <c15:ser>
                <c:idx val="0"/>
                <c:order val="0"/>
                <c:tx>
                  <c:strRef>
                    <c:extLst>
                      <c:ext uri="{02D57815-91ED-43cb-92C2-25804820EDAC}">
                        <c15:formulaRef>
                          <c15:sqref>'[26]CDI-IND-001'!$D$32</c15:sqref>
                        </c15:formulaRef>
                      </c:ext>
                    </c:extLst>
                    <c:strCache>
                      <c:ptCount val="1"/>
                    </c:strCache>
                  </c:strRef>
                </c:tx>
                <c:spPr>
                  <a:solidFill>
                    <a:schemeClr val="accent1"/>
                  </a:solidFill>
                  <a:ln>
                    <a:noFill/>
                  </a:ln>
                  <a:effectLst/>
                </c:spPr>
                <c:invertIfNegative val="0"/>
                <c:cat>
                  <c:strRef>
                    <c:extLst>
                      <c:ext uri="{02D57815-91ED-43cb-92C2-25804820EDAC}">
                        <c15:formulaRef>
                          <c15:sqref>'[26]CDI-IND-001'!$C$33:$C$36</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'[26]CDI-IND-001'!$D$33:$D$36</c15:sqref>
                        </c15:formulaRef>
                      </c:ext>
                    </c:extLst>
                    <c:numCache>
                      <c:formatCode>General</c:formatCode>
                      <c:ptCount val="4"/>
                    </c:numCache>
                  </c:numRef>
                </c:val>
                <c:extLst>
                  <c:ext xmlns:c16="http://schemas.microsoft.com/office/drawing/2014/chart" uri="{C3380CC4-5D6E-409C-BE32-E72D297353CC}">
                    <c16:uniqueId val="{00000003-647D-4169-8028-DE582E0FE0E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'[26]CDI-IND-001'!$E$32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'[26]CDI-IND-001'!$C$33:$C$36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'[26]CDI-IND-001'!$E$33:$E$36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647D-4169-8028-DE582E0FE0E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'[26]CDI-IND-001'!$F$32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'[26]CDI-IND-001'!$C$33:$C$36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'[26]CDI-IND-001'!$F$33:$F$36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647D-4169-8028-DE582E0FE0E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'[26]CDI-IND-001'!$G$32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'[26]CDI-IND-001'!$C$33:$C$36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'[26]CDI-IND-001'!$G$33:$G$36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647D-4169-8028-DE582E0FE0EC}"/>
                  </c:ext>
                </c:extLst>
              </c15:ser>
            </c15:filteredBarSeries>
          </c:ext>
        </c:extLst>
      </c:barChart>
      <c:lineChart>
        <c:grouping val="standard"/>
        <c:varyColors val="0"/>
        <c:ser>
          <c:idx val="6"/>
          <c:order val="6"/>
          <c:tx>
            <c:strRef>
              <c:f>'[26]CDI-IND-001'!$J$32</c:f>
              <c:strCache>
                <c:ptCount val="1"/>
                <c:pt idx="0">
                  <c:v>RESULTADO</c:v>
                </c:pt>
              </c:strCache>
            </c:strRef>
          </c:tx>
          <c:spPr>
            <a:ln w="28575" cap="rnd">
              <a:solidFill>
                <a:schemeClr val="accent1">
                  <a:lumMod val="60000"/>
                </a:schemeClr>
              </a:solid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'[26]CDI-IND-001'!$C$33:$C$36</c:f>
              <c:strCache>
                <c:ptCount val="4"/>
                <c:pt idx="0">
                  <c:v>TRIMESTRE 1</c:v>
                </c:pt>
                <c:pt idx="1">
                  <c:v>TRIMESTRE 2</c:v>
                </c:pt>
                <c:pt idx="2">
                  <c:v>TRIMESTRE 3</c:v>
                </c:pt>
                <c:pt idx="3">
                  <c:v>TRIMESTRE 4</c:v>
                </c:pt>
              </c:strCache>
            </c:strRef>
          </c:cat>
          <c:val>
            <c:numRef>
              <c:f>'[26]CDI-IND-001'!$J$33:$J$36</c:f>
              <c:numCache>
                <c:formatCode>General</c:formatCode>
                <c:ptCount val="4"/>
                <c:pt idx="0">
                  <c:v>0.5</c:v>
                </c:pt>
                <c:pt idx="1">
                  <c:v>1</c:v>
                </c:pt>
                <c:pt idx="2">
                  <c:v>0</c:v>
                </c:pt>
                <c:pt idx="3">
                  <c:v>0</c:v>
                </c:pt>
              </c:numCache>
            </c:numRef>
          </c:val>
          <c:smooth val="0"/>
          <c:extLst>
            <c:ext xmlns:c16="http://schemas.microsoft.com/office/drawing/2014/chart" uri="{C3380CC4-5D6E-409C-BE32-E72D297353CC}">
              <c16:uniqueId val="{00000002-647D-4169-8028-DE582E0FE0EC}"/>
            </c:ext>
          </c:extLst>
        </c:ser>
        <c:dLbls>
          <c:showLegendKey val="0"/>
          <c:showVal val="0"/>
          <c:showCatName val="0"/>
          <c:showSerName val="0"/>
          <c:showPercent val="0"/>
          <c:showBubbleSize val="0"/>
        </c:dLbls>
        <c:marker val="1"/>
        <c:smooth val="0"/>
        <c:axId val="-1358113136"/>
        <c:axId val="-1358119120"/>
      </c:lineChart>
      <c:catAx>
        <c:axId val="-135812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8105520"/>
        <c:crosses val="autoZero"/>
        <c:auto val="1"/>
        <c:lblAlgn val="ctr"/>
        <c:lblOffset val="100"/>
        <c:noMultiLvlLbl val="0"/>
      </c:catAx>
      <c:valAx>
        <c:axId val="-1358105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8121840"/>
        <c:crosses val="autoZero"/>
        <c:crossBetween val="between"/>
      </c:valAx>
      <c:valAx>
        <c:axId val="-135811912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8113136"/>
        <c:crosses val="max"/>
        <c:crossBetween val="between"/>
      </c:valAx>
      <c:catAx>
        <c:axId val="-1358113136"/>
        <c:scaling>
          <c:orientation val="minMax"/>
        </c:scaling>
        <c:delete val="1"/>
        <c:axPos val="b"/>
        <c:numFmt formatCode="General" sourceLinked="1"/>
        <c:majorTickMark val="out"/>
        <c:minorTickMark val="none"/>
        <c:tickLblPos val="nextTo"/>
        <c:crossAx val="-1358119120"/>
        <c:crosses val="autoZero"/>
        <c:auto val="1"/>
        <c:lblAlgn val="ctr"/>
        <c:lblOffset val="100"/>
        <c:noMultiLvlLbl val="0"/>
      </c:catAx>
      <c:spPr>
        <a:noFill/>
        <a:ln>
          <a:noFill/>
        </a:ln>
        <a:effectLst/>
      </c:spPr>
    </c:plotArea>
    <c:legend>
      <c:legendPos val="b"/>
      <c:layout>
        <c:manualLayout>
          <c:xMode val="edge"/>
          <c:yMode val="edge"/>
          <c:x val="0.80915137060529596"/>
          <c:y val="0.10678898003587069"/>
          <c:w val="0.17745335992035924"/>
          <c:h val="0.859264783318765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rPr>
              <a:t>INDICADOR T' PROM. DE RTA (10 DIAS HABILES)</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6"/>
          <c:order val="4"/>
          <c:spPr>
            <a:solidFill>
              <a:schemeClr val="accent1">
                <a:lumMod val="60000"/>
              </a:schemeClr>
            </a:solidFill>
            <a:ln>
              <a:noFill/>
            </a:ln>
            <a:effectLst/>
          </c:spPr>
          <c:invertIfNegative val="0"/>
          <c:dPt>
            <c:idx val="0"/>
            <c:invertIfNegative val="0"/>
            <c:bubble3D val="0"/>
            <c:spPr>
              <a:solidFill>
                <a:srgbClr val="5D4158"/>
              </a:solidFill>
              <a:ln>
                <a:noFill/>
              </a:ln>
              <a:effectLst/>
            </c:spPr>
            <c:extLst>
              <c:ext xmlns:c16="http://schemas.microsoft.com/office/drawing/2014/chart" uri="{C3380CC4-5D6E-409C-BE32-E72D297353CC}">
                <c16:uniqueId val="{00000001-FDBB-422B-B4A4-9D77290E29A0}"/>
              </c:ext>
            </c:extLst>
          </c:dPt>
          <c:dPt>
            <c:idx val="1"/>
            <c:invertIfNegative val="0"/>
            <c:bubble3D val="0"/>
            <c:spPr>
              <a:solidFill>
                <a:srgbClr val="3963B7"/>
              </a:solidFill>
              <a:ln>
                <a:noFill/>
              </a:ln>
              <a:effectLst/>
            </c:spPr>
            <c:extLst>
              <c:ext xmlns:c16="http://schemas.microsoft.com/office/drawing/2014/chart" uri="{C3380CC4-5D6E-409C-BE32-E72D297353CC}">
                <c16:uniqueId val="{00000003-FDBB-422B-B4A4-9D77290E29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lumMod val="60000"/>
                  </a:schemeClr>
                </a:solidFill>
                <a:prstDash val="sysDot"/>
              </a:ln>
              <a:effectLst/>
            </c:spPr>
            <c:trendlineType val="linear"/>
            <c:dispRSqr val="0"/>
            <c:dispEq val="0"/>
          </c:trendline>
          <c:cat>
            <c:strRef>
              <c:f>'[27]10 DIAS'!$C$36:$C$37</c:f>
              <c:strCache>
                <c:ptCount val="2"/>
                <c:pt idx="0">
                  <c:v>Trimestre 3</c:v>
                </c:pt>
                <c:pt idx="1">
                  <c:v>Trimestre 4</c:v>
                </c:pt>
              </c:strCache>
            </c:strRef>
          </c:cat>
          <c:val>
            <c:numRef>
              <c:f>'[27]10 DIAS'!$J$36:$J$37</c:f>
              <c:numCache>
                <c:formatCode>General</c:formatCode>
                <c:ptCount val="2"/>
                <c:pt idx="0">
                  <c:v>14.285714285714286</c:v>
                </c:pt>
                <c:pt idx="1">
                  <c:v>9.4925373134328357</c:v>
                </c:pt>
              </c:numCache>
            </c:numRef>
          </c:val>
          <c:extLst>
            <c:ext xmlns:c16="http://schemas.microsoft.com/office/drawing/2014/chart" uri="{C3380CC4-5D6E-409C-BE32-E72D297353CC}">
              <c16:uniqueId val="{00000005-FDBB-422B-B4A4-9D77290E29A0}"/>
            </c:ext>
          </c:extLst>
        </c:ser>
        <c:dLbls>
          <c:dLblPos val="outEnd"/>
          <c:showLegendKey val="0"/>
          <c:showVal val="1"/>
          <c:showCatName val="0"/>
          <c:showSerName val="0"/>
          <c:showPercent val="0"/>
          <c:showBubbleSize val="0"/>
        </c:dLbls>
        <c:gapWidth val="219"/>
        <c:overlap val="-27"/>
        <c:axId val="1741059312"/>
        <c:axId val="1912096352"/>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'[27]10 DIAS'!$C$36:$C$37</c15:sqref>
                        </c15:formulaRef>
                      </c:ext>
                    </c:extLst>
                    <c:strCache>
                      <c:ptCount val="2"/>
                      <c:pt idx="0">
                        <c:v>Trimestre 3</c:v>
                      </c:pt>
                      <c:pt idx="1">
                        <c:v>Trimestre 4</c:v>
                      </c:pt>
                    </c:strCache>
                  </c:strRef>
                </c:cat>
                <c:val>
                  <c:numRef>
                    <c:extLst>
                      <c:ext uri="{02D57815-91ED-43cb-92C2-25804820EDAC}">
                        <c15:formulaRef>
                          <c15:sqref>'[27]10 DIAS'!$D$36:$D$37</c15:sqref>
                        </c15:formulaRef>
                      </c:ext>
                    </c:extLst>
                    <c:numCache>
                      <c:formatCode>General</c:formatCode>
                      <c:ptCount val="2"/>
                    </c:numCache>
                  </c:numRef>
                </c:val>
                <c:extLst>
                  <c:ext xmlns:c16="http://schemas.microsoft.com/office/drawing/2014/chart" uri="{C3380CC4-5D6E-409C-BE32-E72D297353CC}">
                    <c16:uniqueId val="{00000006-FDBB-422B-B4A4-9D77290E29A0}"/>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'[27]10 DIAS'!$C$36:$C$37</c15:sqref>
                        </c15:formulaRef>
                      </c:ext>
                    </c:extLst>
                    <c:strCache>
                      <c:ptCount val="2"/>
                      <c:pt idx="0">
                        <c:v>Trimestre 3</c:v>
                      </c:pt>
                      <c:pt idx="1">
                        <c:v>Trimestre 4</c:v>
                      </c:pt>
                    </c:strCache>
                  </c:strRef>
                </c:cat>
                <c:val>
                  <c:numRef>
                    <c:extLst xmlns:c15="http://schemas.microsoft.com/office/drawing/2012/chart">
                      <c:ext xmlns:c15="http://schemas.microsoft.com/office/drawing/2012/chart" uri="{02D57815-91ED-43cb-92C2-25804820EDAC}">
                        <c15:formulaRef>
                          <c15:sqref>'[27]10 DIAS'!$E$36:$E$37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FDBB-422B-B4A4-9D77290E29A0}"/>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'[27]10 DIAS'!$C$36:$C$37</c15:sqref>
                        </c15:formulaRef>
                      </c:ext>
                    </c:extLst>
                    <c:strCache>
                      <c:ptCount val="2"/>
                      <c:pt idx="0">
                        <c:v>Trimestre 3</c:v>
                      </c:pt>
                      <c:pt idx="1">
                        <c:v>Trimestre 4</c:v>
                      </c:pt>
                    </c:strCache>
                  </c:strRef>
                </c:cat>
                <c:val>
                  <c:numRef>
                    <c:extLst xmlns:c15="http://schemas.microsoft.com/office/drawing/2012/chart">
                      <c:ext xmlns:c15="http://schemas.microsoft.com/office/drawing/2012/chart" uri="{02D57815-91ED-43cb-92C2-25804820EDAC}">
                        <c15:formulaRef>
                          <c15:sqref>'[27]10 DIAS'!$F$36:$F$37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FDBB-422B-B4A4-9D77290E29A0}"/>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'[27]10 DIAS'!$C$36:$C$37</c15:sqref>
                        </c15:formulaRef>
                      </c:ext>
                    </c:extLst>
                    <c:strCache>
                      <c:ptCount val="2"/>
                      <c:pt idx="0">
                        <c:v>Trimestre 3</c:v>
                      </c:pt>
                      <c:pt idx="1">
                        <c:v>Trimestre 4</c:v>
                      </c:pt>
                    </c:strCache>
                  </c:strRef>
                </c:cat>
                <c:val>
                  <c:numRef>
                    <c:extLst xmlns:c15="http://schemas.microsoft.com/office/drawing/2012/chart">
                      <c:ext xmlns:c15="http://schemas.microsoft.com/office/drawing/2012/chart" uri="{02D57815-91ED-43cb-92C2-25804820EDAC}">
                        <c15:formulaRef>
                          <c15:sqref>'[27]10 DIAS'!$G$36:$G$37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FDBB-422B-B4A4-9D77290E29A0}"/>
                  </c:ext>
                </c:extLst>
              </c15:ser>
            </c15:filteredBarSeries>
          </c:ext>
        </c:extLst>
      </c:barChart>
      <c:catAx>
        <c:axId val="17410593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PERIODO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12096352"/>
        <c:crosses val="autoZero"/>
        <c:auto val="1"/>
        <c:lblAlgn val="ctr"/>
        <c:lblOffset val="100"/>
        <c:noMultiLvlLbl val="0"/>
      </c:catAx>
      <c:valAx>
        <c:axId val="1912096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T' PROMEDIO DE RTA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410593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baseline="0">
                <a:effectLst/>
              </a:rPr>
              <a:t>INDICADOR T' PROM. DE RTA (15 DIAS HABILES)</a:t>
            </a:r>
            <a:endParaRPr lang="es-CO" sz="11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6"/>
          <c:order val="4"/>
          <c:spPr>
            <a:solidFill>
              <a:schemeClr val="accent1">
                <a:lumMod val="60000"/>
              </a:schemeClr>
            </a:solidFill>
            <a:ln>
              <a:noFill/>
            </a:ln>
            <a:effectLst/>
          </c:spPr>
          <c:invertIfNegative val="0"/>
          <c:dPt>
            <c:idx val="0"/>
            <c:invertIfNegative val="0"/>
            <c:bubble3D val="0"/>
            <c:spPr>
              <a:solidFill>
                <a:srgbClr val="8B8816"/>
              </a:solidFill>
              <a:ln>
                <a:noFill/>
              </a:ln>
              <a:effectLst/>
            </c:spPr>
            <c:extLst>
              <c:ext xmlns:c16="http://schemas.microsoft.com/office/drawing/2014/chart" uri="{C3380CC4-5D6E-409C-BE32-E72D297353CC}">
                <c16:uniqueId val="{00000001-B0A5-4293-9753-95FFD3E06925}"/>
              </c:ext>
            </c:extLst>
          </c:dPt>
          <c:dPt>
            <c:idx val="1"/>
            <c:invertIfNegative val="0"/>
            <c:bubble3D val="0"/>
            <c:spPr>
              <a:solidFill>
                <a:srgbClr val="722C31"/>
              </a:solidFill>
              <a:ln>
                <a:noFill/>
              </a:ln>
              <a:effectLst/>
            </c:spPr>
            <c:extLst>
              <c:ext xmlns:c16="http://schemas.microsoft.com/office/drawing/2014/chart" uri="{C3380CC4-5D6E-409C-BE32-E72D297353CC}">
                <c16:uniqueId val="{00000003-B0A5-4293-9753-95FFD3E0692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lumMod val="60000"/>
                  </a:schemeClr>
                </a:solidFill>
                <a:prstDash val="sysDot"/>
              </a:ln>
              <a:effectLst/>
            </c:spPr>
            <c:trendlineType val="linear"/>
            <c:dispRSqr val="0"/>
            <c:dispEq val="0"/>
          </c:trendline>
          <c:cat>
            <c:strRef>
              <c:f>'[27]15 DIAS'!$C$36:$C$37</c:f>
              <c:strCache>
                <c:ptCount val="2"/>
                <c:pt idx="0">
                  <c:v>Trimestre 3</c:v>
                </c:pt>
                <c:pt idx="1">
                  <c:v>Trimestre 4</c:v>
                </c:pt>
              </c:strCache>
            </c:strRef>
          </c:cat>
          <c:val>
            <c:numRef>
              <c:f>'[27]15 DIAS'!$J$36:$J$37</c:f>
              <c:numCache>
                <c:formatCode>General</c:formatCode>
                <c:ptCount val="2"/>
                <c:pt idx="0">
                  <c:v>10.729885057471265</c:v>
                </c:pt>
                <c:pt idx="1">
                  <c:v>9.3137254901960791</c:v>
                </c:pt>
              </c:numCache>
            </c:numRef>
          </c:val>
          <c:extLst>
            <c:ext xmlns:c16="http://schemas.microsoft.com/office/drawing/2014/chart" uri="{C3380CC4-5D6E-409C-BE32-E72D297353CC}">
              <c16:uniqueId val="{00000005-B0A5-4293-9753-95FFD3E06925}"/>
            </c:ext>
          </c:extLst>
        </c:ser>
        <c:dLbls>
          <c:dLblPos val="outEnd"/>
          <c:showLegendKey val="0"/>
          <c:showVal val="1"/>
          <c:showCatName val="0"/>
          <c:showSerName val="0"/>
          <c:showPercent val="0"/>
          <c:showBubbleSize val="0"/>
        </c:dLbls>
        <c:gapWidth val="219"/>
        <c:overlap val="-27"/>
        <c:axId val="1743854256"/>
        <c:axId val="1826209632"/>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'[27]15 DIAS'!$C$36:$C$37</c15:sqref>
                        </c15:formulaRef>
                      </c:ext>
                    </c:extLst>
                    <c:strCache>
                      <c:ptCount val="2"/>
                      <c:pt idx="0">
                        <c:v>Trimestre 3</c:v>
                      </c:pt>
                      <c:pt idx="1">
                        <c:v>Trimestre 4</c:v>
                      </c:pt>
                    </c:strCache>
                  </c:strRef>
                </c:cat>
                <c:val>
                  <c:numRef>
                    <c:extLst>
                      <c:ext uri="{02D57815-91ED-43cb-92C2-25804820EDAC}">
                        <c15:formulaRef>
                          <c15:sqref>'[27]15 DIAS'!$D$36:$D$37</c15:sqref>
                        </c15:formulaRef>
                      </c:ext>
                    </c:extLst>
                    <c:numCache>
                      <c:formatCode>General</c:formatCode>
                      <c:ptCount val="2"/>
                    </c:numCache>
                  </c:numRef>
                </c:val>
                <c:extLst>
                  <c:ext xmlns:c16="http://schemas.microsoft.com/office/drawing/2014/chart" uri="{C3380CC4-5D6E-409C-BE32-E72D297353CC}">
                    <c16:uniqueId val="{00000006-B0A5-4293-9753-95FFD3E06925}"/>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'[27]15 DIAS'!$C$36:$C$37</c15:sqref>
                        </c15:formulaRef>
                      </c:ext>
                    </c:extLst>
                    <c:strCache>
                      <c:ptCount val="2"/>
                      <c:pt idx="0">
                        <c:v>Trimestre 3</c:v>
                      </c:pt>
                      <c:pt idx="1">
                        <c:v>Trimestre 4</c:v>
                      </c:pt>
                    </c:strCache>
                  </c:strRef>
                </c:cat>
                <c:val>
                  <c:numRef>
                    <c:extLst xmlns:c15="http://schemas.microsoft.com/office/drawing/2012/chart">
                      <c:ext xmlns:c15="http://schemas.microsoft.com/office/drawing/2012/chart" uri="{02D57815-91ED-43cb-92C2-25804820EDAC}">
                        <c15:formulaRef>
                          <c15:sqref>'[27]15 DIAS'!$E$36:$E$37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B0A5-4293-9753-95FFD3E06925}"/>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'[27]15 DIAS'!$C$36:$C$37</c15:sqref>
                        </c15:formulaRef>
                      </c:ext>
                    </c:extLst>
                    <c:strCache>
                      <c:ptCount val="2"/>
                      <c:pt idx="0">
                        <c:v>Trimestre 3</c:v>
                      </c:pt>
                      <c:pt idx="1">
                        <c:v>Trimestre 4</c:v>
                      </c:pt>
                    </c:strCache>
                  </c:strRef>
                </c:cat>
                <c:val>
                  <c:numRef>
                    <c:extLst xmlns:c15="http://schemas.microsoft.com/office/drawing/2012/chart">
                      <c:ext xmlns:c15="http://schemas.microsoft.com/office/drawing/2012/chart" uri="{02D57815-91ED-43cb-92C2-25804820EDAC}">
                        <c15:formulaRef>
                          <c15:sqref>'[27]15 DIAS'!$F$36:$F$37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B0A5-4293-9753-95FFD3E06925}"/>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'[27]15 DIAS'!$C$36:$C$37</c15:sqref>
                        </c15:formulaRef>
                      </c:ext>
                    </c:extLst>
                    <c:strCache>
                      <c:ptCount val="2"/>
                      <c:pt idx="0">
                        <c:v>Trimestre 3</c:v>
                      </c:pt>
                      <c:pt idx="1">
                        <c:v>Trimestre 4</c:v>
                      </c:pt>
                    </c:strCache>
                  </c:strRef>
                </c:cat>
                <c:val>
                  <c:numRef>
                    <c:extLst xmlns:c15="http://schemas.microsoft.com/office/drawing/2012/chart">
                      <c:ext xmlns:c15="http://schemas.microsoft.com/office/drawing/2012/chart" uri="{02D57815-91ED-43cb-92C2-25804820EDAC}">
                        <c15:formulaRef>
                          <c15:sqref>'[27]15 DIAS'!$G$36:$G$37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B0A5-4293-9753-95FFD3E06925}"/>
                  </c:ext>
                </c:extLst>
              </c15:ser>
            </c15:filteredBarSeries>
          </c:ext>
        </c:extLst>
      </c:barChart>
      <c:catAx>
        <c:axId val="17438542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PERIODO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26209632"/>
        <c:crosses val="autoZero"/>
        <c:auto val="1"/>
        <c:lblAlgn val="ctr"/>
        <c:lblOffset val="100"/>
        <c:noMultiLvlLbl val="0"/>
      </c:catAx>
      <c:valAx>
        <c:axId val="1826209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T'  PROMEDIO DE RTA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43854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INDICADOR T' PROM. DE RTA (30 DIAS HABILES)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6"/>
          <c:order val="4"/>
          <c:spPr>
            <a:solidFill>
              <a:srgbClr val="92D050"/>
            </a:solidFill>
            <a:ln>
              <a:noFill/>
            </a:ln>
            <a:effectLst/>
          </c:spPr>
          <c:invertIfNegative val="0"/>
          <c:dPt>
            <c:idx val="0"/>
            <c:invertIfNegative val="0"/>
            <c:bubble3D val="0"/>
            <c:spPr>
              <a:solidFill>
                <a:srgbClr val="CB4A35"/>
              </a:solidFill>
              <a:ln>
                <a:noFill/>
              </a:ln>
              <a:effectLst/>
            </c:spPr>
            <c:extLst>
              <c:ext xmlns:c16="http://schemas.microsoft.com/office/drawing/2014/chart" uri="{C3380CC4-5D6E-409C-BE32-E72D297353CC}">
                <c16:uniqueId val="{00000001-4FC7-4659-9039-6C02AB409074}"/>
              </c:ext>
            </c:extLst>
          </c:dPt>
          <c:dPt>
            <c:idx val="1"/>
            <c:invertIfNegative val="0"/>
            <c:bubble3D val="0"/>
            <c:spPr>
              <a:solidFill>
                <a:srgbClr val="D6E739"/>
              </a:solidFill>
              <a:ln>
                <a:noFill/>
              </a:ln>
              <a:effectLst/>
            </c:spPr>
            <c:extLst>
              <c:ext xmlns:c16="http://schemas.microsoft.com/office/drawing/2014/chart" uri="{C3380CC4-5D6E-409C-BE32-E72D297353CC}">
                <c16:uniqueId val="{00000003-4FC7-4659-9039-6C02AB4090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lumMod val="60000"/>
                  </a:schemeClr>
                </a:solidFill>
                <a:prstDash val="sysDot"/>
              </a:ln>
              <a:effectLst/>
            </c:spPr>
            <c:trendlineType val="linear"/>
            <c:dispRSqr val="0"/>
            <c:dispEq val="0"/>
          </c:trendline>
          <c:cat>
            <c:strRef>
              <c:f>'[27]30 DIAS'!$C$36:$C$37</c:f>
              <c:strCache>
                <c:ptCount val="2"/>
                <c:pt idx="0">
                  <c:v>Trimestre 3</c:v>
                </c:pt>
                <c:pt idx="1">
                  <c:v>Trimestre 4</c:v>
                </c:pt>
              </c:strCache>
            </c:strRef>
          </c:cat>
          <c:val>
            <c:numRef>
              <c:f>'[27]30 DIAS'!$J$36:$J$37</c:f>
              <c:numCache>
                <c:formatCode>General</c:formatCode>
                <c:ptCount val="2"/>
                <c:pt idx="0">
                  <c:v>20.352941176470587</c:v>
                </c:pt>
                <c:pt idx="1">
                  <c:v>13.4</c:v>
                </c:pt>
              </c:numCache>
            </c:numRef>
          </c:val>
          <c:extLst>
            <c:ext xmlns:c16="http://schemas.microsoft.com/office/drawing/2014/chart" uri="{C3380CC4-5D6E-409C-BE32-E72D297353CC}">
              <c16:uniqueId val="{00000005-4FC7-4659-9039-6C02AB409074}"/>
            </c:ext>
          </c:extLst>
        </c:ser>
        <c:dLbls>
          <c:dLblPos val="outEnd"/>
          <c:showLegendKey val="0"/>
          <c:showVal val="1"/>
          <c:showCatName val="0"/>
          <c:showSerName val="0"/>
          <c:showPercent val="0"/>
          <c:showBubbleSize val="0"/>
        </c:dLbls>
        <c:gapWidth val="219"/>
        <c:overlap val="-27"/>
        <c:axId val="1833073008"/>
        <c:axId val="1821011008"/>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'[27]30 DIAS'!$C$36:$C$37</c15:sqref>
                        </c15:formulaRef>
                      </c:ext>
                    </c:extLst>
                    <c:strCache>
                      <c:ptCount val="2"/>
                      <c:pt idx="0">
                        <c:v>Trimestre 3</c:v>
                      </c:pt>
                      <c:pt idx="1">
                        <c:v>Trimestre 4</c:v>
                      </c:pt>
                    </c:strCache>
                  </c:strRef>
                </c:cat>
                <c:val>
                  <c:numRef>
                    <c:extLst>
                      <c:ext uri="{02D57815-91ED-43cb-92C2-25804820EDAC}">
                        <c15:formulaRef>
                          <c15:sqref>'[27]30 DIAS'!$D$36:$D$37</c15:sqref>
                        </c15:formulaRef>
                      </c:ext>
                    </c:extLst>
                    <c:numCache>
                      <c:formatCode>General</c:formatCode>
                      <c:ptCount val="2"/>
                    </c:numCache>
                  </c:numRef>
                </c:val>
                <c:extLst>
                  <c:ext xmlns:c16="http://schemas.microsoft.com/office/drawing/2014/chart" uri="{C3380CC4-5D6E-409C-BE32-E72D297353CC}">
                    <c16:uniqueId val="{00000006-4FC7-4659-9039-6C02AB409074}"/>
                  </c:ext>
                </c:extLst>
              </c15:ser>
            </c15:filteredBarSeries>
            <c15:filteredBarSeries>
              <c15: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'[27]30 DIAS'!$C$36:$C$37</c15:sqref>
                        </c15:formulaRef>
                      </c:ext>
                    </c:extLst>
                    <c:strCache>
                      <c:ptCount val="2"/>
                      <c:pt idx="0">
                        <c:v>Trimestre 3</c:v>
                      </c:pt>
                      <c:pt idx="1">
                        <c:v>Trimestre 4</c:v>
                      </c:pt>
                    </c:strCache>
                  </c:strRef>
                </c:cat>
                <c:val>
                  <c:numRef>
                    <c:extLst xmlns:c15="http://schemas.microsoft.com/office/drawing/2012/chart">
                      <c:ext xmlns:c15="http://schemas.microsoft.com/office/drawing/2012/chart" uri="{02D57815-91ED-43cb-92C2-25804820EDAC}">
                        <c15:formulaRef>
                          <c15:sqref>'[27]30 DIAS'!$E$36:$E$37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7-4FC7-4659-9039-6C02AB409074}"/>
                  </c:ext>
                </c:extLst>
              </c15:ser>
            </c15:filteredBarSeries>
            <c15:filteredBarSeries>
              <c15: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'[27]30 DIAS'!$C$36:$C$37</c15:sqref>
                        </c15:formulaRef>
                      </c:ext>
                    </c:extLst>
                    <c:strCache>
                      <c:ptCount val="2"/>
                      <c:pt idx="0">
                        <c:v>Trimestre 3</c:v>
                      </c:pt>
                      <c:pt idx="1">
                        <c:v>Trimestre 4</c:v>
                      </c:pt>
                    </c:strCache>
                  </c:strRef>
                </c:cat>
                <c:val>
                  <c:numRef>
                    <c:extLst xmlns:c15="http://schemas.microsoft.com/office/drawing/2012/chart">
                      <c:ext xmlns:c15="http://schemas.microsoft.com/office/drawing/2012/chart" uri="{02D57815-91ED-43cb-92C2-25804820EDAC}">
                        <c15:formulaRef>
                          <c15:sqref>'[27]30 DIAS'!$F$36:$F$37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8-4FC7-4659-9039-6C02AB409074}"/>
                  </c:ext>
                </c:extLst>
              </c15:ser>
            </c15:filteredBarSeries>
            <c15:filteredBarSeries>
              <c15: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'[27]30 DIAS'!$C$36:$C$37</c15:sqref>
                        </c15:formulaRef>
                      </c:ext>
                    </c:extLst>
                    <c:strCache>
                      <c:ptCount val="2"/>
                      <c:pt idx="0">
                        <c:v>Trimestre 3</c:v>
                      </c:pt>
                      <c:pt idx="1">
                        <c:v>Trimestre 4</c:v>
                      </c:pt>
                    </c:strCache>
                  </c:strRef>
                </c:cat>
                <c:val>
                  <c:numRef>
                    <c:extLst xmlns:c15="http://schemas.microsoft.com/office/drawing/2012/chart">
                      <c:ext xmlns:c15="http://schemas.microsoft.com/office/drawing/2012/chart" uri="{02D57815-91ED-43cb-92C2-25804820EDAC}">
                        <c15:formulaRef>
                          <c15:sqref>'[27]30 DIAS'!$G$36:$G$37</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9-4FC7-4659-9039-6C02AB409074}"/>
                  </c:ext>
                </c:extLst>
              </c15:ser>
            </c15:filteredBarSeries>
          </c:ext>
        </c:extLst>
      </c:barChart>
      <c:catAx>
        <c:axId val="18330730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PERIODO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21011008"/>
        <c:crosses val="autoZero"/>
        <c:auto val="1"/>
        <c:lblAlgn val="ctr"/>
        <c:lblOffset val="100"/>
        <c:noMultiLvlLbl val="0"/>
      </c:catAx>
      <c:valAx>
        <c:axId val="1821011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baseline="0"/>
                  <a:t>T' PROMEDIO DE RTA</a:t>
                </a:r>
                <a:endParaRPr lang="es-CO"/>
              </a:p>
            </c:rich>
          </c:tx>
          <c:layout>
            <c:manualLayout>
              <c:xMode val="edge"/>
              <c:yMode val="edge"/>
              <c:x val="1.714285644164612E-2"/>
              <c:y val="0.224871915788818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33073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s-CO" sz="1100"/>
              <a:t>ESTADO DE LA MAQUINARIA Y EQUIPOS</a:t>
            </a:r>
          </a:p>
        </c:rich>
      </c:tx>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421144380882832E-2"/>
          <c:y val="0.17981833671256481"/>
          <c:w val="0.80365185595045563"/>
          <c:h val="0.6318360310771699"/>
        </c:manualLayout>
      </c:layout>
      <c:bar3DChart>
        <c:barDir val="col"/>
        <c:grouping val="clustered"/>
        <c:varyColors val="0"/>
        <c:ser>
          <c:idx val="4"/>
          <c:order val="0"/>
          <c:tx>
            <c:strRef>
              <c:f>'[29]ODM-IND-001'!$H$32:$H$33</c:f>
              <c:strCache>
                <c:ptCount val="1"/>
                <c:pt idx="0">
                  <c:v>ESTADO DE LA MAQUINARIA</c:v>
                </c:pt>
              </c:strCache>
            </c:strRef>
          </c:tx>
          <c:invertIfNegative val="0"/>
          <c:dLbls>
            <c:spPr>
              <a:noFill/>
              <a:ln>
                <a:noFill/>
              </a:ln>
              <a:effectLst/>
            </c:spPr>
            <c:txPr>
              <a:bodyPr/>
              <a:lstStyle/>
              <a:p>
                <a:pPr>
                  <a:defRPr>
                    <a:solidFill>
                      <a:schemeClr val="accent5"/>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multiLvlStrRef>
              <c:f>'[28]ODM-IND-001'!$C$28:$H$35</c:f>
              <c:multiLvlStrCache>
                <c:ptCount val="8"/>
                <c:lvl>
                  <c:pt idx="0">
                    <c:v>Disponible</c:v>
                  </c:pt>
                  <c:pt idx="1">
                    <c:v>En mantto.</c:v>
                  </c:pt>
                  <c:pt idx="2">
                    <c:v>Disponible</c:v>
                  </c:pt>
                  <c:pt idx="3">
                    <c:v>En mantto.</c:v>
                  </c:pt>
                  <c:pt idx="4">
                    <c:v>Disponible</c:v>
                  </c:pt>
                  <c:pt idx="5">
                    <c:v>En mantto.</c:v>
                  </c:pt>
                  <c:pt idx="6">
                    <c:v>Disponible</c:v>
                  </c:pt>
                  <c:pt idx="7">
                    <c:v>En mantto.</c:v>
                  </c:pt>
                </c:lvl>
                <c:lvl/>
                <c:lvl/>
                <c:lvl/>
                <c:lvl/>
                <c:lvl>
                  <c:pt idx="0">
                    <c:v>TRIMESTRE 1</c:v>
                  </c:pt>
                  <c:pt idx="2">
                    <c:v>TRIMESTRE 2</c:v>
                  </c:pt>
                  <c:pt idx="4">
                    <c:v>TRIMESTRE 3</c:v>
                  </c:pt>
                  <c:pt idx="6">
                    <c:v>TRIMESTRE 4</c:v>
                  </c:pt>
                </c:lvl>
              </c:multiLvlStrCache>
            </c:multiLvlStrRef>
          </c:cat>
          <c:val>
            <c:numRef>
              <c:f>'[29]ODM-IND-001'!$K$34:$K$41</c:f>
              <c:numCache>
                <c:formatCode>General</c:formatCode>
                <c:ptCount val="8"/>
                <c:pt idx="0">
                  <c:v>0.75829383886255919</c:v>
                </c:pt>
                <c:pt idx="1">
                  <c:v>0.24170616113744076</c:v>
                </c:pt>
                <c:pt idx="2">
                  <c:v>0.78846153846153844</c:v>
                </c:pt>
                <c:pt idx="3">
                  <c:v>0.21153846153846154</c:v>
                </c:pt>
                <c:pt idx="4">
                  <c:v>0</c:v>
                </c:pt>
                <c:pt idx="5">
                  <c:v>0</c:v>
                </c:pt>
                <c:pt idx="6">
                  <c:v>0</c:v>
                </c:pt>
                <c:pt idx="7">
                  <c:v>0</c:v>
                </c:pt>
              </c:numCache>
            </c:numRef>
          </c:val>
          <c:extLst>
            <c:ext xmlns:c16="http://schemas.microsoft.com/office/drawing/2014/chart" uri="{C3380CC4-5D6E-409C-BE32-E72D297353CC}">
              <c16:uniqueId val="{00000000-0265-417C-BDC7-6A2044898D65}"/>
            </c:ext>
          </c:extLst>
        </c:ser>
        <c:ser>
          <c:idx val="5"/>
          <c:order val="1"/>
          <c:tx>
            <c:strRef>
              <c:f>'[29]ODM-IND-001'!$I$32:$I$33</c:f>
              <c:strCache>
                <c:ptCount val="1"/>
                <c:pt idx="0">
                  <c:v># MAQUINARIA</c:v>
                </c:pt>
              </c:strCache>
            </c:strRef>
          </c:tx>
          <c:invertIfNegative val="0"/>
          <c:dPt>
            <c:idx val="0"/>
            <c:invertIfNegative val="0"/>
            <c:bubble3D val="0"/>
            <c:spPr>
              <a:solidFill>
                <a:srgbClr val="00B050"/>
              </a:solidFill>
            </c:spPr>
            <c:extLst>
              <c:ext xmlns:c16="http://schemas.microsoft.com/office/drawing/2014/chart" uri="{C3380CC4-5D6E-409C-BE32-E72D297353CC}">
                <c16:uniqueId val="{00000002-0265-417C-BDC7-6A2044898D6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'[28]ODM-IND-001'!$H$28:$H$35</c:f>
              <c:strCache>
                <c:ptCount val="8"/>
                <c:pt idx="0">
                  <c:v>Disponible</c:v>
                </c:pt>
                <c:pt idx="1">
                  <c:v>En mantto.</c:v>
                </c:pt>
                <c:pt idx="2">
                  <c:v>Disponible</c:v>
                </c:pt>
                <c:pt idx="3">
                  <c:v>En mantto.</c:v>
                </c:pt>
                <c:pt idx="4">
                  <c:v>Disponible</c:v>
                </c:pt>
                <c:pt idx="5">
                  <c:v>En mantto.</c:v>
                </c:pt>
                <c:pt idx="6">
                  <c:v>Disponible</c:v>
                </c:pt>
                <c:pt idx="7">
                  <c:v>En mantto.</c:v>
                </c:pt>
              </c:strCache>
            </c:strRef>
          </c:cat>
          <c:val>
            <c:numRef>
              <c:f>'[29]ODM-IND-001'!$I$34:$I$41</c:f>
              <c:numCache>
                <c:formatCode>General</c:formatCode>
                <c:ptCount val="8"/>
                <c:pt idx="0">
                  <c:v>160</c:v>
                </c:pt>
                <c:pt idx="1">
                  <c:v>51</c:v>
                </c:pt>
                <c:pt idx="2">
                  <c:v>164</c:v>
                </c:pt>
                <c:pt idx="3">
                  <c:v>44</c:v>
                </c:pt>
              </c:numCache>
            </c:numRef>
          </c:val>
          <c:extLst>
            <c:ext xmlns:c16="http://schemas.microsoft.com/office/drawing/2014/chart" uri="{C3380CC4-5D6E-409C-BE32-E72D297353CC}">
              <c16:uniqueId val="{00000003-0265-417C-BDC7-6A2044898D65}"/>
            </c:ext>
          </c:extLst>
        </c:ser>
        <c:ser>
          <c:idx val="6"/>
          <c:order val="2"/>
          <c:tx>
            <c:strRef>
              <c:f>'[29]ODM-IND-001'!$J$32:$J$33</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'[28]ODM-IND-001'!$C$28:$C$35</c:f>
              <c:strCache>
                <c:ptCount val="8"/>
                <c:pt idx="0">
                  <c:v>TRIMESTRE 1</c:v>
                </c:pt>
                <c:pt idx="2">
                  <c:v>TRIMESTRE 2</c:v>
                </c:pt>
                <c:pt idx="4">
                  <c:v>TRIMESTRE 3</c:v>
                </c:pt>
                <c:pt idx="6">
                  <c:v>TRIMESTRE 4</c:v>
                </c:pt>
              </c:strCache>
            </c:strRef>
          </c:cat>
          <c:val>
            <c:numRef>
              <c:f>'[29]ODM-IND-001'!$J$34:$J$41</c:f>
              <c:numCache>
                <c:formatCode>General</c:formatCode>
                <c:ptCount val="8"/>
                <c:pt idx="0">
                  <c:v>211</c:v>
                </c:pt>
                <c:pt idx="2">
                  <c:v>208</c:v>
                </c:pt>
                <c:pt idx="4">
                  <c:v>0</c:v>
                </c:pt>
                <c:pt idx="6">
                  <c:v>0</c:v>
                </c:pt>
              </c:numCache>
            </c:numRef>
          </c:val>
          <c:extLst>
            <c:ext xmlns:c16="http://schemas.microsoft.com/office/drawing/2014/chart" uri="{C3380CC4-5D6E-409C-BE32-E72D297353CC}">
              <c16:uniqueId val="{00000004-0265-417C-BDC7-6A2044898D65}"/>
            </c:ext>
          </c:extLst>
        </c:ser>
        <c:dLbls>
          <c:showLegendKey val="0"/>
          <c:showVal val="0"/>
          <c:showCatName val="0"/>
          <c:showSerName val="0"/>
          <c:showPercent val="0"/>
          <c:showBubbleSize val="0"/>
        </c:dLbls>
        <c:gapWidth val="150"/>
        <c:shape val="cylinder"/>
        <c:axId val="-1358101168"/>
        <c:axId val="-1358119664"/>
        <c:axId val="0"/>
      </c:bar3DChart>
      <c:catAx>
        <c:axId val="-1358101168"/>
        <c:scaling>
          <c:orientation val="minMax"/>
        </c:scaling>
        <c:delete val="0"/>
        <c:axPos val="b"/>
        <c:numFmt formatCode="General" sourceLinked="1"/>
        <c:majorTickMark val="none"/>
        <c:minorTickMark val="none"/>
        <c:tickLblPos val="nextTo"/>
        <c:txPr>
          <a:bodyPr/>
          <a:lstStyle/>
          <a:p>
            <a:pPr>
              <a:defRPr sz="800"/>
            </a:pPr>
            <a:endParaRPr lang="es-CO"/>
          </a:p>
        </c:txPr>
        <c:crossAx val="-1358119664"/>
        <c:crosses val="autoZero"/>
        <c:auto val="1"/>
        <c:lblAlgn val="ctr"/>
        <c:lblOffset val="100"/>
        <c:noMultiLvlLbl val="0"/>
      </c:catAx>
      <c:valAx>
        <c:axId val="-1358119664"/>
        <c:scaling>
          <c:orientation val="minMax"/>
        </c:scaling>
        <c:delete val="0"/>
        <c:axPos val="l"/>
        <c:majorGridlines/>
        <c:numFmt formatCode="General" sourceLinked="1"/>
        <c:majorTickMark val="none"/>
        <c:minorTickMark val="none"/>
        <c:tickLblPos val="none"/>
        <c:crossAx val="-1358101168"/>
        <c:crosses val="autoZero"/>
        <c:crossBetween val="between"/>
      </c:valAx>
      <c:spPr>
        <a:noFill/>
        <a:ln w="25400">
          <a:noFill/>
        </a:ln>
      </c:spPr>
    </c:plotArea>
    <c:legend>
      <c:legendPos val="r"/>
      <c:overlay val="0"/>
      <c:txPr>
        <a:bodyPr/>
        <a:lstStyle/>
        <a:p>
          <a:pPr>
            <a:defRPr sz="800"/>
          </a:pPr>
          <a:endParaRPr lang="es-CO"/>
        </a:p>
      </c:txPr>
    </c:legend>
    <c:plotVisOnly val="1"/>
    <c:dispBlanksAs val="gap"/>
    <c:showDLblsOverMax val="0"/>
  </c:chart>
  <c:txPr>
    <a:bodyPr/>
    <a:lstStyle/>
    <a:p>
      <a:pPr>
        <a:defRPr>
          <a:latin typeface="Arial" panose="020B0604020202020204" pitchFamily="34" charset="0"/>
          <a:cs typeface="Arial" panose="020B0604020202020204" pitchFamily="34" charset="0"/>
        </a:defRPr>
      </a:pPr>
      <a:endParaRPr lang="es-CO"/>
    </a:p>
  </c:txPr>
  <c:printSettings>
    <c:headerFooter/>
    <c:pageMargins b="0.75000000000000089" l="0.70000000000000062" r="0.70000000000000062" t="0.75000000000000089"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2692038495188102E-2"/>
          <c:y val="0.30076443569553807"/>
          <c:w val="0.8766708223972004"/>
          <c:h val="0.53165119985001874"/>
        </c:manualLayout>
      </c:layout>
      <c:barChart>
        <c:barDir val="col"/>
        <c:grouping val="clustered"/>
        <c:varyColors val="0"/>
        <c:ser>
          <c:idx val="4"/>
          <c:order val="4"/>
          <c:spPr>
            <a:solidFill>
              <a:schemeClr val="accent5"/>
            </a:solidFill>
            <a:ln>
              <a:noFill/>
            </a:ln>
            <a:effectLst/>
          </c:spPr>
          <c:invertIfNegative val="0"/>
          <c:cat>
            <c:strRef>
              <c:f>'[30]JUR-IND-001'!$C$34:$C$45</c:f>
              <c:strCache>
                <c:ptCount val="12"/>
                <c:pt idx="0">
                  <c:v>ANUAL</c:v>
                </c:pt>
              </c:strCache>
            </c:strRef>
          </c:cat>
          <c:val>
            <c:numRef>
              <c:f>'[30]JUR-IND-001'!$H$34:$H$45</c:f>
              <c:numCache>
                <c:formatCode>General</c:formatCode>
                <c:ptCount val="12"/>
                <c:pt idx="0">
                  <c:v>21</c:v>
                </c:pt>
              </c:numCache>
            </c:numRef>
          </c:val>
          <c:extLst>
            <c:ext xmlns:c16="http://schemas.microsoft.com/office/drawing/2014/chart" uri="{C3380CC4-5D6E-409C-BE32-E72D297353CC}">
              <c16:uniqueId val="{00000000-FB8E-4831-BA75-11AC1E0A8016}"/>
            </c:ext>
          </c:extLst>
        </c:ser>
        <c:ser>
          <c:idx val="5"/>
          <c:order val="5"/>
          <c:spPr>
            <a:solidFill>
              <a:schemeClr val="accent6"/>
            </a:solidFill>
            <a:ln>
              <a:noFill/>
            </a:ln>
            <a:effectLst/>
          </c:spPr>
          <c:invertIfNegative val="0"/>
          <c:cat>
            <c:strRef>
              <c:f>'[30]JUR-IND-001'!$C$34:$C$45</c:f>
              <c:strCache>
                <c:ptCount val="12"/>
                <c:pt idx="0">
                  <c:v>ANUAL</c:v>
                </c:pt>
              </c:strCache>
            </c:strRef>
          </c:cat>
          <c:val>
            <c:numRef>
              <c:f>'[30]JUR-IND-001'!$I$34:$I$45</c:f>
              <c:numCache>
                <c:formatCode>General</c:formatCode>
                <c:ptCount val="12"/>
                <c:pt idx="0">
                  <c:v>25</c:v>
                </c:pt>
              </c:numCache>
            </c:numRef>
          </c:val>
          <c:extLst>
            <c:ext xmlns:c16="http://schemas.microsoft.com/office/drawing/2014/chart" uri="{C3380CC4-5D6E-409C-BE32-E72D297353CC}">
              <c16:uniqueId val="{00000001-FB8E-4831-BA75-11AC1E0A8016}"/>
            </c:ext>
          </c:extLst>
        </c:ser>
        <c:ser>
          <c:idx val="6"/>
          <c:order val="6"/>
          <c:spPr>
            <a:solidFill>
              <a:schemeClr val="accent1">
                <a:lumMod val="60000"/>
              </a:schemeClr>
            </a:solidFill>
            <a:ln>
              <a:noFill/>
            </a:ln>
            <a:effectLst/>
          </c:spPr>
          <c:invertIfNegative val="0"/>
          <c:cat>
            <c:strRef>
              <c:f>'[30]JUR-IND-001'!$C$34:$C$45</c:f>
              <c:strCache>
                <c:ptCount val="12"/>
                <c:pt idx="0">
                  <c:v>ANUAL</c:v>
                </c:pt>
              </c:strCache>
            </c:strRef>
          </c:cat>
          <c:val>
            <c:numRef>
              <c:f>'[30]JUR-IND-001'!$J$34:$J$45</c:f>
              <c:numCache>
                <c:formatCode>General</c:formatCode>
                <c:ptCount val="12"/>
                <c:pt idx="0">
                  <c:v>0.84</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B8E-4831-BA75-11AC1E0A8016}"/>
            </c:ext>
          </c:extLst>
        </c:ser>
        <c:dLbls>
          <c:showLegendKey val="0"/>
          <c:showVal val="0"/>
          <c:showCatName val="0"/>
          <c:showSerName val="0"/>
          <c:showPercent val="0"/>
          <c:showBubbleSize val="0"/>
        </c:dLbls>
        <c:gapWidth val="219"/>
        <c:overlap val="-27"/>
        <c:axId val="1963336479"/>
        <c:axId val="1960110831"/>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'[30]JUR-IND-001'!$C$34:$C$45</c15:sqref>
                        </c15:formulaRef>
                      </c:ext>
                    </c:extLst>
                    <c:strCache>
                      <c:ptCount val="12"/>
                      <c:pt idx="0">
                        <c:v>ANUAL</c:v>
                      </c:pt>
                    </c:strCache>
                  </c:strRef>
                </c:cat>
                <c:val>
                  <c:numRef>
                    <c:extLst>
                      <c:ext uri="{02D57815-91ED-43cb-92C2-25804820EDAC}">
                        <c15:formulaRef>
                          <c15:sqref>'[30]JUR-IND-001'!$D$34:$D$45</c15:sqref>
                        </c15:formulaRef>
                      </c:ext>
                    </c:extLst>
                    <c:numCache>
                      <c:formatCode>General</c:formatCode>
                      <c:ptCount val="12"/>
                    </c:numCache>
                  </c:numRef>
                </c:val>
                <c:extLst>
                  <c:ext xmlns:c16="http://schemas.microsoft.com/office/drawing/2014/chart" uri="{C3380CC4-5D6E-409C-BE32-E72D297353CC}">
                    <c16:uniqueId val="{00000003-FB8E-4831-BA75-11AC1E0A8016}"/>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'[30]JUR-IND-001'!$C$34:$C$45</c15:sqref>
                        </c15:formulaRef>
                      </c:ext>
                    </c:extLst>
                    <c:strCache>
                      <c:ptCount val="12"/>
                      <c:pt idx="0">
                        <c:v>ANUAL</c:v>
                      </c:pt>
                    </c:strCache>
                  </c:strRef>
                </c:cat>
                <c:val>
                  <c:numRef>
                    <c:extLst xmlns:c15="http://schemas.microsoft.com/office/drawing/2012/chart">
                      <c:ext xmlns:c15="http://schemas.microsoft.com/office/drawing/2012/chart" uri="{02D57815-91ED-43cb-92C2-25804820EDAC}">
                        <c15:formulaRef>
                          <c15:sqref>'[30]JUR-IND-001'!$E$34:$E$45</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4-FB8E-4831-BA75-11AC1E0A8016}"/>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'[30]JUR-IND-001'!$C$34:$C$45</c15:sqref>
                        </c15:formulaRef>
                      </c:ext>
                    </c:extLst>
                    <c:strCache>
                      <c:ptCount val="12"/>
                      <c:pt idx="0">
                        <c:v>ANUAL</c:v>
                      </c:pt>
                    </c:strCache>
                  </c:strRef>
                </c:cat>
                <c:val>
                  <c:numRef>
                    <c:extLst xmlns:c15="http://schemas.microsoft.com/office/drawing/2012/chart">
                      <c:ext xmlns:c15="http://schemas.microsoft.com/office/drawing/2012/chart" uri="{02D57815-91ED-43cb-92C2-25804820EDAC}">
                        <c15:formulaRef>
                          <c15:sqref>'[30]JUR-IND-001'!$F$34:$F$45</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FB8E-4831-BA75-11AC1E0A8016}"/>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'[30]JUR-IND-001'!$C$34:$C$45</c15:sqref>
                        </c15:formulaRef>
                      </c:ext>
                    </c:extLst>
                    <c:strCache>
                      <c:ptCount val="12"/>
                      <c:pt idx="0">
                        <c:v>ANUAL</c:v>
                      </c:pt>
                    </c:strCache>
                  </c:strRef>
                </c:cat>
                <c:val>
                  <c:numRef>
                    <c:extLst xmlns:c15="http://schemas.microsoft.com/office/drawing/2012/chart">
                      <c:ext xmlns:c15="http://schemas.microsoft.com/office/drawing/2012/chart" uri="{02D57815-91ED-43cb-92C2-25804820EDAC}">
                        <c15:formulaRef>
                          <c15:sqref>'[30]JUR-IND-001'!$G$34:$G$45</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6-FB8E-4831-BA75-11AC1E0A8016}"/>
                  </c:ext>
                </c:extLst>
              </c15:ser>
            </c15:filteredBarSeries>
          </c:ext>
        </c:extLst>
      </c:barChart>
      <c:catAx>
        <c:axId val="1963336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0110831"/>
        <c:crosses val="autoZero"/>
        <c:auto val="1"/>
        <c:lblAlgn val="ctr"/>
        <c:lblOffset val="100"/>
        <c:noMultiLvlLbl val="0"/>
      </c:catAx>
      <c:valAx>
        <c:axId val="19601108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63336479"/>
        <c:crosses val="autoZero"/>
        <c:crossBetween val="between"/>
      </c:valAx>
      <c:spPr>
        <a:noFill/>
        <a:ln>
          <a:noFill/>
        </a:ln>
        <a:effectLst/>
      </c:spPr>
    </c:plotArea>
    <c:legend>
      <c:legendPos val="b"/>
      <c:layout>
        <c:manualLayout>
          <c:xMode val="edge"/>
          <c:yMode val="edge"/>
          <c:x val="2.000218722659655E-3"/>
          <c:y val="0.92187445319335082"/>
          <c:w val="0.20897921373273723"/>
          <c:h val="7.812568883435025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spPr>
            <a:solidFill>
              <a:schemeClr val="accent5"/>
            </a:solidFill>
            <a:ln>
              <a:noFill/>
            </a:ln>
            <a:effectLst/>
          </c:spPr>
          <c:invertIfNegative val="0"/>
          <c:cat>
            <c:strRef>
              <c:f>'[30]JUR-IND-002'!$C$34:$C$45</c:f>
              <c:strCache>
                <c:ptCount val="12"/>
                <c:pt idx="0">
                  <c:v>ANUAL</c:v>
                </c:pt>
              </c:strCache>
            </c:strRef>
          </c:cat>
          <c:val>
            <c:numRef>
              <c:f>'[30]JUR-IND-002'!$H$34:$H$45</c:f>
              <c:numCache>
                <c:formatCode>General</c:formatCode>
                <c:ptCount val="12"/>
                <c:pt idx="0">
                  <c:v>19</c:v>
                </c:pt>
              </c:numCache>
            </c:numRef>
          </c:val>
          <c:extLst>
            <c:ext xmlns:c16="http://schemas.microsoft.com/office/drawing/2014/chart" uri="{C3380CC4-5D6E-409C-BE32-E72D297353CC}">
              <c16:uniqueId val="{00000000-8F84-4327-9F24-48B2BA6A1E5D}"/>
            </c:ext>
          </c:extLst>
        </c:ser>
        <c:ser>
          <c:idx val="5"/>
          <c:order val="5"/>
          <c:spPr>
            <a:solidFill>
              <a:schemeClr val="accent6"/>
            </a:solidFill>
            <a:ln>
              <a:noFill/>
            </a:ln>
            <a:effectLst/>
          </c:spPr>
          <c:invertIfNegative val="0"/>
          <c:cat>
            <c:strRef>
              <c:f>'[30]JUR-IND-002'!$C$34:$C$45</c:f>
              <c:strCache>
                <c:ptCount val="12"/>
                <c:pt idx="0">
                  <c:v>ANUAL</c:v>
                </c:pt>
              </c:strCache>
            </c:strRef>
          </c:cat>
          <c:val>
            <c:numRef>
              <c:f>'[30]JUR-IND-002'!$I$34:$I$45</c:f>
              <c:numCache>
                <c:formatCode>General</c:formatCode>
                <c:ptCount val="12"/>
                <c:pt idx="0">
                  <c:v>23</c:v>
                </c:pt>
              </c:numCache>
            </c:numRef>
          </c:val>
          <c:extLst>
            <c:ext xmlns:c16="http://schemas.microsoft.com/office/drawing/2014/chart" uri="{C3380CC4-5D6E-409C-BE32-E72D297353CC}">
              <c16:uniqueId val="{00000001-8F84-4327-9F24-48B2BA6A1E5D}"/>
            </c:ext>
          </c:extLst>
        </c:ser>
        <c:ser>
          <c:idx val="6"/>
          <c:order val="6"/>
          <c:spPr>
            <a:solidFill>
              <a:schemeClr val="accent1">
                <a:lumMod val="60000"/>
              </a:schemeClr>
            </a:solidFill>
            <a:ln>
              <a:noFill/>
            </a:ln>
            <a:effectLst/>
          </c:spPr>
          <c:invertIfNegative val="0"/>
          <c:cat>
            <c:strRef>
              <c:f>'[30]JUR-IND-002'!$C$34:$C$45</c:f>
              <c:strCache>
                <c:ptCount val="12"/>
                <c:pt idx="0">
                  <c:v>ANUAL</c:v>
                </c:pt>
              </c:strCache>
            </c:strRef>
          </c:cat>
          <c:val>
            <c:numRef>
              <c:f>'[30]JUR-IND-002'!$J$34:$J$45</c:f>
              <c:numCache>
                <c:formatCode>General</c:formatCode>
                <c:ptCount val="12"/>
                <c:pt idx="0">
                  <c:v>0.82608695652173914</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8F84-4327-9F24-48B2BA6A1E5D}"/>
            </c:ext>
          </c:extLst>
        </c:ser>
        <c:dLbls>
          <c:showLegendKey val="0"/>
          <c:showVal val="0"/>
          <c:showCatName val="0"/>
          <c:showSerName val="0"/>
          <c:showPercent val="0"/>
          <c:showBubbleSize val="0"/>
        </c:dLbls>
        <c:gapWidth val="219"/>
        <c:overlap val="-27"/>
        <c:axId val="2126832336"/>
        <c:axId val="213066140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'[30]JUR-IND-002'!$C$34:$C$45</c15:sqref>
                        </c15:formulaRef>
                      </c:ext>
                    </c:extLst>
                    <c:strCache>
                      <c:ptCount val="12"/>
                      <c:pt idx="0">
                        <c:v>ANUAL</c:v>
                      </c:pt>
                    </c:strCache>
                  </c:strRef>
                </c:cat>
                <c:val>
                  <c:numRef>
                    <c:extLst>
                      <c:ext uri="{02D57815-91ED-43cb-92C2-25804820EDAC}">
                        <c15:formulaRef>
                          <c15:sqref>'[30]JUR-IND-002'!$D$34:$D$45</c15:sqref>
                        </c15:formulaRef>
                      </c:ext>
                    </c:extLst>
                    <c:numCache>
                      <c:formatCode>General</c:formatCode>
                      <c:ptCount val="12"/>
                    </c:numCache>
                  </c:numRef>
                </c:val>
                <c:extLst>
                  <c:ext xmlns:c16="http://schemas.microsoft.com/office/drawing/2014/chart" uri="{C3380CC4-5D6E-409C-BE32-E72D297353CC}">
                    <c16:uniqueId val="{00000003-8F84-4327-9F24-48B2BA6A1E5D}"/>
                  </c:ext>
                </c:extLst>
              </c15:ser>
            </c15:filteredBarSeries>
            <c15:filteredBarSeries>
              <c15:ser>
                <c:idx val="1"/>
                <c:order val="1"/>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'[30]JUR-IND-002'!$C$34:$C$45</c15:sqref>
                        </c15:formulaRef>
                      </c:ext>
                    </c:extLst>
                    <c:strCache>
                      <c:ptCount val="12"/>
                      <c:pt idx="0">
                        <c:v>ANUAL</c:v>
                      </c:pt>
                    </c:strCache>
                  </c:strRef>
                </c:cat>
                <c:val>
                  <c:numRef>
                    <c:extLst xmlns:c15="http://schemas.microsoft.com/office/drawing/2012/chart">
                      <c:ext xmlns:c15="http://schemas.microsoft.com/office/drawing/2012/chart" uri="{02D57815-91ED-43cb-92C2-25804820EDAC}">
                        <c15:formulaRef>
                          <c15:sqref>'[30]JUR-IND-002'!$E$34:$E$45</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4-8F84-4327-9F24-48B2BA6A1E5D}"/>
                  </c:ext>
                </c:extLst>
              </c15:ser>
            </c15:filteredBarSeries>
            <c15:filteredBarSeries>
              <c15:ser>
                <c:idx val="2"/>
                <c:order val="2"/>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'[30]JUR-IND-002'!$C$34:$C$45</c15:sqref>
                        </c15:formulaRef>
                      </c:ext>
                    </c:extLst>
                    <c:strCache>
                      <c:ptCount val="12"/>
                      <c:pt idx="0">
                        <c:v>ANUAL</c:v>
                      </c:pt>
                    </c:strCache>
                  </c:strRef>
                </c:cat>
                <c:val>
                  <c:numRef>
                    <c:extLst xmlns:c15="http://schemas.microsoft.com/office/drawing/2012/chart">
                      <c:ext xmlns:c15="http://schemas.microsoft.com/office/drawing/2012/chart" uri="{02D57815-91ED-43cb-92C2-25804820EDAC}">
                        <c15:formulaRef>
                          <c15:sqref>'[30]JUR-IND-002'!$F$34:$F$45</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8F84-4327-9F24-48B2BA6A1E5D}"/>
                  </c:ext>
                </c:extLst>
              </c15:ser>
            </c15:filteredBarSeries>
            <c15:filteredBarSeries>
              <c15:ser>
                <c:idx val="3"/>
                <c:order val="3"/>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'[30]JUR-IND-002'!$C$34:$C$45</c15:sqref>
                        </c15:formulaRef>
                      </c:ext>
                    </c:extLst>
                    <c:strCache>
                      <c:ptCount val="12"/>
                      <c:pt idx="0">
                        <c:v>ANUAL</c:v>
                      </c:pt>
                    </c:strCache>
                  </c:strRef>
                </c:cat>
                <c:val>
                  <c:numRef>
                    <c:extLst xmlns:c15="http://schemas.microsoft.com/office/drawing/2012/chart">
                      <c:ext xmlns:c15="http://schemas.microsoft.com/office/drawing/2012/chart" uri="{02D57815-91ED-43cb-92C2-25804820EDAC}">
                        <c15:formulaRef>
                          <c15:sqref>'[30]JUR-IND-002'!$G$34:$G$45</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6-8F84-4327-9F24-48B2BA6A1E5D}"/>
                  </c:ext>
                </c:extLst>
              </c15:ser>
            </c15:filteredBarSeries>
          </c:ext>
        </c:extLst>
      </c:barChart>
      <c:catAx>
        <c:axId val="212683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30661408"/>
        <c:crosses val="autoZero"/>
        <c:auto val="1"/>
        <c:lblAlgn val="ctr"/>
        <c:lblOffset val="100"/>
        <c:noMultiLvlLbl val="0"/>
      </c:catAx>
      <c:valAx>
        <c:axId val="2130661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6832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AUDITORIAS INTERNAS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040309120651954E-2"/>
          <c:y val="0.22948176931343958"/>
          <c:w val="0.73378287891004779"/>
          <c:h val="0.48545481473109237"/>
        </c:manualLayout>
      </c:layout>
      <c:barChart>
        <c:barDir val="col"/>
        <c:grouping val="clustered"/>
        <c:varyColors val="0"/>
        <c:ser>
          <c:idx val="4"/>
          <c:order val="4"/>
          <c:tx>
            <c:strRef>
              <c:f>'CMG-IND-001'!$H$32</c:f>
              <c:strCache>
                <c:ptCount val="1"/>
                <c:pt idx="0">
                  <c:v>Auditorías Ejecutadas</c:v>
                </c:pt>
              </c:strCache>
            </c:strRef>
          </c:tx>
          <c:spPr>
            <a:solidFill>
              <a:schemeClr val="accent5"/>
            </a:solidFill>
            <a:ln>
              <a:noFill/>
            </a:ln>
            <a:effectLst/>
          </c:spPr>
          <c:invertIfNegative val="0"/>
          <c:cat>
            <c:strRef>
              <c:f>'CMG-IND-001'!$C$33:$C$37</c:f>
              <c:strCache>
                <c:ptCount val="5"/>
                <c:pt idx="0">
                  <c:v>Trimestre 1</c:v>
                </c:pt>
                <c:pt idx="1">
                  <c:v>Trimestre 2</c:v>
                </c:pt>
                <c:pt idx="2">
                  <c:v>Trimestre 3</c:v>
                </c:pt>
                <c:pt idx="3">
                  <c:v>Trimestre 4</c:v>
                </c:pt>
                <c:pt idx="4">
                  <c:v>TOTAL</c:v>
                </c:pt>
              </c:strCache>
            </c:strRef>
          </c:cat>
          <c:val>
            <c:numRef>
              <c:f>'CMG-IND-001'!$H$33:$H$37</c:f>
              <c:numCache>
                <c:formatCode>0</c:formatCode>
                <c:ptCount val="5"/>
                <c:pt idx="0">
                  <c:v>1</c:v>
                </c:pt>
                <c:pt idx="1">
                  <c:v>4</c:v>
                </c:pt>
                <c:pt idx="2">
                  <c:v>2</c:v>
                </c:pt>
                <c:pt idx="3">
                  <c:v>6</c:v>
                </c:pt>
                <c:pt idx="4" formatCode="_(* #,##0_);_(* \(#,##0\);_(* &quot;-&quot;??_);_(@_)">
                  <c:v>13</c:v>
                </c:pt>
              </c:numCache>
            </c:numRef>
          </c:val>
          <c:extLst>
            <c:ext xmlns:c16="http://schemas.microsoft.com/office/drawing/2014/chart" uri="{C3380CC4-5D6E-409C-BE32-E72D297353CC}">
              <c16:uniqueId val="{00000004-E720-4CE0-BA52-BF37FACCD2E9}"/>
            </c:ext>
          </c:extLst>
        </c:ser>
        <c:ser>
          <c:idx val="5"/>
          <c:order val="5"/>
          <c:tx>
            <c:strRef>
              <c:f>'CMG-IND-001'!$I$32</c:f>
              <c:strCache>
                <c:ptCount val="1"/>
                <c:pt idx="0">
                  <c:v>Auditorías Programadas</c:v>
                </c:pt>
              </c:strCache>
            </c:strRef>
          </c:tx>
          <c:spPr>
            <a:solidFill>
              <a:schemeClr val="accent6"/>
            </a:solidFill>
            <a:ln>
              <a:noFill/>
            </a:ln>
            <a:effectLst/>
          </c:spPr>
          <c:invertIfNegative val="0"/>
          <c:cat>
            <c:strRef>
              <c:f>'CMG-IND-001'!$C$33:$C$37</c:f>
              <c:strCache>
                <c:ptCount val="5"/>
                <c:pt idx="0">
                  <c:v>Trimestre 1</c:v>
                </c:pt>
                <c:pt idx="1">
                  <c:v>Trimestre 2</c:v>
                </c:pt>
                <c:pt idx="2">
                  <c:v>Trimestre 3</c:v>
                </c:pt>
                <c:pt idx="3">
                  <c:v>Trimestre 4</c:v>
                </c:pt>
                <c:pt idx="4">
                  <c:v>TOTAL</c:v>
                </c:pt>
              </c:strCache>
            </c:strRef>
          </c:cat>
          <c:val>
            <c:numRef>
              <c:f>'CMG-IND-001'!$I$33:$I$37</c:f>
              <c:numCache>
                <c:formatCode>0</c:formatCode>
                <c:ptCount val="5"/>
                <c:pt idx="0">
                  <c:v>1</c:v>
                </c:pt>
                <c:pt idx="1">
                  <c:v>4</c:v>
                </c:pt>
                <c:pt idx="2">
                  <c:v>4</c:v>
                </c:pt>
                <c:pt idx="3">
                  <c:v>5</c:v>
                </c:pt>
                <c:pt idx="4" formatCode="_(* #,##0_);_(* \(#,##0\);_(* &quot;-&quot;??_);_(@_)">
                  <c:v>14</c:v>
                </c:pt>
              </c:numCache>
            </c:numRef>
          </c:val>
          <c:extLst>
            <c:ext xmlns:c16="http://schemas.microsoft.com/office/drawing/2014/chart" uri="{C3380CC4-5D6E-409C-BE32-E72D297353CC}">
              <c16:uniqueId val="{00000007-E720-4CE0-BA52-BF37FACCD2E9}"/>
            </c:ext>
          </c:extLst>
        </c:ser>
        <c:dLbls>
          <c:showLegendKey val="0"/>
          <c:showVal val="0"/>
          <c:showCatName val="0"/>
          <c:showSerName val="0"/>
          <c:showPercent val="0"/>
          <c:showBubbleSize val="0"/>
        </c:dLbls>
        <c:gapWidth val="150"/>
        <c:axId val="-1358102800"/>
        <c:axId val="-1358115312"/>
        <c:extLst>
          <c:ext xmlns:c15="http://schemas.microsoft.com/office/drawing/2012/chart" uri="{02D57815-91ED-43cb-92C2-25804820EDAC}">
            <c15:filteredBarSeries>
              <c15:ser>
                <c:idx val="0"/>
                <c:order val="0"/>
                <c:tx>
                  <c:strRef>
                    <c:extLst>
                      <c:ext uri="{02D57815-91ED-43cb-92C2-25804820EDAC}">
                        <c15:formulaRef>
                          <c15:sqref>'CMG-IND-001'!$D$32</c15:sqref>
                        </c15:formulaRef>
                      </c:ext>
                    </c:extLst>
                    <c:strCache>
                      <c:ptCount val="1"/>
                    </c:strCache>
                  </c:strRef>
                </c:tx>
                <c:spPr>
                  <a:solidFill>
                    <a:schemeClr val="accent1"/>
                  </a:solidFill>
                  <a:ln>
                    <a:noFill/>
                  </a:ln>
                  <a:effectLst/>
                </c:spPr>
                <c:invertIfNegative val="0"/>
                <c:cat>
                  <c:strRef>
                    <c:extLst>
                      <c:ext uri="{02D57815-91ED-43cb-92C2-25804820EDAC}">
                        <c15:formulaRef>
                          <c15:sqref>'CMG-IND-001'!$C$33:$C$37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'CMG-IND-001'!$D$33:$D$37</c15:sqref>
                        </c15:formulaRef>
                      </c:ext>
                    </c:extLst>
                    <c:numCache>
                      <c:formatCode>General</c:formatCode>
                      <c:ptCount val="5"/>
                    </c:numCache>
                  </c:numRef>
                </c:val>
                <c:extLst>
                  <c:ext xmlns:c16="http://schemas.microsoft.com/office/drawing/2014/chart" uri="{C3380CC4-5D6E-409C-BE32-E72D297353CC}">
                    <c16:uniqueId val="{00000000-E720-4CE0-BA52-BF37FACCD2E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'CMG-IND-001'!$E$32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'CMG-IND-001'!$C$33:$C$37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'CMG-IND-001'!$E$33:$E$37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E720-4CE0-BA52-BF37FACCD2E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'CMG-IND-001'!$F$32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'CMG-IND-001'!$C$33:$C$37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'CMG-IND-001'!$F$33:$F$37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E720-4CE0-BA52-BF37FACCD2E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'CMG-IND-001'!$G$32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'CMG-IND-001'!$C$33:$C$37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'CMG-IND-001'!$G$33:$G$37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E720-4CE0-BA52-BF37FACCD2E9}"/>
                  </c:ext>
                </c:extLst>
              </c15:ser>
            </c15:filteredBarSeries>
          </c:ext>
        </c:extLst>
      </c:barChart>
      <c:lineChart>
        <c:grouping val="standard"/>
        <c:varyColors val="0"/>
        <c:ser>
          <c:idx val="6"/>
          <c:order val="6"/>
          <c:tx>
            <c:strRef>
              <c:f>'CMG-IND-001'!$J$32</c:f>
              <c:strCache>
                <c:ptCount val="1"/>
                <c:pt idx="0">
                  <c:v>% Ejecución de Auditorías</c:v>
                </c:pt>
              </c:strCache>
            </c:strRef>
          </c:tx>
          <c:spPr>
            <a:ln w="28575" cap="rnd">
              <a:solidFill>
                <a:schemeClr val="accent1">
                  <a:lumMod val="60000"/>
                </a:schemeClr>
              </a:solidFill>
              <a:round/>
            </a:ln>
            <a:effectLst/>
          </c:spPr>
          <c:marker>
            <c:symbol val="none"/>
          </c:marker>
          <c:cat>
            <c:strRef>
              <c:f>'CMG-IND-001'!$C$33:$C$37</c:f>
              <c:strCache>
                <c:ptCount val="5"/>
                <c:pt idx="0">
                  <c:v>Trimestre 1</c:v>
                </c:pt>
                <c:pt idx="1">
                  <c:v>Trimestre 2</c:v>
                </c:pt>
                <c:pt idx="2">
                  <c:v>Trimestre 3</c:v>
                </c:pt>
                <c:pt idx="3">
                  <c:v>Trimestre 4</c:v>
                </c:pt>
                <c:pt idx="4">
                  <c:v>TOTAL</c:v>
                </c:pt>
              </c:strCache>
            </c:strRef>
          </c:cat>
          <c:val>
            <c:numRef>
              <c:f>'CMG-IND-001'!$J$33:$J$37</c:f>
              <c:numCache>
                <c:formatCode>0%</c:formatCode>
                <c:ptCount val="5"/>
                <c:pt idx="0">
                  <c:v>1</c:v>
                </c:pt>
                <c:pt idx="1">
                  <c:v>1</c:v>
                </c:pt>
                <c:pt idx="2">
                  <c:v>0.5</c:v>
                </c:pt>
                <c:pt idx="3">
                  <c:v>1.2</c:v>
                </c:pt>
                <c:pt idx="4" formatCode="0.0%">
                  <c:v>0.9285714285714286</c:v>
                </c:pt>
              </c:numCache>
            </c:numRef>
          </c:val>
          <c:smooth val="0"/>
          <c:extLst>
            <c:ext xmlns:c16="http://schemas.microsoft.com/office/drawing/2014/chart" uri="{C3380CC4-5D6E-409C-BE32-E72D297353CC}">
              <c16:uniqueId val="{00000008-E720-4CE0-BA52-BF37FACCD2E9}"/>
            </c:ext>
          </c:extLst>
        </c:ser>
        <c:dLbls>
          <c:showLegendKey val="0"/>
          <c:showVal val="0"/>
          <c:showCatName val="0"/>
          <c:showSerName val="0"/>
          <c:showPercent val="0"/>
          <c:showBubbleSize val="0"/>
        </c:dLbls>
        <c:marker val="1"/>
        <c:smooth val="0"/>
        <c:axId val="-1358107152"/>
        <c:axId val="-1358103344"/>
      </c:lineChart>
      <c:catAx>
        <c:axId val="-135810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8115312"/>
        <c:crosses val="autoZero"/>
        <c:auto val="1"/>
        <c:lblAlgn val="ctr"/>
        <c:lblOffset val="100"/>
        <c:noMultiLvlLbl val="0"/>
      </c:catAx>
      <c:valAx>
        <c:axId val="-1358115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8102800"/>
        <c:crosses val="autoZero"/>
        <c:crossBetween val="between"/>
      </c:valAx>
      <c:valAx>
        <c:axId val="-13581033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58107152"/>
        <c:crosses val="max"/>
        <c:crossBetween val="between"/>
      </c:valAx>
      <c:catAx>
        <c:axId val="-1358107152"/>
        <c:scaling>
          <c:orientation val="minMax"/>
        </c:scaling>
        <c:delete val="1"/>
        <c:axPos val="b"/>
        <c:numFmt formatCode="General" sourceLinked="1"/>
        <c:majorTickMark val="out"/>
        <c:minorTickMark val="none"/>
        <c:tickLblPos val="nextTo"/>
        <c:crossAx val="-1358103344"/>
        <c:crosses val="autoZero"/>
        <c:auto val="1"/>
        <c:lblAlgn val="ctr"/>
        <c:lblOffset val="100"/>
        <c:noMultiLvlLbl val="0"/>
      </c:catAx>
      <c:spPr>
        <a:noFill/>
        <a:ln>
          <a:noFill/>
        </a:ln>
        <a:effectLst/>
      </c:spPr>
    </c:plotArea>
    <c:legend>
      <c:legendPos val="b"/>
      <c:layout>
        <c:manualLayout>
          <c:xMode val="edge"/>
          <c:yMode val="edge"/>
          <c:x val="0.82055499699705681"/>
          <c:y val="9.7447284908493387E-2"/>
          <c:w val="0.15787849527658601"/>
          <c:h val="0.797370992839458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'[31]Hoja 2'!$H$33</c:f>
              <c:strCache>
                <c:ptCount val="1"/>
                <c:pt idx="0">
                  <c:v>Controles diseñados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'[31]Hoja 2'!$C$34:$C$38</c:f>
              <c:strCache>
                <c:ptCount val="5"/>
                <c:pt idx="1">
                  <c:v>TRIMESTRE 1</c:v>
                </c:pt>
                <c:pt idx="2">
                  <c:v>TRIMESTRE 2</c:v>
                </c:pt>
                <c:pt idx="3">
                  <c:v>TRIMESTRE 3</c:v>
                </c:pt>
                <c:pt idx="4">
                  <c:v>TRIMESTRE 4</c:v>
                </c:pt>
              </c:strCache>
            </c:strRef>
          </c:cat>
          <c:val>
            <c:numRef>
              <c:f>'[31]Hoja 2'!$H$34:$H$38</c:f>
              <c:numCache>
                <c:formatCode>General</c:formatCode>
                <c:ptCount val="5"/>
                <c:pt idx="1">
                  <c:v>118</c:v>
                </c:pt>
                <c:pt idx="2">
                  <c:v>114</c:v>
                </c:pt>
                <c:pt idx="3">
                  <c:v>127</c:v>
                </c:pt>
                <c:pt idx="4">
                  <c:v>0</c:v>
                </c:pt>
              </c:numCache>
            </c:numRef>
          </c:val>
          <c:extLst>
            <c:ext xmlns:c16="http://schemas.microsoft.com/office/drawing/2014/chart" uri="{C3380CC4-5D6E-409C-BE32-E72D297353CC}">
              <c16:uniqueId val="{00000000-08E3-42A2-A170-D3C7C2C8C13E}"/>
            </c:ext>
          </c:extLst>
        </c:ser>
        <c:ser>
          <c:idx val="5"/>
          <c:order val="5"/>
          <c:tx>
            <c:strRef>
              <c:f>'[31]Hoja 2'!$I$33</c:f>
              <c:strCache>
                <c:ptCount val="1"/>
                <c:pt idx="0">
                  <c:v>Controles evaluados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'[31]Hoja 2'!$C$34:$C$38</c:f>
              <c:strCache>
                <c:ptCount val="5"/>
                <c:pt idx="1">
                  <c:v>TRIMESTRE 1</c:v>
                </c:pt>
                <c:pt idx="2">
                  <c:v>TRIMESTRE 2</c:v>
                </c:pt>
                <c:pt idx="3">
                  <c:v>TRIMESTRE 3</c:v>
                </c:pt>
                <c:pt idx="4">
                  <c:v>TRIMESTRE 4</c:v>
                </c:pt>
              </c:strCache>
            </c:strRef>
          </c:cat>
          <c:val>
            <c:numRef>
              <c:f>'[31]Hoja 2'!$I$34:$I$38</c:f>
              <c:numCache>
                <c:formatCode>General</c:formatCode>
                <c:ptCount val="5"/>
                <c:pt idx="1">
                  <c:v>118</c:v>
                </c:pt>
                <c:pt idx="2">
                  <c:v>83</c:v>
                </c:pt>
                <c:pt idx="3">
                  <c:v>125</c:v>
                </c:pt>
                <c:pt idx="4">
                  <c:v>0</c:v>
                </c:pt>
              </c:numCache>
            </c:numRef>
          </c:val>
          <c:extLst>
            <c:ext xmlns:c16="http://schemas.microsoft.com/office/drawing/2014/chart" uri="{C3380CC4-5D6E-409C-BE32-E72D297353CC}">
              <c16:uniqueId val="{00000001-08E3-42A2-A170-D3C7C2C8C13E}"/>
            </c:ext>
          </c:extLst>
        </c:ser>
        <c:dLbls>
          <c:showLegendKey val="0"/>
          <c:showVal val="0"/>
          <c:showCatName val="0"/>
          <c:showSerName val="0"/>
          <c:showPercent val="0"/>
          <c:showBubbleSize val="0"/>
        </c:dLbls>
        <c:gapWidth val="219"/>
        <c:overlap val="-27"/>
        <c:axId val="1476287136"/>
        <c:axId val="1542568352"/>
        <c:extLst>
          <c:ext xmlns:c15="http://schemas.microsoft.com/office/drawing/2012/chart" uri="{02D57815-91ED-43cb-92C2-25804820EDAC}">
            <c15:filteredBarSeries>
              <c15:ser>
                <c:idx val="0"/>
                <c:order val="0"/>
                <c:tx>
                  <c:strRef>
                    <c:extLst>
                      <c:ext uri="{02D57815-91ED-43cb-92C2-25804820EDAC}">
                        <c15:formulaRef>
                          <c15:sqref>'[31]Hoja 2'!$D$33</c15:sqref>
                        </c15:formulaRef>
                      </c:ext>
                    </c:extLst>
                    <c:strCache>
                      <c:ptCount val="1"/>
                    </c:strCache>
                  </c:strRef>
                </c:tx>
                <c:spPr>
                  <a:solidFill>
                    <a:schemeClr val="accent1"/>
                  </a:solidFill>
                  <a:ln>
                    <a:noFill/>
                  </a:ln>
                  <a:effectLst/>
                </c:spPr>
                <c:invertIfNegative val="0"/>
                <c:cat>
                  <c:strRef>
                    <c:extLst>
                      <c:ext uri="{02D57815-91ED-43cb-92C2-25804820EDAC}">
                        <c15:formulaRef>
                          <c15:sqref>'[31]Hoja 2'!$C$34:$C$38</c15:sqref>
                        </c15:formulaRef>
                      </c:ext>
                    </c:extLst>
                    <c:strCache>
                      <c:ptCount val="5"/>
                      <c:pt idx="1">
                        <c:v>TRIMESTRE 1</c:v>
                      </c:pt>
                      <c:pt idx="2">
                        <c:v>TRIMESTRE 2</c:v>
                      </c:pt>
                      <c:pt idx="3">
                        <c:v>TRIMESTRE 3</c:v>
                      </c:pt>
                      <c:pt idx="4">
                        <c:v>TRIMESTRE 4</c:v>
                      </c:pt>
                    </c:strCache>
                  </c:strRef>
                </c:cat>
                <c:val>
                  <c:numRef>
                    <c:extLst>
                      <c:ext uri="{02D57815-91ED-43cb-92C2-25804820EDAC}">
                        <c15:formulaRef>
                          <c15:sqref>'[31]Hoja 2'!$D$34:$D$38</c15:sqref>
                        </c15:formulaRef>
                      </c:ext>
                    </c:extLst>
                    <c:numCache>
                      <c:formatCode>General</c:formatCode>
                      <c:ptCount val="5"/>
                    </c:numCache>
                  </c:numRef>
                </c:val>
                <c:extLst>
                  <c:ext xmlns:c16="http://schemas.microsoft.com/office/drawing/2014/chart" uri="{C3380CC4-5D6E-409C-BE32-E72D297353CC}">
                    <c16:uniqueId val="{00000006-08E3-42A2-A170-D3C7C2C8C13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'[31]Hoja 2'!$E$33</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'[31]Hoja 2'!$C$34:$C$38</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'[31]Hoja 2'!$E$34:$E$38</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7-08E3-42A2-A170-D3C7C2C8C13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'[31]Hoja 2'!$F$33</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'[31]Hoja 2'!$C$34:$C$38</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'[31]Hoja 2'!$F$34:$F$38</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8-08E3-42A2-A170-D3C7C2C8C13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'[31]Hoja 2'!$G$33</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'[31]Hoja 2'!$C$34:$C$38</c15:sqref>
                        </c15:formulaRef>
                      </c:ext>
                    </c:extLst>
                    <c:strCache>
                      <c:ptCount val="5"/>
                      <c:pt idx="1">
                        <c:v>TRIMESTRE 1</c:v>
                      </c:pt>
                      <c:pt idx="2">
                        <c:v>TRIMESTRE 2</c:v>
                      </c:pt>
                      <c:pt idx="3">
                        <c:v>TRIMESTRE 3</c:v>
                      </c:pt>
                      <c:pt idx="4">
                        <c:v>TRIMESTRE 4</c:v>
                      </c:pt>
                    </c:strCache>
                  </c:strRef>
                </c:cat>
                <c:val>
                  <c:numRef>
                    <c:extLst xmlns:c15="http://schemas.microsoft.com/office/drawing/2012/chart">
                      <c:ext xmlns:c15="http://schemas.microsoft.com/office/drawing/2012/chart" uri="{02D57815-91ED-43cb-92C2-25804820EDAC}">
                        <c15:formulaRef>
                          <c15:sqref>'[31]Hoja 2'!$G$34:$G$38</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9-08E3-42A2-A170-D3C7C2C8C13E}"/>
                  </c:ext>
                </c:extLst>
              </c15:ser>
            </c15:filteredBarSeries>
          </c:ext>
        </c:extLst>
      </c:barChart>
      <c:lineChart>
        <c:grouping val="standard"/>
        <c:varyColors val="0"/>
        <c:ser>
          <c:idx val="6"/>
          <c:order val="6"/>
          <c:tx>
            <c:strRef>
              <c:f>'[31]Hoja 2'!$J$33</c:f>
              <c:strCache>
                <c:ptCount val="1"/>
                <c:pt idx="0">
                  <c:v>% de cumplimiento </c:v>
                </c:pt>
              </c:strCache>
            </c:strRef>
          </c:tx>
          <c:spPr>
            <a:ln w="28575" cap="rnd">
              <a:solidFill>
                <a:schemeClr val="accent1">
                  <a:lumMod val="60000"/>
                </a:schemeClr>
              </a:solidFill>
              <a:round/>
            </a:ln>
            <a:effectLst/>
          </c:spPr>
          <c:marker>
            <c:symbol val="none"/>
          </c:marker>
          <c:dLbls>
            <c:dLbl>
              <c:idx val="1"/>
              <c:layout>
                <c:manualLayout>
                  <c:x val="-5.5325034578147291E-3"/>
                  <c:y val="0.134680277505000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E3-42A2-A170-D3C7C2C8C13E}"/>
                </c:ext>
              </c:extLst>
            </c:dLbl>
            <c:dLbl>
              <c:idx val="2"/>
              <c:layout>
                <c:manualLayout>
                  <c:x val="-6.761870556956677E-17"/>
                  <c:y val="8.9786851670000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E3-42A2-A170-D3C7C2C8C13E}"/>
                </c:ext>
              </c:extLst>
            </c:dLbl>
            <c:dLbl>
              <c:idx val="3"/>
              <c:layout>
                <c:manualLayout>
                  <c:x val="-3.6883356385431073E-3"/>
                  <c:y val="0.1346802775050001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E3-42A2-A170-D3C7C2C8C13E}"/>
                </c:ext>
              </c:extLst>
            </c:dLbl>
            <c:spPr>
              <a:noFill/>
              <a:ln>
                <a:noFill/>
              </a:ln>
              <a:effectLst/>
            </c:spPr>
            <c:txPr>
              <a:bodyPr rot="0" spcFirstLastPara="1" vertOverflow="ellipsis" vert="horz" wrap="square" lIns="38100" tIns="19050" rIns="38100" bIns="19050" anchor="ctr" anchorCtr="1">
                <a:spAutoFit/>
              </a:bodyPr>
              <a:lstStyle/>
              <a:p>
                <a:pPr>
                  <a:defRPr sz="900" b="1" i="1"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'[31]Hoja 2'!$C$34:$C$38</c:f>
              <c:strCache>
                <c:ptCount val="5"/>
                <c:pt idx="1">
                  <c:v>TRIMESTRE 1</c:v>
                </c:pt>
                <c:pt idx="2">
                  <c:v>TRIMESTRE 2</c:v>
                </c:pt>
                <c:pt idx="3">
                  <c:v>TRIMESTRE 3</c:v>
                </c:pt>
                <c:pt idx="4">
                  <c:v>TRIMESTRE 4</c:v>
                </c:pt>
              </c:strCache>
            </c:strRef>
          </c:cat>
          <c:val>
            <c:numRef>
              <c:f>'[31]Hoja 2'!$J$34:$J$38</c:f>
              <c:numCache>
                <c:formatCode>General</c:formatCode>
                <c:ptCount val="5"/>
                <c:pt idx="1">
                  <c:v>1</c:v>
                </c:pt>
                <c:pt idx="2">
                  <c:v>0.72807017543859653</c:v>
                </c:pt>
                <c:pt idx="3">
                  <c:v>0.98425196850393704</c:v>
                </c:pt>
                <c:pt idx="4">
                  <c:v>0</c:v>
                </c:pt>
              </c:numCache>
            </c:numRef>
          </c:val>
          <c:smooth val="0"/>
          <c:extLst>
            <c:ext xmlns:c16="http://schemas.microsoft.com/office/drawing/2014/chart" uri="{C3380CC4-5D6E-409C-BE32-E72D297353CC}">
              <c16:uniqueId val="{00000005-08E3-42A2-A170-D3C7C2C8C13E}"/>
            </c:ext>
          </c:extLst>
        </c:ser>
        <c:dLbls>
          <c:showLegendKey val="0"/>
          <c:showVal val="0"/>
          <c:showCatName val="0"/>
          <c:showSerName val="0"/>
          <c:showPercent val="0"/>
          <c:showBubbleSize val="0"/>
        </c:dLbls>
        <c:marker val="1"/>
        <c:smooth val="0"/>
        <c:axId val="1476292960"/>
        <c:axId val="1542558416"/>
      </c:lineChart>
      <c:catAx>
        <c:axId val="1476287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2568352"/>
        <c:crosses val="autoZero"/>
        <c:auto val="1"/>
        <c:lblAlgn val="ctr"/>
        <c:lblOffset val="100"/>
        <c:noMultiLvlLbl val="0"/>
      </c:catAx>
      <c:valAx>
        <c:axId val="1542568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6287136"/>
        <c:crosses val="autoZero"/>
        <c:crossBetween val="between"/>
      </c:valAx>
      <c:valAx>
        <c:axId val="1542558416"/>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6292960"/>
        <c:crosses val="max"/>
        <c:crossBetween val="between"/>
      </c:valAx>
      <c:catAx>
        <c:axId val="1476292960"/>
        <c:scaling>
          <c:orientation val="minMax"/>
        </c:scaling>
        <c:delete val="1"/>
        <c:axPos val="b"/>
        <c:numFmt formatCode="General" sourceLinked="1"/>
        <c:majorTickMark val="none"/>
        <c:minorTickMark val="none"/>
        <c:tickLblPos val="nextTo"/>
        <c:crossAx val="15425584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PLANEACIÓN ESTRATÉGICA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4"/>
          <c:order val="4"/>
          <c:tx>
            <c:strRef>
              <c:f>'PES-IND-002'!$H$32</c:f>
              <c:strCache>
                <c:ptCount val="1"/>
                <c:pt idx="0">
                  <c:v>PONDERACIÓN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'PES-IND-002'!$C$33:$C$37</c:f>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f>'PES-IND-002'!$H$33:$H$37</c:f>
              <c:numCache>
                <c:formatCode>0%</c:formatCode>
                <c:ptCount val="5"/>
                <c:pt idx="0">
                  <c:v>0.6</c:v>
                </c:pt>
                <c:pt idx="1">
                  <c:v>0.14000000000000001</c:v>
                </c:pt>
                <c:pt idx="2">
                  <c:v>0.13</c:v>
                </c:pt>
                <c:pt idx="3">
                  <c:v>0.13</c:v>
                </c:pt>
                <c:pt idx="4">
                  <c:v>1</c:v>
                </c:pt>
              </c:numCache>
            </c:numRef>
          </c:val>
          <c:extLst>
            <c:ext xmlns:c16="http://schemas.microsoft.com/office/drawing/2014/chart" uri="{C3380CC4-5D6E-409C-BE32-E72D297353CC}">
              <c16:uniqueId val="{00000004-8C7C-43FC-BF17-4B72C84BE424}"/>
            </c:ext>
          </c:extLst>
        </c:ser>
        <c:ser>
          <c:idx val="5"/>
          <c:order val="5"/>
          <c:tx>
            <c:strRef>
              <c:f>'PES-IND-002'!$I$32</c:f>
              <c:strCache>
                <c:ptCount val="1"/>
                <c:pt idx="0">
                  <c:v>SEMESTRE 1</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'PES-IND-002'!$C$33:$C$37</c:f>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f>'PES-IND-002'!$I$33:$I$37</c:f>
              <c:numCache>
                <c:formatCode>0%</c:formatCode>
                <c:ptCount val="5"/>
                <c:pt idx="0">
                  <c:v>0.23035879999999909</c:v>
                </c:pt>
                <c:pt idx="1">
                  <c:v>5.536626666666665E-2</c:v>
                </c:pt>
                <c:pt idx="2">
                  <c:v>4.4990400000000007E-2</c:v>
                </c:pt>
                <c:pt idx="3">
                  <c:v>3.8480000000000007E-2</c:v>
                </c:pt>
                <c:pt idx="4">
                  <c:v>0.36919546666666575</c:v>
                </c:pt>
              </c:numCache>
            </c:numRef>
          </c:val>
          <c:extLst>
            <c:ext xmlns:c16="http://schemas.microsoft.com/office/drawing/2014/chart" uri="{C3380CC4-5D6E-409C-BE32-E72D297353CC}">
              <c16:uniqueId val="{00000005-8C7C-43FC-BF17-4B72C84BE424}"/>
            </c:ext>
          </c:extLst>
        </c:ser>
        <c:ser>
          <c:idx val="7"/>
          <c:order val="7"/>
          <c:tx>
            <c:strRef>
              <c:f>'PES-IND-002'!$K$32</c:f>
              <c:strCache>
                <c:ptCount val="1"/>
                <c:pt idx="0">
                  <c:v>SEMESTRE 2</c:v>
                </c:pt>
              </c:strCache>
            </c:strRef>
          </c:tx>
          <c:spPr>
            <a:solidFill>
              <a:schemeClr val="accent2">
                <a:lumMod val="60000"/>
              </a:schemeClr>
            </a:solidFill>
            <a:ln>
              <a:noFill/>
            </a:ln>
            <a:effectLst/>
          </c:spPr>
          <c:invertIfNegative val="0"/>
          <c:cat>
            <c:strRef>
              <c:f>'PES-IND-002'!$C$33:$C$37</c:f>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f>'PES-IND-002'!$K$33:$K$37</c:f>
              <c:numCache>
                <c:formatCode>0%</c:formatCode>
                <c:ptCount val="5"/>
                <c:pt idx="0">
                  <c:v>0.39</c:v>
                </c:pt>
                <c:pt idx="1">
                  <c:v>0.08</c:v>
                </c:pt>
                <c:pt idx="2">
                  <c:v>0.09</c:v>
                </c:pt>
                <c:pt idx="3">
                  <c:v>0.08</c:v>
                </c:pt>
                <c:pt idx="4">
                  <c:v>0.64</c:v>
                </c:pt>
              </c:numCache>
            </c:numRef>
          </c:val>
          <c:extLst>
            <c:ext xmlns:c16="http://schemas.microsoft.com/office/drawing/2014/chart" uri="{C3380CC4-5D6E-409C-BE32-E72D297353CC}">
              <c16:uniqueId val="{00000007-8C7C-43FC-BF17-4B72C84BE424}"/>
            </c:ext>
          </c:extLst>
        </c:ser>
        <c:ser>
          <c:idx val="13"/>
          <c:order val="13"/>
          <c:tx>
            <c:strRef>
              <c:f>'PES-IND-002'!$Q$32</c:f>
              <c:strCache>
                <c:ptCount val="1"/>
                <c:pt idx="0">
                  <c:v>ACUMULADO</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'PES-IND-002'!$C$33:$C$37</c:f>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f>'PES-IND-002'!$Q$33:$Q$37</c:f>
              <c:numCache>
                <c:formatCode>0%</c:formatCode>
                <c:ptCount val="5"/>
                <c:pt idx="0">
                  <c:v>0.6203587999999991</c:v>
                </c:pt>
                <c:pt idx="1">
                  <c:v>0.13536626666666665</c:v>
                </c:pt>
                <c:pt idx="2">
                  <c:v>0.13499040000000001</c:v>
                </c:pt>
                <c:pt idx="3">
                  <c:v>0.11848</c:v>
                </c:pt>
                <c:pt idx="4">
                  <c:v>1.0091954666666656</c:v>
                </c:pt>
              </c:numCache>
            </c:numRef>
          </c:val>
          <c:extLst>
            <c:ext xmlns:c16="http://schemas.microsoft.com/office/drawing/2014/chart" uri="{C3380CC4-5D6E-409C-BE32-E72D297353CC}">
              <c16:uniqueId val="{0000000D-8C7C-43FC-BF17-4B72C84BE424}"/>
            </c:ext>
          </c:extLst>
        </c:ser>
        <c:dLbls>
          <c:showLegendKey val="0"/>
          <c:showVal val="0"/>
          <c:showCatName val="0"/>
          <c:showSerName val="0"/>
          <c:showPercent val="0"/>
          <c:showBubbleSize val="0"/>
        </c:dLbls>
        <c:gapWidth val="182"/>
        <c:axId val="-1389039600"/>
        <c:axId val="-1389046128"/>
        <c:extLst>
          <c:ext xmlns:c15="http://schemas.microsoft.com/office/drawing/2012/chart" uri="{02D57815-91ED-43cb-92C2-25804820EDAC}">
            <c15:filteredBarSeries>
              <c15:ser>
                <c:idx val="0"/>
                <c:order val="0"/>
                <c:tx>
                  <c:strRef>
                    <c:extLst>
                      <c:ext uri="{02D57815-91ED-43cb-92C2-25804820EDAC}">
                        <c15:formulaRef>
                          <c15:sqref>'PES-IND-002'!$D$32</c15:sqref>
                        </c15:formulaRef>
                      </c:ext>
                    </c:extLst>
                    <c:strCache>
                      <c:ptCount val="1"/>
                    </c:strCache>
                  </c:strRef>
                </c:tx>
                <c:spPr>
                  <a:solidFill>
                    <a:schemeClr val="accent1"/>
                  </a:solidFill>
                  <a:ln>
                    <a:noFill/>
                  </a:ln>
                  <a:effectLst/>
                </c:spPr>
                <c:invertIfNegative val="0"/>
                <c:cat>
                  <c:strRef>
                    <c:extLst>
                      <c:ex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c:ext uri="{02D57815-91ED-43cb-92C2-25804820EDAC}">
                        <c15:formulaRef>
                          <c15:sqref>'PES-IND-002'!$D$33:$D$37</c15:sqref>
                        </c15:formulaRef>
                      </c:ext>
                    </c:extLst>
                    <c:numCache>
                      <c:formatCode>General</c:formatCode>
                      <c:ptCount val="5"/>
                    </c:numCache>
                  </c:numRef>
                </c:val>
                <c:extLst>
                  <c:ext xmlns:c16="http://schemas.microsoft.com/office/drawing/2014/chart" uri="{C3380CC4-5D6E-409C-BE32-E72D297353CC}">
                    <c16:uniqueId val="{00000000-8C7C-43FC-BF17-4B72C84BE42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'PES-IND-002'!$E$32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8C7C-43FC-BF17-4B72C84BE42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'PES-IND-002'!$F$32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2-8C7C-43FC-BF17-4B72C84BE42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'PES-IND-002'!$G$32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3-8C7C-43FC-BF17-4B72C84BE424}"/>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'PES-IND-002'!$J$32</c15:sqref>
                        </c15:formulaRef>
                      </c:ext>
                    </c:extLst>
                    <c:strCache>
                      <c:ptCount val="1"/>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'PES-IND-002'!$J$33:$J$37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6-8C7C-43FC-BF17-4B72C84BE424}"/>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'PES-IND-002'!$L$32</c15:sqref>
                        </c15:formulaRef>
                      </c:ext>
                    </c:extLst>
                    <c:strCache>
                      <c:ptCount val="1"/>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'PES-IND-002'!$L$33:$L$37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8-8C7C-43FC-BF17-4B72C84BE424}"/>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'PES-IND-002'!$M$32</c15:sqref>
                        </c15:formulaRef>
                      </c:ext>
                    </c:extLst>
                    <c:strCache>
                      <c:ptCount val="1"/>
                    </c:strCache>
                  </c:strRef>
                </c:tx>
                <c:spPr>
                  <a:solidFill>
                    <a:schemeClr val="accent4">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'PES-IND-002'!$M$33:$M$37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9-8C7C-43FC-BF17-4B72C84BE424}"/>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'PES-IND-002'!$N$32</c15:sqref>
                        </c15:formulaRef>
                      </c:ext>
                    </c:extLst>
                    <c:strCache>
                      <c:ptCount val="1"/>
                    </c:strCache>
                  </c:strRef>
                </c:tx>
                <c:spPr>
                  <a:solidFill>
                    <a:schemeClr val="accent5">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'PES-IND-002'!$N$33:$N$37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A-8C7C-43FC-BF17-4B72C84BE424}"/>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'PES-IND-002'!$O$32</c15:sqref>
                        </c15:formulaRef>
                      </c:ext>
                    </c:extLst>
                    <c:strCache>
                      <c:ptCount val="1"/>
                    </c:strCache>
                  </c:strRef>
                </c:tx>
                <c:spPr>
                  <a:solidFill>
                    <a:schemeClr val="accent6">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'PES-IND-002'!$O$33:$O$37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B-8C7C-43FC-BF17-4B72C84BE424}"/>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'PES-IND-002'!$P$32</c15:sqref>
                        </c15:formulaRef>
                      </c:ext>
                    </c:extLst>
                    <c:strCache>
                      <c:ptCount val="1"/>
                    </c:strCache>
                  </c:strRef>
                </c:tx>
                <c:spPr>
                  <a:solidFill>
                    <a:schemeClr val="accent1">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'PES-IND-002'!$P$33:$P$37</c15:sqref>
                        </c15:formulaRef>
                      </c:ext>
                    </c:extLst>
                    <c:numCache>
                      <c:formatCode>0%</c:formatCode>
                      <c:ptCount val="5"/>
                    </c:numCache>
                  </c:numRef>
                </c:val>
                <c:extLst xmlns:c15="http://schemas.microsoft.com/office/drawing/2012/chart">
                  <c:ext xmlns:c16="http://schemas.microsoft.com/office/drawing/2014/chart" uri="{C3380CC4-5D6E-409C-BE32-E72D297353CC}">
                    <c16:uniqueId val="{0000000C-8C7C-43FC-BF17-4B72C84BE424}"/>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'PES-IND-002'!$R$32</c15:sqref>
                        </c15:formulaRef>
                      </c:ext>
                    </c:extLst>
                    <c:strCache>
                      <c:ptCount val="1"/>
                    </c:strCache>
                  </c:strRef>
                </c:tx>
                <c:spPr>
                  <a:solidFill>
                    <a:schemeClr val="accent3">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'PES-IND-002'!$R$33:$R$37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E-8C7C-43FC-BF17-4B72C84BE424}"/>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'PES-IND-002'!$S$32</c15:sqref>
                        </c15:formulaRef>
                      </c:ext>
                    </c:extLst>
                    <c:strCache>
                      <c:ptCount val="1"/>
                    </c:strCache>
                  </c:strRef>
                </c:tx>
                <c:spPr>
                  <a:solidFill>
                    <a:schemeClr val="accent4">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'PES-IND-002'!$S$33:$S$37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F-8C7C-43FC-BF17-4B72C84BE424}"/>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'PES-IND-002'!$T$32</c15:sqref>
                        </c15:formulaRef>
                      </c:ext>
                    </c:extLst>
                    <c:strCache>
                      <c:ptCount val="1"/>
                    </c:strCache>
                  </c:strRef>
                </c:tx>
                <c:spPr>
                  <a:solidFill>
                    <a:schemeClr val="accent5">
                      <a:lumMod val="80000"/>
                      <a:lumOff val="20000"/>
                    </a:schemeClr>
                  </a:solidFill>
                  <a:ln>
                    <a:noFill/>
                  </a:ln>
                  <a:effectLst/>
                </c:spPr>
                <c:invertIfNegative val="0"/>
                <c:cat>
                  <c:strRef>
                    <c:extLst xmlns:c15="http://schemas.microsoft.com/office/drawing/2012/chart">
                      <c:ext xmlns:c15="http://schemas.microsoft.com/office/drawing/2012/chart" uri="{02D57815-91ED-43cb-92C2-25804820EDAC}">
                        <c15:formulaRef>
                          <c15:sqref>'PES-IND-002'!$C$33:$C$37</c15:sqref>
                        </c15:formulaRef>
                      </c:ext>
                    </c:extLst>
                    <c:strCache>
                      <c:ptCount val="5"/>
                      <c:pt idx="0">
                        <c:v>Mejorar las condiciones de movilidad y seguridad vial de la malla vial local a través de los programas de mantenimiento y/o rehabilitación de la Entidad, así como  la atención de situaciones imprevistas que impidan la movilidad en el Distrito Capital</c:v>
                      </c:pt>
                      <c:pt idx="1">
                        <c:v>Mejorar la gestión y que-hacer institucional de la Entidad a través de la implementación de acciones que promuevan la transparencia, el fortalecimiento del servicio al ciudadano y partes interesadas, así como la eficiencia de los procesos y procedimientos.</c:v>
                      </c:pt>
                      <c:pt idx="2">
                        <c:v>Integrar la gestión de la información  normalizada, asertiva y oportuna,  acorde con el plan estratégico y visión de entidad con el propósito de generar confianza para la toma de decisiones y soporte para las diferentes políticas del Distrito.</c:v>
                      </c:pt>
                      <c:pt idx="3">
                        <c:v>Adecuar la infraestructura física y organizacional de la UAERMV, con el fin que esta responda a la capacidad instalada con que cuenta la Entidad para el cumplimiento de su misionalidad.</c:v>
                      </c:pt>
                      <c:pt idx="4">
                        <c:v>TOTAL</c:v>
                      </c:pt>
                    </c:strCache>
                  </c:strRef>
                </c:cat>
                <c:val>
                  <c:numRef>
                    <c:extLst xmlns:c15="http://schemas.microsoft.com/office/drawing/2012/chart">
                      <c:ext xmlns:c15="http://schemas.microsoft.com/office/drawing/2012/chart" uri="{02D57815-91ED-43cb-92C2-25804820EDAC}">
                        <c15:formulaRef>
                          <c15:sqref>'PES-IND-002'!$T$33:$T$37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10-8C7C-43FC-BF17-4B72C84BE424}"/>
                  </c:ext>
                </c:extLst>
              </c15:ser>
            </c15:filteredBarSeries>
          </c:ext>
        </c:extLst>
      </c:barChart>
      <c:catAx>
        <c:axId val="-1389039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9046128"/>
        <c:crosses val="autoZero"/>
        <c:auto val="1"/>
        <c:lblAlgn val="ctr"/>
        <c:lblOffset val="100"/>
        <c:noMultiLvlLbl val="0"/>
      </c:catAx>
      <c:valAx>
        <c:axId val="-138904612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9039600"/>
        <c:crosses val="autoZero"/>
        <c:crossBetween val="between"/>
      </c:valAx>
      <c:spPr>
        <a:noFill/>
        <a:ln>
          <a:noFill/>
        </a:ln>
        <a:effectLst/>
      </c:spPr>
    </c:plotArea>
    <c:legend>
      <c:legendPos val="b"/>
      <c:layout>
        <c:manualLayout>
          <c:xMode val="edge"/>
          <c:yMode val="edge"/>
          <c:x val="0.10559623797025373"/>
          <c:y val="0.89409667541557303"/>
          <c:w val="0.38283873262050533"/>
          <c:h val="6.807913436189749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b="0">
                <a:solidFill>
                  <a:sysClr val="windowText" lastClr="000000"/>
                </a:solidFill>
              </a:rPr>
              <a:t>CAMPAÑAS REALIZADAS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3.418057920411198E-2"/>
          <c:y val="0.22286112037175557"/>
          <c:w val="0.7319513543642423"/>
          <c:h val="0.51738764298077433"/>
        </c:manualLayout>
      </c:layout>
      <c:barChart>
        <c:barDir val="col"/>
        <c:grouping val="clustered"/>
        <c:varyColors val="0"/>
        <c:ser>
          <c:idx val="4"/>
          <c:order val="4"/>
          <c:tx>
            <c:strRef>
              <c:f>'[8]COM-IND-001'!$H$32</c:f>
              <c:strCache>
                <c:ptCount val="1"/>
                <c:pt idx="0">
                  <c:v># Campañas internas ejecutadas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strRef>
              <c:f>'[8]COM-IND-001'!$C$33:$C$36</c:f>
              <c:strCache>
                <c:ptCount val="4"/>
                <c:pt idx="0">
                  <c:v>Trimestre 1</c:v>
                </c:pt>
                <c:pt idx="1">
                  <c:v>Trimestre 2</c:v>
                </c:pt>
                <c:pt idx="2">
                  <c:v>Trimestre 3</c:v>
                </c:pt>
                <c:pt idx="3">
                  <c:v>Trimestre 4</c:v>
                </c:pt>
              </c:strCache>
            </c:strRef>
          </c:cat>
          <c:val>
            <c:numRef>
              <c:f>'[8]COM-IND-001'!$H$33:$H$36</c:f>
              <c:numCache>
                <c:formatCode>General</c:formatCode>
                <c:ptCount val="4"/>
                <c:pt idx="0">
                  <c:v>9</c:v>
                </c:pt>
                <c:pt idx="1">
                  <c:v>7</c:v>
                </c:pt>
              </c:numCache>
            </c:numRef>
          </c:val>
          <c:extLst>
            <c:ext xmlns:c16="http://schemas.microsoft.com/office/drawing/2014/chart" uri="{C3380CC4-5D6E-409C-BE32-E72D297353CC}">
              <c16:uniqueId val="{00000000-7679-4D19-A246-E1B4084939F7}"/>
            </c:ext>
          </c:extLst>
        </c:ser>
        <c:ser>
          <c:idx val="5"/>
          <c:order val="5"/>
          <c:tx>
            <c:strRef>
              <c:f>'[8]COM-IND-001'!$I$32</c:f>
              <c:strCache>
                <c:ptCount val="1"/>
                <c:pt idx="0">
                  <c:v># Campañas externas ejecutadas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strRef>
              <c:f>'[8]COM-IND-001'!$C$33:$C$36</c:f>
              <c:strCache>
                <c:ptCount val="4"/>
                <c:pt idx="0">
                  <c:v>Trimestre 1</c:v>
                </c:pt>
                <c:pt idx="1">
                  <c:v>Trimestre 2</c:v>
                </c:pt>
                <c:pt idx="2">
                  <c:v>Trimestre 3</c:v>
                </c:pt>
                <c:pt idx="3">
                  <c:v>Trimestre 4</c:v>
                </c:pt>
              </c:strCache>
            </c:strRef>
          </c:cat>
          <c:val>
            <c:numRef>
              <c:f>'[8]COM-IND-001'!$I$33:$I$36</c:f>
              <c:numCache>
                <c:formatCode>General</c:formatCode>
                <c:ptCount val="4"/>
                <c:pt idx="0">
                  <c:v>1</c:v>
                </c:pt>
                <c:pt idx="1">
                  <c:v>1</c:v>
                </c:pt>
              </c:numCache>
            </c:numRef>
          </c:val>
          <c:extLst>
            <c:ext xmlns:c16="http://schemas.microsoft.com/office/drawing/2014/chart" uri="{C3380CC4-5D6E-409C-BE32-E72D297353CC}">
              <c16:uniqueId val="{00000001-7679-4D19-A246-E1B4084939F7}"/>
            </c:ext>
          </c:extLst>
        </c:ser>
        <c:ser>
          <c:idx val="6"/>
          <c:order val="6"/>
          <c:tx>
            <c:strRef>
              <c:f>'[8]COM-IND-001'!$J$32</c:f>
              <c:strCache>
                <c:ptCount val="1"/>
                <c:pt idx="0">
                  <c:v># Campañas totales programadas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strRef>
              <c:f>'[8]COM-IND-001'!$C$33:$C$36</c:f>
              <c:strCache>
                <c:ptCount val="4"/>
                <c:pt idx="0">
                  <c:v>Trimestre 1</c:v>
                </c:pt>
                <c:pt idx="1">
                  <c:v>Trimestre 2</c:v>
                </c:pt>
                <c:pt idx="2">
                  <c:v>Trimestre 3</c:v>
                </c:pt>
                <c:pt idx="3">
                  <c:v>Trimestre 4</c:v>
                </c:pt>
              </c:strCache>
            </c:strRef>
          </c:cat>
          <c:val>
            <c:numRef>
              <c:f>'[8]COM-IND-001'!$J$33:$J$36</c:f>
              <c:numCache>
                <c:formatCode>General</c:formatCode>
                <c:ptCount val="4"/>
                <c:pt idx="0">
                  <c:v>5</c:v>
                </c:pt>
                <c:pt idx="1">
                  <c:v>5</c:v>
                </c:pt>
              </c:numCache>
            </c:numRef>
          </c:val>
          <c:extLst>
            <c:ext xmlns:c16="http://schemas.microsoft.com/office/drawing/2014/chart" uri="{C3380CC4-5D6E-409C-BE32-E72D297353CC}">
              <c16:uniqueId val="{00000002-7679-4D19-A246-E1B4084939F7}"/>
            </c:ext>
          </c:extLst>
        </c:ser>
        <c:ser>
          <c:idx val="7"/>
          <c:order val="7"/>
          <c:tx>
            <c:strRef>
              <c:f>'[8]COM-IND-001'!$K$32</c:f>
              <c:strCache>
                <c:ptCount val="1"/>
                <c:pt idx="0">
                  <c:v>RESULTADO</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strRef>
              <c:f>'[8]COM-IND-001'!$C$33:$C$36</c:f>
              <c:strCache>
                <c:ptCount val="4"/>
                <c:pt idx="0">
                  <c:v>Trimestre 1</c:v>
                </c:pt>
                <c:pt idx="1">
                  <c:v>Trimestre 2</c:v>
                </c:pt>
                <c:pt idx="2">
                  <c:v>Trimestre 3</c:v>
                </c:pt>
                <c:pt idx="3">
                  <c:v>Trimestre 4</c:v>
                </c:pt>
              </c:strCache>
            </c:strRef>
          </c:cat>
          <c:val>
            <c:numRef>
              <c:f>'[8]COM-IND-001'!$K$33:$K$36</c:f>
              <c:numCache>
                <c:formatCode>General</c:formatCode>
                <c:ptCount val="4"/>
                <c:pt idx="0">
                  <c:v>2</c:v>
                </c:pt>
                <c:pt idx="1">
                  <c:v>1.6</c:v>
                </c:pt>
                <c:pt idx="2">
                  <c:v>0</c:v>
                </c:pt>
                <c:pt idx="3">
                  <c:v>0</c:v>
                </c:pt>
              </c:numCache>
            </c:numRef>
          </c:val>
          <c:extLst>
            <c:ext xmlns:c16="http://schemas.microsoft.com/office/drawing/2014/chart" uri="{C3380CC4-5D6E-409C-BE32-E72D297353CC}">
              <c16:uniqueId val="{00000003-7679-4D19-A246-E1B4084939F7}"/>
            </c:ext>
          </c:extLst>
        </c:ser>
        <c:dLbls>
          <c:showLegendKey val="0"/>
          <c:showVal val="0"/>
          <c:showCatName val="0"/>
          <c:showSerName val="0"/>
          <c:showPercent val="0"/>
          <c:showBubbleSize val="0"/>
        </c:dLbls>
        <c:gapWidth val="150"/>
        <c:axId val="-1389050480"/>
        <c:axId val="-1389049936"/>
        <c:extLst>
          <c:ext xmlns:c15="http://schemas.microsoft.com/office/drawing/2012/chart" uri="{02D57815-91ED-43cb-92C2-25804820EDAC}">
            <c15:filteredBarSeries>
              <c15:ser>
                <c:idx val="0"/>
                <c:order val="0"/>
                <c:tx>
                  <c:strRef>
                    <c:extLst>
                      <c:ext uri="{02D57815-91ED-43cb-92C2-25804820EDAC}">
                        <c15:formulaRef>
                          <c15:sqref>'[8]COM-IND-001'!$D$32</c15:sqref>
                        </c15:formulaRef>
                      </c:ext>
                    </c:extLst>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extLst>
                      <c:ext uri="{02D57815-91ED-43cb-92C2-25804820EDAC}">
                        <c15:formulaRef>
                          <c15:sqref>'[8]COM-IND-001'!$C$33:$C$36</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'[8]COM-IND-001'!$D$33:$D$36</c15:sqref>
                        </c15:formulaRef>
                      </c:ext>
                    </c:extLst>
                    <c:numCache>
                      <c:formatCode>General</c:formatCode>
                      <c:ptCount val="4"/>
                    </c:numCache>
                  </c:numRef>
                </c:val>
                <c:extLst>
                  <c:ext xmlns:c16="http://schemas.microsoft.com/office/drawing/2014/chart" uri="{C3380CC4-5D6E-409C-BE32-E72D297353CC}">
                    <c16:uniqueId val="{00000004-7679-4D19-A246-E1B4084939F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'[8]COM-IND-001'!$E$32</c15:sqref>
                        </c15:formulaRef>
                      </c:ext>
                    </c:extLst>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'[8]COM-IND-001'!$C$33:$C$36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'[8]COM-IND-001'!$E$33:$E$36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7679-4D19-A246-E1B4084939F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'[8]COM-IND-001'!$F$32</c15:sqref>
                        </c15:formulaRef>
                      </c:ext>
                    </c:extLst>
                    <c:strCache>
                      <c:ptCount val="1"/>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'[8]COM-IND-001'!$C$33:$C$36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'[8]COM-IND-001'!$F$33:$F$36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7679-4D19-A246-E1B4084939F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'[8]COM-IND-001'!$G$32</c15:sqref>
                        </c15:formulaRef>
                      </c:ext>
                    </c:extLst>
                    <c:strCache>
                      <c:ptCount val="1"/>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'[8]COM-IND-001'!$C$33:$C$36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'[8]COM-IND-001'!$G$33:$G$36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7-7679-4D19-A246-E1B4084939F7}"/>
                  </c:ext>
                </c:extLst>
              </c15:ser>
            </c15:filteredBarSeries>
          </c:ext>
        </c:extLst>
      </c:barChart>
      <c:catAx>
        <c:axId val="-13890504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389049936"/>
        <c:crosses val="autoZero"/>
        <c:auto val="1"/>
        <c:lblAlgn val="ctr"/>
        <c:lblOffset val="100"/>
        <c:noMultiLvlLbl val="0"/>
      </c:catAx>
      <c:valAx>
        <c:axId val="-138904993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389050480"/>
        <c:crosses val="autoZero"/>
        <c:crossBetween val="between"/>
      </c:valAx>
      <c:spPr>
        <a:noFill/>
        <a:ln>
          <a:noFill/>
        </a:ln>
        <a:effectLst/>
      </c:spPr>
    </c:plotArea>
    <c:legend>
      <c:legendPos val="b"/>
      <c:layout>
        <c:manualLayout>
          <c:xMode val="edge"/>
          <c:yMode val="edge"/>
          <c:x val="0.79243861019398876"/>
          <c:y val="7.6109475762686229E-2"/>
          <c:w val="0.18802821867270547"/>
          <c:h val="0.799859544015238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b="0">
                <a:solidFill>
                  <a:sysClr val="windowText" lastClr="000000"/>
                </a:solidFill>
              </a:rPr>
              <a:t>CAMPAÑAS REALIZADAS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3.418057920411198E-2"/>
          <c:y val="0.22286112037175557"/>
          <c:w val="0.7319513543642423"/>
          <c:h val="0.51738764298077433"/>
        </c:manualLayout>
      </c:layout>
      <c:barChart>
        <c:barDir val="col"/>
        <c:grouping val="clustered"/>
        <c:varyColors val="0"/>
        <c:ser>
          <c:idx val="4"/>
          <c:order val="4"/>
          <c:tx>
            <c:strRef>
              <c:f>'[9]COM-IND-001'!$H$32</c:f>
              <c:strCache>
                <c:ptCount val="1"/>
                <c:pt idx="0">
                  <c:v># Campañas internas ejecutadas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strRef>
              <c:f>'[9]COM-IND-001'!$C$33:$C$36</c:f>
              <c:strCache>
                <c:ptCount val="4"/>
                <c:pt idx="0">
                  <c:v>Trimestre 1</c:v>
                </c:pt>
                <c:pt idx="1">
                  <c:v>Trimestre 2</c:v>
                </c:pt>
                <c:pt idx="2">
                  <c:v>Trimestre 3</c:v>
                </c:pt>
                <c:pt idx="3">
                  <c:v>Trimestre 4</c:v>
                </c:pt>
              </c:strCache>
            </c:strRef>
          </c:cat>
          <c:val>
            <c:numRef>
              <c:f>'[9]COM-IND-001'!$H$33:$H$36</c:f>
              <c:numCache>
                <c:formatCode>General</c:formatCode>
                <c:ptCount val="4"/>
                <c:pt idx="0">
                  <c:v>2</c:v>
                </c:pt>
                <c:pt idx="1">
                  <c:v>2</c:v>
                </c:pt>
                <c:pt idx="2">
                  <c:v>1</c:v>
                </c:pt>
              </c:numCache>
            </c:numRef>
          </c:val>
          <c:extLst>
            <c:ext xmlns:c16="http://schemas.microsoft.com/office/drawing/2014/chart" uri="{C3380CC4-5D6E-409C-BE32-E72D297353CC}">
              <c16:uniqueId val="{00000000-15BE-4C53-9935-611D09880A14}"/>
            </c:ext>
          </c:extLst>
        </c:ser>
        <c:ser>
          <c:idx val="5"/>
          <c:order val="5"/>
          <c:tx>
            <c:strRef>
              <c:f>'[9]COM-IND-001'!$I$32</c:f>
              <c:strCache>
                <c:ptCount val="1"/>
                <c:pt idx="0">
                  <c:v># Campañas externas ejecutadas</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strRef>
              <c:f>'[9]COM-IND-001'!$C$33:$C$36</c:f>
              <c:strCache>
                <c:ptCount val="4"/>
                <c:pt idx="0">
                  <c:v>Trimestre 1</c:v>
                </c:pt>
                <c:pt idx="1">
                  <c:v>Trimestre 2</c:v>
                </c:pt>
                <c:pt idx="2">
                  <c:v>Trimestre 3</c:v>
                </c:pt>
                <c:pt idx="3">
                  <c:v>Trimestre 4</c:v>
                </c:pt>
              </c:strCache>
            </c:strRef>
          </c:cat>
          <c:val>
            <c:numRef>
              <c:f>'[9]COM-IND-001'!$I$33:$I$36</c:f>
              <c:numCache>
                <c:formatCode>General</c:formatCode>
                <c:ptCount val="4"/>
                <c:pt idx="0">
                  <c:v>0</c:v>
                </c:pt>
                <c:pt idx="1">
                  <c:v>1</c:v>
                </c:pt>
                <c:pt idx="2">
                  <c:v>0</c:v>
                </c:pt>
              </c:numCache>
            </c:numRef>
          </c:val>
          <c:extLst>
            <c:ext xmlns:c16="http://schemas.microsoft.com/office/drawing/2014/chart" uri="{C3380CC4-5D6E-409C-BE32-E72D297353CC}">
              <c16:uniqueId val="{00000001-15BE-4C53-9935-611D09880A14}"/>
            </c:ext>
          </c:extLst>
        </c:ser>
        <c:ser>
          <c:idx val="6"/>
          <c:order val="6"/>
          <c:tx>
            <c:strRef>
              <c:f>'[9]COM-IND-001'!$J$32</c:f>
              <c:strCache>
                <c:ptCount val="1"/>
                <c:pt idx="0">
                  <c:v># Campañas totales programadas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c:spPr>
          <c:invertIfNegative val="0"/>
          <c:cat>
            <c:strRef>
              <c:f>'[9]COM-IND-001'!$C$33:$C$36</c:f>
              <c:strCache>
                <c:ptCount val="4"/>
                <c:pt idx="0">
                  <c:v>Trimestre 1</c:v>
                </c:pt>
                <c:pt idx="1">
                  <c:v>Trimestre 2</c:v>
                </c:pt>
                <c:pt idx="2">
                  <c:v>Trimestre 3</c:v>
                </c:pt>
                <c:pt idx="3">
                  <c:v>Trimestre 4</c:v>
                </c:pt>
              </c:strCache>
            </c:strRef>
          </c:cat>
          <c:val>
            <c:numRef>
              <c:f>'[9]COM-IND-001'!$J$33:$J$36</c:f>
              <c:numCache>
                <c:formatCode>General</c:formatCode>
                <c:ptCount val="4"/>
                <c:pt idx="0">
                  <c:v>9</c:v>
                </c:pt>
                <c:pt idx="1">
                  <c:v>9</c:v>
                </c:pt>
                <c:pt idx="2">
                  <c:v>9</c:v>
                </c:pt>
                <c:pt idx="3">
                  <c:v>9</c:v>
                </c:pt>
              </c:numCache>
            </c:numRef>
          </c:val>
          <c:extLst>
            <c:ext xmlns:c16="http://schemas.microsoft.com/office/drawing/2014/chart" uri="{C3380CC4-5D6E-409C-BE32-E72D297353CC}">
              <c16:uniqueId val="{00000002-15BE-4C53-9935-611D09880A14}"/>
            </c:ext>
          </c:extLst>
        </c:ser>
        <c:ser>
          <c:idx val="7"/>
          <c:order val="7"/>
          <c:tx>
            <c:strRef>
              <c:f>'[9]COM-IND-001'!$K$32</c:f>
              <c:strCache>
                <c:ptCount val="1"/>
                <c:pt idx="0">
                  <c:v>RESULTADO</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c:spPr>
          <c:invertIfNegative val="0"/>
          <c:cat>
            <c:strRef>
              <c:f>'[9]COM-IND-001'!$C$33:$C$36</c:f>
              <c:strCache>
                <c:ptCount val="4"/>
                <c:pt idx="0">
                  <c:v>Trimestre 1</c:v>
                </c:pt>
                <c:pt idx="1">
                  <c:v>Trimestre 2</c:v>
                </c:pt>
                <c:pt idx="2">
                  <c:v>Trimestre 3</c:v>
                </c:pt>
                <c:pt idx="3">
                  <c:v>Trimestre 4</c:v>
                </c:pt>
              </c:strCache>
            </c:strRef>
          </c:cat>
          <c:val>
            <c:numRef>
              <c:f>'[9]COM-IND-001'!$K$33:$K$36</c:f>
              <c:numCache>
                <c:formatCode>General</c:formatCode>
                <c:ptCount val="4"/>
                <c:pt idx="0">
                  <c:v>0.22222222222222221</c:v>
                </c:pt>
                <c:pt idx="1">
                  <c:v>0.33333333333333331</c:v>
                </c:pt>
                <c:pt idx="2">
                  <c:v>0.1111111111111111</c:v>
                </c:pt>
                <c:pt idx="3">
                  <c:v>0</c:v>
                </c:pt>
              </c:numCache>
            </c:numRef>
          </c:val>
          <c:extLst>
            <c:ext xmlns:c16="http://schemas.microsoft.com/office/drawing/2014/chart" uri="{C3380CC4-5D6E-409C-BE32-E72D297353CC}">
              <c16:uniqueId val="{00000003-15BE-4C53-9935-611D09880A14}"/>
            </c:ext>
          </c:extLst>
        </c:ser>
        <c:dLbls>
          <c:showLegendKey val="0"/>
          <c:showVal val="0"/>
          <c:showCatName val="0"/>
          <c:showSerName val="0"/>
          <c:showPercent val="0"/>
          <c:showBubbleSize val="0"/>
        </c:dLbls>
        <c:gapWidth val="150"/>
        <c:axId val="175100672"/>
        <c:axId val="175102208"/>
        <c:extLst>
          <c:ext xmlns:c15="http://schemas.microsoft.com/office/drawing/2012/chart" uri="{02D57815-91ED-43cb-92C2-25804820EDAC}">
            <c15:filteredBarSeries>
              <c15:ser>
                <c:idx val="0"/>
                <c:order val="0"/>
                <c:tx>
                  <c:strRef>
                    <c:extLst>
                      <c:ext uri="{02D57815-91ED-43cb-92C2-25804820EDAC}">
                        <c15:formulaRef>
                          <c15:sqref>'[9]COM-IND-001'!$D$32</c15:sqref>
                        </c15:formulaRef>
                      </c:ext>
                    </c:extLst>
                    <c:strCache>
                      <c:ptCount val="1"/>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strRef>
                    <c:extLst>
                      <c:ext uri="{02D57815-91ED-43cb-92C2-25804820EDAC}">
                        <c15:formulaRef>
                          <c15:sqref>'[9]COM-IND-001'!$C$33:$C$36</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'[9]COM-IND-001'!$D$33:$D$36</c15:sqref>
                        </c15:formulaRef>
                      </c:ext>
                    </c:extLst>
                    <c:numCache>
                      <c:formatCode>General</c:formatCode>
                      <c:ptCount val="4"/>
                    </c:numCache>
                  </c:numRef>
                </c:val>
                <c:extLst>
                  <c:ext xmlns:c16="http://schemas.microsoft.com/office/drawing/2014/chart" uri="{C3380CC4-5D6E-409C-BE32-E72D297353CC}">
                    <c16:uniqueId val="{00000004-15BE-4C53-9935-611D09880A14}"/>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'[9]COM-IND-001'!$E$32</c15:sqref>
                        </c15:formulaRef>
                      </c:ext>
                    </c:extLst>
                    <c:strCache>
                      <c:ptCount val="1"/>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'[9]COM-IND-001'!$C$33:$C$36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'[9]COM-IND-001'!$E$33:$E$36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15BE-4C53-9935-611D09880A14}"/>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'[9]COM-IND-001'!$F$32</c15:sqref>
                        </c15:formulaRef>
                      </c:ext>
                    </c:extLst>
                    <c:strCache>
                      <c:ptCount val="1"/>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'[9]COM-IND-001'!$C$33:$C$36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'[9]COM-IND-001'!$F$33:$F$36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6-15BE-4C53-9935-611D09880A14}"/>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'[9]COM-IND-001'!$G$32</c15:sqref>
                        </c15:formulaRef>
                      </c:ext>
                    </c:extLst>
                    <c:strCache>
                      <c:ptCount val="1"/>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strRef>
                    <c:extLst xmlns:c15="http://schemas.microsoft.com/office/drawing/2012/chart">
                      <c:ext xmlns:c15="http://schemas.microsoft.com/office/drawing/2012/chart" uri="{02D57815-91ED-43cb-92C2-25804820EDAC}">
                        <c15:formulaRef>
                          <c15:sqref>'[9]COM-IND-001'!$C$33:$C$36</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'[9]COM-IND-001'!$G$33:$G$36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7-15BE-4C53-9935-611D09880A14}"/>
                  </c:ext>
                </c:extLst>
              </c15:ser>
            </c15:filteredBarSeries>
          </c:ext>
        </c:extLst>
      </c:barChart>
      <c:catAx>
        <c:axId val="175100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5102208"/>
        <c:crosses val="autoZero"/>
        <c:auto val="1"/>
        <c:lblAlgn val="ctr"/>
        <c:lblOffset val="100"/>
        <c:noMultiLvlLbl val="0"/>
      </c:catAx>
      <c:valAx>
        <c:axId val="175102208"/>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75100672"/>
        <c:crosses val="autoZero"/>
        <c:crossBetween val="between"/>
      </c:valAx>
      <c:spPr>
        <a:noFill/>
        <a:ln>
          <a:noFill/>
        </a:ln>
        <a:effectLst/>
      </c:spPr>
    </c:plotArea>
    <c:legend>
      <c:legendPos val="b"/>
      <c:layout>
        <c:manualLayout>
          <c:xMode val="edge"/>
          <c:yMode val="edge"/>
          <c:x val="0.79243861019398876"/>
          <c:y val="7.6109475762686229E-2"/>
          <c:w val="0.18802821867270547"/>
          <c:h val="0.799859544015238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SEGUIDORES EN TWITTER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'[10]Indicador Seguidores Twitter'!$H$32</c:f>
              <c:strCache>
                <c:ptCount val="1"/>
                <c:pt idx="0">
                  <c:v>VARIABLE 1 Seguidores Actuales</c:v>
                </c:pt>
              </c:strCache>
            </c:strRef>
          </c:tx>
          <c:spPr>
            <a:solidFill>
              <a:schemeClr val="accent5"/>
            </a:solidFill>
            <a:ln>
              <a:noFill/>
            </a:ln>
            <a:effectLst/>
          </c:spPr>
          <c:invertIfNegative val="0"/>
          <c:cat>
            <c:strRef>
              <c:f>'[10]Indicador Seguidores Twitter'!$C$33:$C$44</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 </c:v>
                </c:pt>
              </c:strCache>
            </c:strRef>
          </c:cat>
          <c:val>
            <c:numRef>
              <c:f>'[10]Indicador Seguidores Twitter'!$H$33:$H$44</c:f>
              <c:numCache>
                <c:formatCode>General</c:formatCode>
                <c:ptCount val="12"/>
                <c:pt idx="0">
                  <c:v>18910</c:v>
                </c:pt>
                <c:pt idx="1">
                  <c:v>19174</c:v>
                </c:pt>
                <c:pt idx="2">
                  <c:v>19372</c:v>
                </c:pt>
                <c:pt idx="3">
                  <c:v>20057</c:v>
                </c:pt>
                <c:pt idx="4">
                  <c:v>20680</c:v>
                </c:pt>
                <c:pt idx="5">
                  <c:v>20836</c:v>
                </c:pt>
                <c:pt idx="6">
                  <c:v>21057</c:v>
                </c:pt>
                <c:pt idx="7">
                  <c:v>21241</c:v>
                </c:pt>
                <c:pt idx="8">
                  <c:v>21447</c:v>
                </c:pt>
                <c:pt idx="9">
                  <c:v>21654</c:v>
                </c:pt>
                <c:pt idx="10">
                  <c:v>21889</c:v>
                </c:pt>
                <c:pt idx="11">
                  <c:v>22080</c:v>
                </c:pt>
              </c:numCache>
            </c:numRef>
          </c:val>
          <c:extLst>
            <c:ext xmlns:c16="http://schemas.microsoft.com/office/drawing/2014/chart" uri="{C3380CC4-5D6E-409C-BE32-E72D297353CC}">
              <c16:uniqueId val="{00000000-37F4-4AFC-A794-8F998F811862}"/>
            </c:ext>
          </c:extLst>
        </c:ser>
        <c:ser>
          <c:idx val="5"/>
          <c:order val="5"/>
          <c:tx>
            <c:strRef>
              <c:f>'[10]Indicador Seguidores Twitter'!$I$32</c:f>
              <c:strCache>
                <c:ptCount val="1"/>
                <c:pt idx="0">
                  <c:v>VARIABLE 2 Seguidores inicio vigencia</c:v>
                </c:pt>
              </c:strCache>
            </c:strRef>
          </c:tx>
          <c:spPr>
            <a:solidFill>
              <a:schemeClr val="accent6"/>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'[10]Indicador Seguidores Twitter'!$C$33:$C$44</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 </c:v>
                </c:pt>
              </c:strCache>
            </c:strRef>
          </c:cat>
          <c:val>
            <c:numRef>
              <c:f>'[10]Indicador Seguidores Twitter'!$I$33:$I$44</c:f>
              <c:numCache>
                <c:formatCode>General</c:formatCode>
                <c:ptCount val="12"/>
                <c:pt idx="1">
                  <c:v>18910</c:v>
                </c:pt>
                <c:pt idx="2">
                  <c:v>18910</c:v>
                </c:pt>
                <c:pt idx="3">
                  <c:v>18910</c:v>
                </c:pt>
                <c:pt idx="4">
                  <c:v>18910</c:v>
                </c:pt>
                <c:pt idx="5">
                  <c:v>18910</c:v>
                </c:pt>
                <c:pt idx="6">
                  <c:v>18910</c:v>
                </c:pt>
                <c:pt idx="7">
                  <c:v>18910</c:v>
                </c:pt>
                <c:pt idx="8">
                  <c:v>18910</c:v>
                </c:pt>
                <c:pt idx="9">
                  <c:v>18910</c:v>
                </c:pt>
                <c:pt idx="10">
                  <c:v>18910</c:v>
                </c:pt>
                <c:pt idx="11">
                  <c:v>18910</c:v>
                </c:pt>
              </c:numCache>
            </c:numRef>
          </c:val>
          <c:extLst>
            <c:ext xmlns:c16="http://schemas.microsoft.com/office/drawing/2014/chart" uri="{C3380CC4-5D6E-409C-BE32-E72D297353CC}">
              <c16:uniqueId val="{00000001-37F4-4AFC-A794-8F998F811862}"/>
            </c:ext>
          </c:extLst>
        </c:ser>
        <c:dLbls>
          <c:showLegendKey val="0"/>
          <c:showVal val="0"/>
          <c:showCatName val="0"/>
          <c:showSerName val="0"/>
          <c:showPercent val="0"/>
          <c:showBubbleSize val="0"/>
        </c:dLbls>
        <c:gapWidth val="150"/>
        <c:axId val="303721503"/>
        <c:axId val="142354095"/>
        <c:extLst>
          <c:ext xmlns:c15="http://schemas.microsoft.com/office/drawing/2012/chart" uri="{02D57815-91ED-43cb-92C2-25804820EDAC}">
            <c15:filteredBarSeries>
              <c15:ser>
                <c:idx val="0"/>
                <c:order val="0"/>
                <c:tx>
                  <c:strRef>
                    <c:extLst>
                      <c:ext uri="{02D57815-91ED-43cb-92C2-25804820EDAC}">
                        <c15:formulaRef>
                          <c15:sqref>'[10]Indicador Seguidores Twitter'!$D$32</c15:sqref>
                        </c15:formulaRef>
                      </c:ext>
                    </c:extLst>
                    <c:strCache>
                      <c:ptCount val="1"/>
                    </c:strCache>
                  </c:strRef>
                </c:tx>
                <c:spPr>
                  <a:solidFill>
                    <a:schemeClr val="accent1"/>
                  </a:solidFill>
                  <a:ln>
                    <a:noFill/>
                  </a:ln>
                  <a:effectLst/>
                </c:spPr>
                <c:invertIfNegative val="0"/>
                <c:cat>
                  <c:strRef>
                    <c:extLst>
                      <c:ext uri="{02D57815-91ED-43cb-92C2-25804820EDAC}">
                        <c15:formulaRef>
                          <c15:sqref>'[10]Indicador Seguidores Twitter'!$C$33:$C$44</c15:sqref>
                        </c15:formulaRef>
                      </c:ext>
                    </c:extLst>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 </c:v>
                      </c:pt>
                    </c:strCache>
                  </c:strRef>
                </c:cat>
                <c:val>
                  <c:numRef>
                    <c:extLst>
                      <c:ext uri="{02D57815-91ED-43cb-92C2-25804820EDAC}">
                        <c15:formulaRef>
                          <c15:sqref>'[10]Indicador Seguidores Twitter'!$D$33:$D$44</c15:sqref>
                        </c15:formulaRef>
                      </c:ext>
                    </c:extLst>
                    <c:numCache>
                      <c:formatCode>General</c:formatCode>
                      <c:ptCount val="12"/>
                    </c:numCache>
                  </c:numRef>
                </c:val>
                <c:extLst>
                  <c:ext xmlns:c16="http://schemas.microsoft.com/office/drawing/2014/chart" uri="{C3380CC4-5D6E-409C-BE32-E72D297353CC}">
                    <c16:uniqueId val="{00000003-37F4-4AFC-A794-8F998F81186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'[10]Indicador Seguidores Twitter'!$E$32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'[10]Indicador Seguidores Twitter'!$C$33:$C$44</c15:sqref>
                        </c15:formulaRef>
                      </c:ext>
                    </c:extLst>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 </c:v>
                      </c:pt>
                    </c:strCache>
                  </c:strRef>
                </c:cat>
                <c:val>
                  <c:numRef>
                    <c:extLst xmlns:c15="http://schemas.microsoft.com/office/drawing/2012/chart">
                      <c:ext xmlns:c15="http://schemas.microsoft.com/office/drawing/2012/chart" uri="{02D57815-91ED-43cb-92C2-25804820EDAC}">
                        <c15:formulaRef>
                          <c15:sqref>'[10]Indicador Seguidores Twitter'!$E$33:$E$44</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4-37F4-4AFC-A794-8F998F81186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'[10]Indicador Seguidores Twitter'!$F$32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'[10]Indicador Seguidores Twitter'!$C$33:$C$44</c15:sqref>
                        </c15:formulaRef>
                      </c:ext>
                    </c:extLst>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 </c:v>
                      </c:pt>
                    </c:strCache>
                  </c:strRef>
                </c:cat>
                <c:val>
                  <c:numRef>
                    <c:extLst xmlns:c15="http://schemas.microsoft.com/office/drawing/2012/chart">
                      <c:ext xmlns:c15="http://schemas.microsoft.com/office/drawing/2012/chart" uri="{02D57815-91ED-43cb-92C2-25804820EDAC}">
                        <c15:formulaRef>
                          <c15:sqref>'[10]Indicador Seguidores Twitter'!$F$33:$F$44</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37F4-4AFC-A794-8F998F81186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'[10]Indicador Seguidores Twitter'!$G$32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'[10]Indicador Seguidores Twitter'!$C$33:$C$44</c15:sqref>
                        </c15:formulaRef>
                      </c:ext>
                    </c:extLst>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 </c:v>
                      </c:pt>
                    </c:strCache>
                  </c:strRef>
                </c:cat>
                <c:val>
                  <c:numRef>
                    <c:extLst xmlns:c15="http://schemas.microsoft.com/office/drawing/2012/chart">
                      <c:ext xmlns:c15="http://schemas.microsoft.com/office/drawing/2012/chart" uri="{02D57815-91ED-43cb-92C2-25804820EDAC}">
                        <c15:formulaRef>
                          <c15:sqref>'[10]Indicador Seguidores Twitter'!$G$33:$G$44</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6-37F4-4AFC-A794-8F998F811862}"/>
                  </c:ext>
                </c:extLst>
              </c15:ser>
            </c15:filteredBarSeries>
          </c:ext>
        </c:extLst>
      </c:barChart>
      <c:lineChart>
        <c:grouping val="standard"/>
        <c:varyColors val="0"/>
        <c:ser>
          <c:idx val="6"/>
          <c:order val="6"/>
          <c:tx>
            <c:strRef>
              <c:f>'[10]Indicador Seguidores Twitter'!$J$32</c:f>
              <c:strCache>
                <c:ptCount val="1"/>
                <c:pt idx="0">
                  <c:v>RESULTADO</c:v>
                </c:pt>
              </c:strCache>
            </c:strRef>
          </c:tx>
          <c:spPr>
            <a:ln w="28575" cap="rnd">
              <a:solidFill>
                <a:schemeClr val="accent1">
                  <a:lumMod val="60000"/>
                </a:schemeClr>
              </a:solidFill>
              <a:round/>
            </a:ln>
            <a:effectLst/>
          </c:spPr>
          <c:marker>
            <c:symbol val="none"/>
          </c:marker>
          <c:cat>
            <c:strRef>
              <c:f>'[10]Indicador Seguidores Twitter'!$C$33:$C$44</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 </c:v>
                </c:pt>
              </c:strCache>
            </c:strRef>
          </c:cat>
          <c:val>
            <c:numRef>
              <c:f>'[10]Indicador Seguidores Twitter'!$J$33:$J$44</c:f>
              <c:numCache>
                <c:formatCode>General</c:formatCode>
                <c:ptCount val="12"/>
                <c:pt idx="0">
                  <c:v>0</c:v>
                </c:pt>
                <c:pt idx="1">
                  <c:v>1.3960867265996768E-2</c:v>
                </c:pt>
                <c:pt idx="2">
                  <c:v>2.4431517715494344E-2</c:v>
                </c:pt>
                <c:pt idx="3">
                  <c:v>6.0655737704917945E-2</c:v>
                </c:pt>
                <c:pt idx="4">
                  <c:v>9.3601269169751422E-2</c:v>
                </c:pt>
                <c:pt idx="5">
                  <c:v>0.10185087255420422</c:v>
                </c:pt>
                <c:pt idx="6">
                  <c:v>0.11353781068217872</c:v>
                </c:pt>
                <c:pt idx="7">
                  <c:v>0.12326811210999478</c:v>
                </c:pt>
                <c:pt idx="8">
                  <c:v>0.13416181914331049</c:v>
                </c:pt>
                <c:pt idx="9">
                  <c:v>0.14510840824960347</c:v>
                </c:pt>
                <c:pt idx="10">
                  <c:v>0.15753569539925971</c:v>
                </c:pt>
                <c:pt idx="11">
                  <c:v>0.16763617133791642</c:v>
                </c:pt>
              </c:numCache>
            </c:numRef>
          </c:val>
          <c:smooth val="0"/>
          <c:extLst>
            <c:ext xmlns:c16="http://schemas.microsoft.com/office/drawing/2014/chart" uri="{C3380CC4-5D6E-409C-BE32-E72D297353CC}">
              <c16:uniqueId val="{00000002-37F4-4AFC-A794-8F998F811862}"/>
            </c:ext>
          </c:extLst>
        </c:ser>
        <c:dLbls>
          <c:showLegendKey val="0"/>
          <c:showVal val="0"/>
          <c:showCatName val="0"/>
          <c:showSerName val="0"/>
          <c:showPercent val="0"/>
          <c:showBubbleSize val="0"/>
        </c:dLbls>
        <c:marker val="1"/>
        <c:smooth val="0"/>
        <c:axId val="301294415"/>
        <c:axId val="1439456480"/>
      </c:lineChart>
      <c:catAx>
        <c:axId val="3037215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354095"/>
        <c:crosses val="autoZero"/>
        <c:auto val="1"/>
        <c:lblAlgn val="ctr"/>
        <c:lblOffset val="100"/>
        <c:noMultiLvlLbl val="0"/>
      </c:catAx>
      <c:valAx>
        <c:axId val="1423540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3721503"/>
        <c:crosses val="autoZero"/>
        <c:crossBetween val="between"/>
      </c:valAx>
      <c:valAx>
        <c:axId val="143945648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1294415"/>
        <c:crosses val="max"/>
        <c:crossBetween val="between"/>
      </c:valAx>
      <c:catAx>
        <c:axId val="301294415"/>
        <c:scaling>
          <c:orientation val="minMax"/>
        </c:scaling>
        <c:delete val="1"/>
        <c:axPos val="b"/>
        <c:numFmt formatCode="General" sourceLinked="1"/>
        <c:majorTickMark val="out"/>
        <c:minorTickMark val="none"/>
        <c:tickLblPos val="nextTo"/>
        <c:crossAx val="14394564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COMUNICACIONES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3.8001004927891741E-2"/>
          <c:y val="0.2232655603311802"/>
          <c:w val="0.74168322300972789"/>
          <c:h val="0.49939282999050144"/>
        </c:manualLayout>
      </c:layout>
      <c:barChart>
        <c:barDir val="col"/>
        <c:grouping val="clustered"/>
        <c:varyColors val="0"/>
        <c:ser>
          <c:idx val="4"/>
          <c:order val="4"/>
          <c:tx>
            <c:strRef>
              <c:f>'[11]COM-IND-003'!$H$32</c:f>
              <c:strCache>
                <c:ptCount val="1"/>
                <c:pt idx="0">
                  <c:v>Número de actividades ejecutadas</c:v>
                </c:pt>
              </c:strCache>
            </c:strRef>
          </c:tx>
          <c:spPr>
            <a:solidFill>
              <a:schemeClr val="accent5"/>
            </a:solidFill>
            <a:ln>
              <a:noFill/>
            </a:ln>
            <a:effectLst/>
          </c:spPr>
          <c:invertIfNegative val="0"/>
          <c:cat>
            <c:strRef>
              <c:f>'[11]COM-IND-003'!$C$33:$C$37</c:f>
              <c:strCache>
                <c:ptCount val="5"/>
                <c:pt idx="0">
                  <c:v>TRIMESTRE 1</c:v>
                </c:pt>
                <c:pt idx="1">
                  <c:v>TRIMESTRE 2</c:v>
                </c:pt>
                <c:pt idx="2">
                  <c:v>TRIMESTRE 3</c:v>
                </c:pt>
                <c:pt idx="3">
                  <c:v>TRIMESTRE 4</c:v>
                </c:pt>
                <c:pt idx="4">
                  <c:v>TOTAL</c:v>
                </c:pt>
              </c:strCache>
            </c:strRef>
          </c:cat>
          <c:val>
            <c:numRef>
              <c:f>'[11]COM-IND-003'!$H$33:$H$37</c:f>
              <c:numCache>
                <c:formatCode>General</c:formatCode>
                <c:ptCount val="5"/>
                <c:pt idx="0">
                  <c:v>12</c:v>
                </c:pt>
                <c:pt idx="1">
                  <c:v>15</c:v>
                </c:pt>
              </c:numCache>
            </c:numRef>
          </c:val>
          <c:extLst>
            <c:ext xmlns:c16="http://schemas.microsoft.com/office/drawing/2014/chart" uri="{C3380CC4-5D6E-409C-BE32-E72D297353CC}">
              <c16:uniqueId val="{00000000-5DA0-4B88-BD4C-8FB839919C56}"/>
            </c:ext>
          </c:extLst>
        </c:ser>
        <c:ser>
          <c:idx val="5"/>
          <c:order val="5"/>
          <c:tx>
            <c:strRef>
              <c:f>'[11]COM-IND-003'!$I$32</c:f>
              <c:strCache>
                <c:ptCount val="1"/>
                <c:pt idx="0">
                  <c:v>Número de actividades programadas</c:v>
                </c:pt>
              </c:strCache>
            </c:strRef>
          </c:tx>
          <c:spPr>
            <a:solidFill>
              <a:schemeClr val="accent6"/>
            </a:solidFill>
            <a:ln>
              <a:noFill/>
            </a:ln>
            <a:effectLst/>
          </c:spPr>
          <c:invertIfNegative val="0"/>
          <c:cat>
            <c:strRef>
              <c:f>'[11]COM-IND-003'!$C$33:$C$37</c:f>
              <c:strCache>
                <c:ptCount val="5"/>
                <c:pt idx="0">
                  <c:v>TRIMESTRE 1</c:v>
                </c:pt>
                <c:pt idx="1">
                  <c:v>TRIMESTRE 2</c:v>
                </c:pt>
                <c:pt idx="2">
                  <c:v>TRIMESTRE 3</c:v>
                </c:pt>
                <c:pt idx="3">
                  <c:v>TRIMESTRE 4</c:v>
                </c:pt>
                <c:pt idx="4">
                  <c:v>TOTAL</c:v>
                </c:pt>
              </c:strCache>
            </c:strRef>
          </c:cat>
          <c:val>
            <c:numRef>
              <c:f>'[11]COM-IND-003'!$I$33:$I$37</c:f>
              <c:numCache>
                <c:formatCode>General</c:formatCode>
                <c:ptCount val="5"/>
                <c:pt idx="0">
                  <c:v>10</c:v>
                </c:pt>
                <c:pt idx="1">
                  <c:v>10</c:v>
                </c:pt>
              </c:numCache>
            </c:numRef>
          </c:val>
          <c:extLst>
            <c:ext xmlns:c16="http://schemas.microsoft.com/office/drawing/2014/chart" uri="{C3380CC4-5D6E-409C-BE32-E72D297353CC}">
              <c16:uniqueId val="{00000001-5DA0-4B88-BD4C-8FB839919C56}"/>
            </c:ext>
          </c:extLst>
        </c:ser>
        <c:dLbls>
          <c:showLegendKey val="0"/>
          <c:showVal val="0"/>
          <c:showCatName val="0"/>
          <c:showSerName val="0"/>
          <c:showPercent val="0"/>
          <c:showBubbleSize val="0"/>
        </c:dLbls>
        <c:gapWidth val="150"/>
        <c:axId val="-1434537632"/>
        <c:axId val="-1434530016"/>
        <c:extLst>
          <c:ext xmlns:c15="http://schemas.microsoft.com/office/drawing/2012/chart" uri="{02D57815-91ED-43cb-92C2-25804820EDAC}">
            <c15:filteredBarSeries>
              <c15:ser>
                <c:idx val="0"/>
                <c:order val="0"/>
                <c:tx>
                  <c:strRef>
                    <c:extLst>
                      <c:ext uri="{02D57815-91ED-43cb-92C2-25804820EDAC}">
                        <c15:formulaRef>
                          <c15:sqref>'[11]COM-IND-003'!$D$32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'[11]COM-IND-003'!$C$33:$C$37</c15:sqref>
                        </c15:formulaRef>
                      </c:ext>
                    </c:extLst>
                    <c:strCache>
                      <c:ptCount val="5"/>
                      <c:pt idx="0">
                        <c:v>TRIMESTRE 1</c:v>
                      </c:pt>
                      <c:pt idx="1">
                        <c:v>TRIMESTRE 2</c:v>
                      </c:pt>
                      <c:pt idx="2">
                        <c:v>TRIMESTRE 3</c:v>
                      </c:pt>
                      <c:pt idx="3">
                        <c:v>TRIMESTRE 4</c:v>
                      </c:pt>
                      <c:pt idx="4">
                        <c:v>TOTAL</c:v>
                      </c:pt>
                    </c:strCache>
                  </c:strRef>
                </c:cat>
                <c:val>
                  <c:numRef>
                    <c:extLst>
                      <c:ext uri="{02D57815-91ED-43cb-92C2-25804820EDAC}">
                        <c15:formulaRef>
                          <c15:sqref>'[11]COM-IND-003'!$D$33:$D$37</c15:sqref>
                        </c15:formulaRef>
                      </c:ext>
                    </c:extLst>
                    <c:numCache>
                      <c:formatCode>General</c:formatCode>
                      <c:ptCount val="5"/>
                    </c:numCache>
                  </c:numRef>
                </c:val>
                <c:extLst>
                  <c:ext xmlns:c16="http://schemas.microsoft.com/office/drawing/2014/chart" uri="{C3380CC4-5D6E-409C-BE32-E72D297353CC}">
                    <c16:uniqueId val="{00000003-5DA0-4B88-BD4C-8FB839919C5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'[11]COM-IND-003'!$E$32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'[11]COM-IND-003'!$C$33:$C$37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'[11]COM-IND-003'!$E$33:$E$37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5DA0-4B88-BD4C-8FB839919C5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'[11]COM-IND-003'!$F$32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'[11]COM-IND-003'!$C$33:$C$37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'[11]COM-IND-003'!$F$33:$F$37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5DA0-4B88-BD4C-8FB839919C5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'[11]COM-IND-003'!$G$32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'[11]COM-IND-003'!$C$33:$C$37</c15:sqref>
                        </c15:formulaRef>
                      </c:ext>
                    </c:extLst>
                    <c:strCache>
                      <c:ptCount val="5"/>
                      <c:pt idx="0">
                        <c:v>TRIMESTRE 1</c:v>
                      </c:pt>
                      <c:pt idx="1">
                        <c:v>TRIMESTRE 2</c:v>
                      </c:pt>
                      <c:pt idx="2">
                        <c:v>TRIMESTRE 3</c:v>
                      </c:pt>
                      <c:pt idx="3">
                        <c:v>TRIMESTRE 4</c:v>
                      </c:pt>
                      <c:pt idx="4">
                        <c:v>TOTAL</c:v>
                      </c:pt>
                    </c:strCache>
                  </c:strRef>
                </c:cat>
                <c:val>
                  <c:numRef>
                    <c:extLst xmlns:c15="http://schemas.microsoft.com/office/drawing/2012/chart">
                      <c:ext xmlns:c15="http://schemas.microsoft.com/office/drawing/2012/chart" uri="{02D57815-91ED-43cb-92C2-25804820EDAC}">
                        <c15:formulaRef>
                          <c15:sqref>'[11]COM-IND-003'!$G$33:$G$37</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5DA0-4B88-BD4C-8FB839919C56}"/>
                  </c:ext>
                </c:extLst>
              </c15:ser>
            </c15:filteredBarSeries>
          </c:ext>
        </c:extLst>
      </c:barChart>
      <c:lineChart>
        <c:grouping val="standard"/>
        <c:varyColors val="0"/>
        <c:ser>
          <c:idx val="6"/>
          <c:order val="6"/>
          <c:tx>
            <c:strRef>
              <c:f>'[11]COM-IND-003'!$J$32</c:f>
              <c:strCache>
                <c:ptCount val="1"/>
                <c:pt idx="0">
                  <c:v>% de cumplimiento</c:v>
                </c:pt>
              </c:strCache>
            </c:strRef>
          </c:tx>
          <c:spPr>
            <a:ln w="28575" cap="rnd">
              <a:solidFill>
                <a:schemeClr val="accent1">
                  <a:lumMod val="60000"/>
                </a:schemeClr>
              </a:solidFill>
              <a:round/>
            </a:ln>
            <a:effectLst/>
          </c:spPr>
          <c:marker>
            <c:symbol val="none"/>
          </c:marker>
          <c:cat>
            <c:strRef>
              <c:f>'[11]COM-IND-003'!$C$33:$C$37</c:f>
              <c:strCache>
                <c:ptCount val="5"/>
                <c:pt idx="0">
                  <c:v>TRIMESTRE 1</c:v>
                </c:pt>
                <c:pt idx="1">
                  <c:v>TRIMESTRE 2</c:v>
                </c:pt>
                <c:pt idx="2">
                  <c:v>TRIMESTRE 3</c:v>
                </c:pt>
                <c:pt idx="3">
                  <c:v>TRIMESTRE 4</c:v>
                </c:pt>
                <c:pt idx="4">
                  <c:v>TOTAL</c:v>
                </c:pt>
              </c:strCache>
            </c:strRef>
          </c:cat>
          <c:val>
            <c:numRef>
              <c:f>'[11]COM-IND-003'!$J$33:$J$37</c:f>
              <c:numCache>
                <c:formatCode>General</c:formatCode>
                <c:ptCount val="5"/>
                <c:pt idx="0">
                  <c:v>1.2</c:v>
                </c:pt>
                <c:pt idx="1">
                  <c:v>1.5</c:v>
                </c:pt>
                <c:pt idx="2">
                  <c:v>0</c:v>
                </c:pt>
                <c:pt idx="3">
                  <c:v>0</c:v>
                </c:pt>
              </c:numCache>
            </c:numRef>
          </c:val>
          <c:smooth val="0"/>
          <c:extLst>
            <c:ext xmlns:c16="http://schemas.microsoft.com/office/drawing/2014/chart" uri="{C3380CC4-5D6E-409C-BE32-E72D297353CC}">
              <c16:uniqueId val="{00000002-5DA0-4B88-BD4C-8FB839919C56}"/>
            </c:ext>
          </c:extLst>
        </c:ser>
        <c:dLbls>
          <c:showLegendKey val="0"/>
          <c:showVal val="0"/>
          <c:showCatName val="0"/>
          <c:showSerName val="0"/>
          <c:showPercent val="0"/>
          <c:showBubbleSize val="0"/>
        </c:dLbls>
        <c:marker val="1"/>
        <c:smooth val="0"/>
        <c:axId val="-1434532192"/>
        <c:axId val="-1434529472"/>
      </c:lineChart>
      <c:catAx>
        <c:axId val="-1434537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30016"/>
        <c:crosses val="autoZero"/>
        <c:auto val="1"/>
        <c:lblAlgn val="ctr"/>
        <c:lblOffset val="100"/>
        <c:noMultiLvlLbl val="0"/>
      </c:catAx>
      <c:valAx>
        <c:axId val="-1434530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37632"/>
        <c:crosses val="autoZero"/>
        <c:crossBetween val="between"/>
      </c:valAx>
      <c:valAx>
        <c:axId val="-14345294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34532192"/>
        <c:crosses val="max"/>
        <c:crossBetween val="between"/>
      </c:valAx>
      <c:catAx>
        <c:axId val="-1434532192"/>
        <c:scaling>
          <c:orientation val="minMax"/>
        </c:scaling>
        <c:delete val="1"/>
        <c:axPos val="b"/>
        <c:numFmt formatCode="General" sourceLinked="1"/>
        <c:majorTickMark val="out"/>
        <c:minorTickMark val="none"/>
        <c:tickLblPos val="nextTo"/>
        <c:crossAx val="-1434529472"/>
        <c:crosses val="autoZero"/>
        <c:auto val="1"/>
        <c:lblAlgn val="ctr"/>
        <c:lblOffset val="100"/>
        <c:noMultiLvlLbl val="0"/>
      </c:catAx>
      <c:spPr>
        <a:noFill/>
        <a:ln>
          <a:noFill/>
        </a:ln>
        <a:effectLst/>
      </c:spPr>
    </c:plotArea>
    <c:legend>
      <c:legendPos val="b"/>
      <c:layout>
        <c:manualLayout>
          <c:xMode val="edge"/>
          <c:yMode val="edge"/>
          <c:x val="0.82808754732055623"/>
          <c:y val="6.1700038108094296E-2"/>
          <c:w val="0.16982557323021899"/>
          <c:h val="0.872084778186244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chart" Target="../charts/chart14.xml"/><Relationship Id="rId7" Type="http://schemas.openxmlformats.org/officeDocument/2006/relationships/image" Target="../media/image7.emf"/><Relationship Id="rId2" Type="http://schemas.openxmlformats.org/officeDocument/2006/relationships/image" Target="../media/image4.png"/><Relationship Id="rId1" Type="http://schemas.openxmlformats.org/officeDocument/2006/relationships/image" Target="../media/image1.jpg"/><Relationship Id="rId6" Type="http://schemas.openxmlformats.org/officeDocument/2006/relationships/image" Target="../media/image6.png"/><Relationship Id="rId5" Type="http://schemas.openxmlformats.org/officeDocument/2006/relationships/chart" Target="../charts/chart15.xml"/><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1.emf"/><Relationship Id="rId2" Type="http://schemas.openxmlformats.org/officeDocument/2006/relationships/image" Target="../media/image8.png"/><Relationship Id="rId1" Type="http://schemas.openxmlformats.org/officeDocument/2006/relationships/image" Target="../media/image1.jpg"/><Relationship Id="rId6" Type="http://schemas.openxmlformats.org/officeDocument/2006/relationships/image" Target="../media/image10.png"/><Relationship Id="rId5" Type="http://schemas.openxmlformats.org/officeDocument/2006/relationships/chart" Target="../charts/chart17.xml"/><Relationship Id="rId4"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6.emf"/><Relationship Id="rId2" Type="http://schemas.openxmlformats.org/officeDocument/2006/relationships/image" Target="../media/image13.emf"/><Relationship Id="rId1" Type="http://schemas.openxmlformats.org/officeDocument/2006/relationships/image" Target="../media/image1.jpg"/><Relationship Id="rId6" Type="http://schemas.openxmlformats.org/officeDocument/2006/relationships/image" Target="../media/image15.png"/><Relationship Id="rId5" Type="http://schemas.openxmlformats.org/officeDocument/2006/relationships/chart" Target="../charts/chart19.xml"/><Relationship Id="rId4"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7.jpeg"/></Relationships>
</file>

<file path=xl/drawings/_rels/drawing4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7.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2</xdr:col>
      <xdr:colOff>95249</xdr:colOff>
      <xdr:row>50</xdr:row>
      <xdr:rowOff>47625</xdr:rowOff>
    </xdr:from>
    <xdr:to>
      <xdr:col>24</xdr:col>
      <xdr:colOff>85724</xdr:colOff>
      <xdr:row>62</xdr:row>
      <xdr:rowOff>114300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 y="190499"/>
          <a:ext cx="990600" cy="9384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173690</xdr:colOff>
      <xdr:row>42</xdr:row>
      <xdr:rowOff>17931</xdr:rowOff>
    </xdr:from>
    <xdr:to>
      <xdr:col>24</xdr:col>
      <xdr:colOff>201705</xdr:colOff>
      <xdr:row>54</xdr:row>
      <xdr:rowOff>11206</xdr:rowOff>
    </xdr:to>
    <xdr:graphicFrame macro="">
      <xdr:nvGraphicFramePr>
        <xdr:cNvPr id="5" name="Gráfico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209550</xdr:colOff>
      <xdr:row>3</xdr:row>
      <xdr:rowOff>152400</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14401"/>
        </a:xfrm>
        <a:prstGeom prst="rect">
          <a:avLst/>
        </a:prstGeom>
      </xdr:spPr>
    </xdr:pic>
    <xdr:clientData/>
  </xdr:twoCellAnchor>
  <xdr:twoCellAnchor>
    <xdr:from>
      <xdr:col>2</xdr:col>
      <xdr:colOff>56030</xdr:colOff>
      <xdr:row>43</xdr:row>
      <xdr:rowOff>51547</xdr:rowOff>
    </xdr:from>
    <xdr:to>
      <xdr:col>24</xdr:col>
      <xdr:colOff>145677</xdr:colOff>
      <xdr:row>55</xdr:row>
      <xdr:rowOff>168088</xdr:rowOff>
    </xdr:to>
    <xdr:graphicFrame macro="">
      <xdr:nvGraphicFramePr>
        <xdr:cNvPr id="4" name="Gráfico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209550</xdr:colOff>
      <xdr:row>3</xdr:row>
      <xdr:rowOff>152400</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14401"/>
        </a:xfrm>
        <a:prstGeom prst="rect">
          <a:avLst/>
        </a:prstGeom>
      </xdr:spPr>
    </xdr:pic>
    <xdr:clientData/>
  </xdr:twoCellAnchor>
  <xdr:twoCellAnchor>
    <xdr:from>
      <xdr:col>2</xdr:col>
      <xdr:colOff>81642</xdr:colOff>
      <xdr:row>42</xdr:row>
      <xdr:rowOff>131989</xdr:rowOff>
    </xdr:from>
    <xdr:to>
      <xdr:col>24</xdr:col>
      <xdr:colOff>244928</xdr:colOff>
      <xdr:row>54</xdr:row>
      <xdr:rowOff>81643</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0</xdr:colOff>
      <xdr:row>42</xdr:row>
      <xdr:rowOff>0</xdr:rowOff>
    </xdr:from>
    <xdr:to>
      <xdr:col>24</xdr:col>
      <xdr:colOff>171450</xdr:colOff>
      <xdr:row>54</xdr:row>
      <xdr:rowOff>66675</xdr:rowOff>
    </xdr:to>
    <xdr:graphicFrame macro="">
      <xdr:nvGraphicFramePr>
        <xdr:cNvPr id="3" name="Gráfico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11</xdr:col>
      <xdr:colOff>13679</xdr:colOff>
      <xdr:row>33</xdr:row>
      <xdr:rowOff>561975</xdr:rowOff>
    </xdr:from>
    <xdr:to>
      <xdr:col>24</xdr:col>
      <xdr:colOff>9525</xdr:colOff>
      <xdr:row>33</xdr:row>
      <xdr:rowOff>2314575</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2"/>
        <a:srcRect l="2825" t="47020" r="59169" b="28122"/>
        <a:stretch/>
      </xdr:blipFill>
      <xdr:spPr>
        <a:xfrm>
          <a:off x="4538054" y="12353925"/>
          <a:ext cx="3758221" cy="1752600"/>
        </a:xfrm>
        <a:prstGeom prst="rect">
          <a:avLst/>
        </a:prstGeom>
      </xdr:spPr>
    </xdr:pic>
    <xdr:clientData/>
  </xdr:twoCellAnchor>
  <xdr:twoCellAnchor>
    <xdr:from>
      <xdr:col>2</xdr:col>
      <xdr:colOff>47625</xdr:colOff>
      <xdr:row>41</xdr:row>
      <xdr:rowOff>47625</xdr:rowOff>
    </xdr:from>
    <xdr:to>
      <xdr:col>24</xdr:col>
      <xdr:colOff>209550</xdr:colOff>
      <xdr:row>53</xdr:row>
      <xdr:rowOff>85725</xdr:rowOff>
    </xdr:to>
    <xdr:graphicFrame macro="">
      <xdr:nvGraphicFramePr>
        <xdr:cNvPr id="5" name="Gráfico 4">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6" name="Imagen 5">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11</xdr:col>
      <xdr:colOff>0</xdr:colOff>
      <xdr:row>33</xdr:row>
      <xdr:rowOff>577416</xdr:rowOff>
    </xdr:from>
    <xdr:to>
      <xdr:col>23</xdr:col>
      <xdr:colOff>265267</xdr:colOff>
      <xdr:row>33</xdr:row>
      <xdr:rowOff>2314575</xdr:rowOff>
    </xdr:to>
    <xdr:pic>
      <xdr:nvPicPr>
        <xdr:cNvPr id="7" name="Imagen 6">
          <a:extLst>
            <a:ext uri="{FF2B5EF4-FFF2-40B4-BE49-F238E27FC236}">
              <a16:creationId xmlns:a16="http://schemas.microsoft.com/office/drawing/2014/main" id="{B34B6674-8AC9-4DC7-A192-6C5956B2C350}"/>
            </a:ext>
          </a:extLst>
        </xdr:cNvPr>
        <xdr:cNvPicPr>
          <a:picLocks noChangeAspect="1"/>
        </xdr:cNvPicPr>
      </xdr:nvPicPr>
      <xdr:blipFill rotWithShape="1">
        <a:blip xmlns:r="http://schemas.openxmlformats.org/officeDocument/2006/relationships" r:embed="rId4"/>
        <a:srcRect l="8751" t="27781" r="41992" b="39324"/>
        <a:stretch/>
      </xdr:blipFill>
      <xdr:spPr>
        <a:xfrm>
          <a:off x="4524375" y="10264341"/>
          <a:ext cx="3694267" cy="1737159"/>
        </a:xfrm>
        <a:prstGeom prst="rect">
          <a:avLst/>
        </a:prstGeom>
      </xdr:spPr>
    </xdr:pic>
    <xdr:clientData/>
  </xdr:twoCellAnchor>
  <xdr:twoCellAnchor>
    <xdr:from>
      <xdr:col>4</xdr:col>
      <xdr:colOff>38100</xdr:colOff>
      <xdr:row>42</xdr:row>
      <xdr:rowOff>152400</xdr:rowOff>
    </xdr:from>
    <xdr:to>
      <xdr:col>23</xdr:col>
      <xdr:colOff>252942</xdr:colOff>
      <xdr:row>53</xdr:row>
      <xdr:rowOff>120651</xdr:rowOff>
    </xdr:to>
    <xdr:graphicFrame macro="">
      <xdr:nvGraphicFramePr>
        <xdr:cNvPr id="8" name="Gráfico 7">
          <a:extLst>
            <a:ext uri="{FF2B5EF4-FFF2-40B4-BE49-F238E27FC236}">
              <a16:creationId xmlns:a16="http://schemas.microsoft.com/office/drawing/2014/main" id="{FF69C4A4-BC79-438B-B8FE-91597825EA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13679</xdr:colOff>
      <xdr:row>34</xdr:row>
      <xdr:rowOff>561975</xdr:rowOff>
    </xdr:from>
    <xdr:to>
      <xdr:col>23</xdr:col>
      <xdr:colOff>318683</xdr:colOff>
      <xdr:row>34</xdr:row>
      <xdr:rowOff>2314575</xdr:rowOff>
    </xdr:to>
    <xdr:pic>
      <xdr:nvPicPr>
        <xdr:cNvPr id="9" name="Imagen 8">
          <a:extLst>
            <a:ext uri="{FF2B5EF4-FFF2-40B4-BE49-F238E27FC236}">
              <a16:creationId xmlns:a16="http://schemas.microsoft.com/office/drawing/2014/main" id="{D3C51A7C-2DB4-4931-BD03-BCDD14961939}"/>
            </a:ext>
          </a:extLst>
        </xdr:cNvPr>
        <xdr:cNvPicPr>
          <a:picLocks noChangeAspect="1"/>
        </xdr:cNvPicPr>
      </xdr:nvPicPr>
      <xdr:blipFill rotWithShape="1">
        <a:blip xmlns:r="http://schemas.openxmlformats.org/officeDocument/2006/relationships" r:embed="rId2"/>
        <a:srcRect l="2825" t="47020" r="59169" b="28122"/>
        <a:stretch/>
      </xdr:blipFill>
      <xdr:spPr>
        <a:xfrm>
          <a:off x="4538054" y="12592050"/>
          <a:ext cx="3734004" cy="1752600"/>
        </a:xfrm>
        <a:prstGeom prst="rect">
          <a:avLst/>
        </a:prstGeom>
      </xdr:spPr>
    </xdr:pic>
    <xdr:clientData/>
  </xdr:twoCellAnchor>
  <xdr:twoCellAnchor editAs="oneCell">
    <xdr:from>
      <xdr:col>10</xdr:col>
      <xdr:colOff>78442</xdr:colOff>
      <xdr:row>35</xdr:row>
      <xdr:rowOff>616324</xdr:rowOff>
    </xdr:from>
    <xdr:to>
      <xdr:col>24</xdr:col>
      <xdr:colOff>266158</xdr:colOff>
      <xdr:row>35</xdr:row>
      <xdr:rowOff>2577354</xdr:rowOff>
    </xdr:to>
    <xdr:pic>
      <xdr:nvPicPr>
        <xdr:cNvPr id="10" name="Imagen 9">
          <a:extLst>
            <a:ext uri="{FF2B5EF4-FFF2-40B4-BE49-F238E27FC236}">
              <a16:creationId xmlns:a16="http://schemas.microsoft.com/office/drawing/2014/main" id="{F0D2AC4B-9862-436B-873C-342588FB274B}"/>
            </a:ext>
          </a:extLst>
        </xdr:cNvPr>
        <xdr:cNvPicPr>
          <a:picLocks noChangeAspect="1"/>
        </xdr:cNvPicPr>
      </xdr:nvPicPr>
      <xdr:blipFill rotWithShape="1">
        <a:blip xmlns:r="http://schemas.openxmlformats.org/officeDocument/2006/relationships" r:embed="rId6"/>
        <a:srcRect l="2928" t="43885" r="56996" b="29028"/>
        <a:stretch/>
      </xdr:blipFill>
      <xdr:spPr>
        <a:xfrm>
          <a:off x="4374217" y="15018124"/>
          <a:ext cx="4178691" cy="1961030"/>
        </a:xfrm>
        <a:prstGeom prst="rect">
          <a:avLst/>
        </a:prstGeom>
      </xdr:spPr>
    </xdr:pic>
    <xdr:clientData/>
  </xdr:twoCellAnchor>
  <xdr:twoCellAnchor editAs="oneCell">
    <xdr:from>
      <xdr:col>10</xdr:col>
      <xdr:colOff>42723</xdr:colOff>
      <xdr:row>36</xdr:row>
      <xdr:rowOff>619825</xdr:rowOff>
    </xdr:from>
    <xdr:to>
      <xdr:col>24</xdr:col>
      <xdr:colOff>244429</xdr:colOff>
      <xdr:row>36</xdr:row>
      <xdr:rowOff>2585918</xdr:rowOff>
    </xdr:to>
    <xdr:pic>
      <xdr:nvPicPr>
        <xdr:cNvPr id="12" name="Imagen 11">
          <a:extLst>
            <a:ext uri="{FF2B5EF4-FFF2-40B4-BE49-F238E27FC236}">
              <a16:creationId xmlns:a16="http://schemas.microsoft.com/office/drawing/2014/main" id="{575CD081-22AA-4D14-8781-19E038B628F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28973" y="17693388"/>
          <a:ext cx="4178394" cy="1966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190500</xdr:colOff>
      <xdr:row>3</xdr:row>
      <xdr:rowOff>176462</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90600" cy="938463"/>
        </a:xfrm>
        <a:prstGeom prst="rect">
          <a:avLst/>
        </a:prstGeom>
      </xdr:spPr>
    </xdr:pic>
    <xdr:clientData/>
  </xdr:twoCellAnchor>
  <xdr:twoCellAnchor editAs="oneCell">
    <xdr:from>
      <xdr:col>11</xdr:col>
      <xdr:colOff>115359</xdr:colOff>
      <xdr:row>32</xdr:row>
      <xdr:rowOff>842432</xdr:rowOff>
    </xdr:from>
    <xdr:to>
      <xdr:col>24</xdr:col>
      <xdr:colOff>95250</xdr:colOff>
      <xdr:row>33</xdr:row>
      <xdr:rowOff>481556</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2"/>
        <a:srcRect l="34341" t="27781" r="18971" b="39499"/>
        <a:stretch/>
      </xdr:blipFill>
      <xdr:spPr>
        <a:xfrm>
          <a:off x="4639734" y="10586507"/>
          <a:ext cx="3742266" cy="1780101"/>
        </a:xfrm>
        <a:prstGeom prst="rect">
          <a:avLst/>
        </a:prstGeom>
      </xdr:spPr>
    </xdr:pic>
    <xdr:clientData/>
  </xdr:twoCellAnchor>
  <xdr:twoCellAnchor editAs="oneCell">
    <xdr:from>
      <xdr:col>11</xdr:col>
      <xdr:colOff>110065</xdr:colOff>
      <xdr:row>33</xdr:row>
      <xdr:rowOff>882624</xdr:rowOff>
    </xdr:from>
    <xdr:to>
      <xdr:col>24</xdr:col>
      <xdr:colOff>161925</xdr:colOff>
      <xdr:row>33</xdr:row>
      <xdr:rowOff>2526091</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3"/>
        <a:srcRect l="46198" t="56272" r="17967" b="18859"/>
        <a:stretch/>
      </xdr:blipFill>
      <xdr:spPr>
        <a:xfrm>
          <a:off x="4634440" y="13312749"/>
          <a:ext cx="3814235" cy="1643467"/>
        </a:xfrm>
        <a:prstGeom prst="rect">
          <a:avLst/>
        </a:prstGeom>
      </xdr:spPr>
    </xdr:pic>
    <xdr:clientData/>
  </xdr:twoCellAnchor>
  <xdr:twoCellAnchor>
    <xdr:from>
      <xdr:col>2</xdr:col>
      <xdr:colOff>42332</xdr:colOff>
      <xdr:row>41</xdr:row>
      <xdr:rowOff>51858</xdr:rowOff>
    </xdr:from>
    <xdr:to>
      <xdr:col>24</xdr:col>
      <xdr:colOff>243416</xdr:colOff>
      <xdr:row>53</xdr:row>
      <xdr:rowOff>148167</xdr:rowOff>
    </xdr:to>
    <xdr:graphicFrame macro="">
      <xdr:nvGraphicFramePr>
        <xdr:cNvPr id="5" name="Gráfico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6" name="Imagen 5">
          <a:extLst>
            <a:ext uri="{FF2B5EF4-FFF2-40B4-BE49-F238E27FC236}">
              <a16:creationId xmlns:a16="http://schemas.microsoft.com/office/drawing/2014/main" id="{B802B0A0-50AD-4955-A258-E03509B556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4</xdr:col>
      <xdr:colOff>38100</xdr:colOff>
      <xdr:row>42</xdr:row>
      <xdr:rowOff>152400</xdr:rowOff>
    </xdr:from>
    <xdr:to>
      <xdr:col>23</xdr:col>
      <xdr:colOff>252942</xdr:colOff>
      <xdr:row>53</xdr:row>
      <xdr:rowOff>120651</xdr:rowOff>
    </xdr:to>
    <xdr:graphicFrame macro="">
      <xdr:nvGraphicFramePr>
        <xdr:cNvPr id="7" name="Gráfico 6">
          <a:extLst>
            <a:ext uri="{FF2B5EF4-FFF2-40B4-BE49-F238E27FC236}">
              <a16:creationId xmlns:a16="http://schemas.microsoft.com/office/drawing/2014/main" id="{04547C63-3BC1-437F-BD89-BCDBCD406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115359</xdr:colOff>
      <xdr:row>33</xdr:row>
      <xdr:rowOff>842432</xdr:rowOff>
    </xdr:from>
    <xdr:to>
      <xdr:col>24</xdr:col>
      <xdr:colOff>85726</xdr:colOff>
      <xdr:row>33</xdr:row>
      <xdr:rowOff>2622533</xdr:rowOff>
    </xdr:to>
    <xdr:pic>
      <xdr:nvPicPr>
        <xdr:cNvPr id="8" name="Imagen 7">
          <a:extLst>
            <a:ext uri="{FF2B5EF4-FFF2-40B4-BE49-F238E27FC236}">
              <a16:creationId xmlns:a16="http://schemas.microsoft.com/office/drawing/2014/main" id="{407D89A6-2B24-409A-994E-A0E5A0D5DC9B}"/>
            </a:ext>
          </a:extLst>
        </xdr:cNvPr>
        <xdr:cNvPicPr>
          <a:picLocks noChangeAspect="1"/>
        </xdr:cNvPicPr>
      </xdr:nvPicPr>
      <xdr:blipFill rotWithShape="1">
        <a:blip xmlns:r="http://schemas.openxmlformats.org/officeDocument/2006/relationships" r:embed="rId2"/>
        <a:srcRect l="34341" t="27781" r="18971" b="39499"/>
        <a:stretch/>
      </xdr:blipFill>
      <xdr:spPr>
        <a:xfrm>
          <a:off x="4639734" y="10643657"/>
          <a:ext cx="3732742" cy="1780101"/>
        </a:xfrm>
        <a:prstGeom prst="rect">
          <a:avLst/>
        </a:prstGeom>
      </xdr:spPr>
    </xdr:pic>
    <xdr:clientData/>
  </xdr:twoCellAnchor>
  <xdr:twoCellAnchor editAs="oneCell">
    <xdr:from>
      <xdr:col>11</xdr:col>
      <xdr:colOff>52915</xdr:colOff>
      <xdr:row>34</xdr:row>
      <xdr:rowOff>1349349</xdr:rowOff>
    </xdr:from>
    <xdr:to>
      <xdr:col>24</xdr:col>
      <xdr:colOff>80433</xdr:colOff>
      <xdr:row>34</xdr:row>
      <xdr:rowOff>2992816</xdr:rowOff>
    </xdr:to>
    <xdr:pic>
      <xdr:nvPicPr>
        <xdr:cNvPr id="9" name="Imagen 8">
          <a:extLst>
            <a:ext uri="{FF2B5EF4-FFF2-40B4-BE49-F238E27FC236}">
              <a16:creationId xmlns:a16="http://schemas.microsoft.com/office/drawing/2014/main" id="{815BDAD7-5154-4B5C-9352-C4CE3C47DFCF}"/>
            </a:ext>
          </a:extLst>
        </xdr:cNvPr>
        <xdr:cNvPicPr>
          <a:picLocks noChangeAspect="1"/>
        </xdr:cNvPicPr>
      </xdr:nvPicPr>
      <xdr:blipFill rotWithShape="1">
        <a:blip xmlns:r="http://schemas.openxmlformats.org/officeDocument/2006/relationships" r:embed="rId3"/>
        <a:srcRect l="46198" t="56272" r="17967" b="18859"/>
        <a:stretch/>
      </xdr:blipFill>
      <xdr:spPr>
        <a:xfrm>
          <a:off x="4577290" y="13836624"/>
          <a:ext cx="3789893" cy="1643467"/>
        </a:xfrm>
        <a:prstGeom prst="rect">
          <a:avLst/>
        </a:prstGeom>
      </xdr:spPr>
    </xdr:pic>
    <xdr:clientData/>
  </xdr:twoCellAnchor>
  <xdr:twoCellAnchor editAs="oneCell">
    <xdr:from>
      <xdr:col>10</xdr:col>
      <xdr:colOff>76200</xdr:colOff>
      <xdr:row>35</xdr:row>
      <xdr:rowOff>866775</xdr:rowOff>
    </xdr:from>
    <xdr:to>
      <xdr:col>24</xdr:col>
      <xdr:colOff>309032</xdr:colOff>
      <xdr:row>35</xdr:row>
      <xdr:rowOff>2457450</xdr:rowOff>
    </xdr:to>
    <xdr:pic>
      <xdr:nvPicPr>
        <xdr:cNvPr id="10" name="Imagen 9">
          <a:extLst>
            <a:ext uri="{FF2B5EF4-FFF2-40B4-BE49-F238E27FC236}">
              <a16:creationId xmlns:a16="http://schemas.microsoft.com/office/drawing/2014/main" id="{25D702D8-ECA4-4A13-A3D3-866F37F70C91}"/>
            </a:ext>
          </a:extLst>
        </xdr:cNvPr>
        <xdr:cNvPicPr>
          <a:picLocks noChangeAspect="1"/>
        </xdr:cNvPicPr>
      </xdr:nvPicPr>
      <xdr:blipFill rotWithShape="1">
        <a:blip xmlns:r="http://schemas.openxmlformats.org/officeDocument/2006/relationships" r:embed="rId6"/>
        <a:srcRect l="33273" t="43697" r="28981" b="28666"/>
        <a:stretch/>
      </xdr:blipFill>
      <xdr:spPr>
        <a:xfrm>
          <a:off x="4371975" y="16363950"/>
          <a:ext cx="4223807" cy="15906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0</xdr:colOff>
          <xdr:row>36</xdr:row>
          <xdr:rowOff>904875</xdr:rowOff>
        </xdr:from>
        <xdr:to>
          <xdr:col>24</xdr:col>
          <xdr:colOff>28575</xdr:colOff>
          <xdr:row>36</xdr:row>
          <xdr:rowOff>2741424</xdr:rowOff>
        </xdr:to>
        <xdr:pic>
          <xdr:nvPicPr>
            <xdr:cNvPr id="11" name="Imagen 10">
              <a:extLst>
                <a:ext uri="{FF2B5EF4-FFF2-40B4-BE49-F238E27FC236}">
                  <a16:creationId xmlns:a16="http://schemas.microsoft.com/office/drawing/2014/main" id="{492E1810-2B30-4A61-A5CA-FB523BB45D94}"/>
                </a:ext>
              </a:extLst>
            </xdr:cNvPr>
            <xdr:cNvPicPr>
              <a:picLocks noChangeAspect="1" noChangeArrowheads="1"/>
              <a:extLst>
                <a:ext uri="{84589F7E-364E-4C9E-8A38-B11213B215E9}">
                  <a14:cameraTool cellRange="[15]consolidado!$M$69:$U$79" spid="_x0000_s9381"/>
                </a:ext>
              </a:extLst>
            </xdr:cNvPicPr>
          </xdr:nvPicPr>
          <xdr:blipFill>
            <a:blip xmlns:r="http://schemas.openxmlformats.org/officeDocument/2006/relationships" r:embed="rId7"/>
            <a:srcRect/>
            <a:stretch>
              <a:fillRect/>
            </a:stretch>
          </xdr:blipFill>
          <xdr:spPr bwMode="auto">
            <a:xfrm>
              <a:off x="4524375" y="18935700"/>
              <a:ext cx="3790950" cy="1836549"/>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editAs="oneCell">
    <xdr:from>
      <xdr:col>14</xdr:col>
      <xdr:colOff>47625</xdr:colOff>
      <xdr:row>33</xdr:row>
      <xdr:rowOff>744629</xdr:rowOff>
    </xdr:from>
    <xdr:to>
      <xdr:col>27</xdr:col>
      <xdr:colOff>38100</xdr:colOff>
      <xdr:row>33</xdr:row>
      <xdr:rowOff>3238501</xdr:rowOff>
    </xdr:to>
    <xdr:pic>
      <xdr:nvPicPr>
        <xdr:cNvPr id="3" name="Imagen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8050" y="12955679"/>
          <a:ext cx="3752850" cy="2493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190499</xdr:colOff>
      <xdr:row>34</xdr:row>
      <xdr:rowOff>719278</xdr:rowOff>
    </xdr:from>
    <xdr:to>
      <xdr:col>27</xdr:col>
      <xdr:colOff>190499</xdr:colOff>
      <xdr:row>34</xdr:row>
      <xdr:rowOff>3209925</xdr:rowOff>
    </xdr:to>
    <xdr:pic>
      <xdr:nvPicPr>
        <xdr:cNvPr id="4" name="Imagen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3"/>
        <a:srcRect l="52183" t="39509" r="6418" b="15441"/>
        <a:stretch/>
      </xdr:blipFill>
      <xdr:spPr>
        <a:xfrm>
          <a:off x="7172324" y="16216453"/>
          <a:ext cx="3990975" cy="2490647"/>
        </a:xfrm>
        <a:prstGeom prst="rect">
          <a:avLst/>
        </a:prstGeom>
      </xdr:spPr>
    </xdr:pic>
    <xdr:clientData/>
  </xdr:twoCellAnchor>
  <xdr:twoCellAnchor>
    <xdr:from>
      <xdr:col>2</xdr:col>
      <xdr:colOff>38099</xdr:colOff>
      <xdr:row>42</xdr:row>
      <xdr:rowOff>57149</xdr:rowOff>
    </xdr:from>
    <xdr:to>
      <xdr:col>27</xdr:col>
      <xdr:colOff>247650</xdr:colOff>
      <xdr:row>54</xdr:row>
      <xdr:rowOff>104775</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6" name="Imagen 5">
          <a:extLst>
            <a:ext uri="{FF2B5EF4-FFF2-40B4-BE49-F238E27FC236}">
              <a16:creationId xmlns:a16="http://schemas.microsoft.com/office/drawing/2014/main" id="{525C285B-E727-4161-8357-5B3B8E4DB3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4</xdr:col>
      <xdr:colOff>38100</xdr:colOff>
      <xdr:row>42</xdr:row>
      <xdr:rowOff>152400</xdr:rowOff>
    </xdr:from>
    <xdr:to>
      <xdr:col>26</xdr:col>
      <xdr:colOff>252942</xdr:colOff>
      <xdr:row>53</xdr:row>
      <xdr:rowOff>120651</xdr:rowOff>
    </xdr:to>
    <xdr:graphicFrame macro="">
      <xdr:nvGraphicFramePr>
        <xdr:cNvPr id="7" name="Gráfico 6">
          <a:extLst>
            <a:ext uri="{FF2B5EF4-FFF2-40B4-BE49-F238E27FC236}">
              <a16:creationId xmlns:a16="http://schemas.microsoft.com/office/drawing/2014/main" id="{06379214-2762-48C2-A93C-A7AFE44F9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14</xdr:col>
      <xdr:colOff>47625</xdr:colOff>
      <xdr:row>33</xdr:row>
      <xdr:rowOff>744629</xdr:rowOff>
    </xdr:from>
    <xdr:to>
      <xdr:col>27</xdr:col>
      <xdr:colOff>73957</xdr:colOff>
      <xdr:row>33</xdr:row>
      <xdr:rowOff>3238501</xdr:rowOff>
    </xdr:to>
    <xdr:pic>
      <xdr:nvPicPr>
        <xdr:cNvPr id="8" name="Imagen 7">
          <a:extLst>
            <a:ext uri="{FF2B5EF4-FFF2-40B4-BE49-F238E27FC236}">
              <a16:creationId xmlns:a16="http://schemas.microsoft.com/office/drawing/2014/main" id="{6FB5539F-E466-449C-BD96-1E367A5C1A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58050" y="12955679"/>
          <a:ext cx="3788707" cy="2493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190500</xdr:colOff>
      <xdr:row>34</xdr:row>
      <xdr:rowOff>719278</xdr:rowOff>
    </xdr:from>
    <xdr:to>
      <xdr:col>26</xdr:col>
      <xdr:colOff>268910</xdr:colOff>
      <xdr:row>34</xdr:row>
      <xdr:rowOff>3209925</xdr:rowOff>
    </xdr:to>
    <xdr:pic>
      <xdr:nvPicPr>
        <xdr:cNvPr id="9" name="Imagen 8">
          <a:extLst>
            <a:ext uri="{FF2B5EF4-FFF2-40B4-BE49-F238E27FC236}">
              <a16:creationId xmlns:a16="http://schemas.microsoft.com/office/drawing/2014/main" id="{0ACD39F8-DD09-4FF3-81F9-D9EC35F453D9}"/>
            </a:ext>
          </a:extLst>
        </xdr:cNvPr>
        <xdr:cNvPicPr>
          <a:picLocks noChangeAspect="1"/>
        </xdr:cNvPicPr>
      </xdr:nvPicPr>
      <xdr:blipFill rotWithShape="1">
        <a:blip xmlns:r="http://schemas.openxmlformats.org/officeDocument/2006/relationships" r:embed="rId3"/>
        <a:srcRect l="52183" t="39509" r="6418" b="15441"/>
        <a:stretch/>
      </xdr:blipFill>
      <xdr:spPr>
        <a:xfrm>
          <a:off x="7172325" y="16216453"/>
          <a:ext cx="3736010" cy="2490647"/>
        </a:xfrm>
        <a:prstGeom prst="rect">
          <a:avLst/>
        </a:prstGeom>
      </xdr:spPr>
    </xdr:pic>
    <xdr:clientData/>
  </xdr:twoCellAnchor>
  <xdr:twoCellAnchor editAs="oneCell">
    <xdr:from>
      <xdr:col>14</xdr:col>
      <xdr:colOff>16631</xdr:colOff>
      <xdr:row>35</xdr:row>
      <xdr:rowOff>622907</xdr:rowOff>
    </xdr:from>
    <xdr:to>
      <xdr:col>26</xdr:col>
      <xdr:colOff>307717</xdr:colOff>
      <xdr:row>35</xdr:row>
      <xdr:rowOff>3540125</xdr:rowOff>
    </xdr:to>
    <xdr:pic>
      <xdr:nvPicPr>
        <xdr:cNvPr id="10" name="Imagen 9">
          <a:extLst>
            <a:ext uri="{FF2B5EF4-FFF2-40B4-BE49-F238E27FC236}">
              <a16:creationId xmlns:a16="http://schemas.microsoft.com/office/drawing/2014/main" id="{CC9B320E-E505-4763-941F-08512A3BA9CA}"/>
            </a:ext>
          </a:extLst>
        </xdr:cNvPr>
        <xdr:cNvPicPr>
          <a:picLocks noChangeAspect="1"/>
        </xdr:cNvPicPr>
      </xdr:nvPicPr>
      <xdr:blipFill>
        <a:blip xmlns:r="http://schemas.openxmlformats.org/officeDocument/2006/relationships" r:embed="rId6"/>
        <a:stretch>
          <a:fillRect/>
        </a:stretch>
      </xdr:blipFill>
      <xdr:spPr>
        <a:xfrm>
          <a:off x="7176256" y="19418907"/>
          <a:ext cx="3704211" cy="2917218"/>
        </a:xfrm>
        <a:prstGeom prst="rect">
          <a:avLst/>
        </a:prstGeom>
      </xdr:spPr>
    </xdr:pic>
    <xdr:clientData/>
  </xdr:twoCellAnchor>
  <xdr:twoCellAnchor editAs="oneCell">
    <xdr:from>
      <xdr:col>14</xdr:col>
      <xdr:colOff>112994</xdr:colOff>
      <xdr:row>36</xdr:row>
      <xdr:rowOff>630643</xdr:rowOff>
    </xdr:from>
    <xdr:to>
      <xdr:col>27</xdr:col>
      <xdr:colOff>59541</xdr:colOff>
      <xdr:row>36</xdr:row>
      <xdr:rowOff>3416612</xdr:rowOff>
    </xdr:to>
    <xdr:pic>
      <xdr:nvPicPr>
        <xdr:cNvPr id="11" name="Imagen 10">
          <a:extLst>
            <a:ext uri="{FF2B5EF4-FFF2-40B4-BE49-F238E27FC236}">
              <a16:creationId xmlns:a16="http://schemas.microsoft.com/office/drawing/2014/main" id="{ECE23381-D785-4D10-B298-88757F9C911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72619" y="23173143"/>
          <a:ext cx="3693047" cy="2785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114300</xdr:colOff>
      <xdr:row>1</xdr:row>
      <xdr:rowOff>57151</xdr:rowOff>
    </xdr:from>
    <xdr:to>
      <xdr:col>3</xdr:col>
      <xdr:colOff>123825</xdr:colOff>
      <xdr:row>3</xdr:row>
      <xdr:rowOff>142876</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47651"/>
          <a:ext cx="942975" cy="857250"/>
        </a:xfrm>
        <a:prstGeom prst="rect">
          <a:avLst/>
        </a:prstGeom>
      </xdr:spPr>
    </xdr:pic>
    <xdr:clientData/>
  </xdr:twoCellAnchor>
  <xdr:twoCellAnchor>
    <xdr:from>
      <xdr:col>2</xdr:col>
      <xdr:colOff>28575</xdr:colOff>
      <xdr:row>41</xdr:row>
      <xdr:rowOff>42862</xdr:rowOff>
    </xdr:from>
    <xdr:to>
      <xdr:col>24</xdr:col>
      <xdr:colOff>219075</xdr:colOff>
      <xdr:row>53</xdr:row>
      <xdr:rowOff>180975</xdr:rowOff>
    </xdr:to>
    <xdr:graphicFrame macro="">
      <xdr:nvGraphicFramePr>
        <xdr:cNvPr id="4" name="Gráfico 3">
          <a:extLst>
            <a:ext uri="{FF2B5EF4-FFF2-40B4-BE49-F238E27FC236}">
              <a16:creationId xmlns:a16="http://schemas.microsoft.com/office/drawing/2014/main" id="{BA71869D-E69F-4320-B956-7703D764FE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1</xdr:row>
      <xdr:rowOff>57151</xdr:rowOff>
    </xdr:from>
    <xdr:to>
      <xdr:col>3</xdr:col>
      <xdr:colOff>123825</xdr:colOff>
      <xdr:row>3</xdr:row>
      <xdr:rowOff>142876</xdr:rowOff>
    </xdr:to>
    <xdr:pic>
      <xdr:nvPicPr>
        <xdr:cNvPr id="3" name="Imagen 2">
          <a:extLst>
            <a:ext uri="{FF2B5EF4-FFF2-40B4-BE49-F238E27FC236}">
              <a16:creationId xmlns:a16="http://schemas.microsoft.com/office/drawing/2014/main" id="{7FE9A421-652D-4BF7-9189-6A38C95551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47651"/>
          <a:ext cx="942975" cy="857250"/>
        </a:xfrm>
        <a:prstGeom prst="rect">
          <a:avLst/>
        </a:prstGeom>
      </xdr:spPr>
    </xdr:pic>
    <xdr:clientData/>
  </xdr:twoCellAnchor>
  <xdr:twoCellAnchor>
    <xdr:from>
      <xdr:col>2</xdr:col>
      <xdr:colOff>19049</xdr:colOff>
      <xdr:row>40</xdr:row>
      <xdr:rowOff>138112</xdr:rowOff>
    </xdr:from>
    <xdr:to>
      <xdr:col>24</xdr:col>
      <xdr:colOff>257175</xdr:colOff>
      <xdr:row>53</xdr:row>
      <xdr:rowOff>142875</xdr:rowOff>
    </xdr:to>
    <xdr:graphicFrame macro="">
      <xdr:nvGraphicFramePr>
        <xdr:cNvPr id="4" name="Gráfico 3">
          <a:extLst>
            <a:ext uri="{FF2B5EF4-FFF2-40B4-BE49-F238E27FC236}">
              <a16:creationId xmlns:a16="http://schemas.microsoft.com/office/drawing/2014/main" id="{8E0D4C32-F494-498C-8F11-D891EC80D2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141514</xdr:colOff>
      <xdr:row>1</xdr:row>
      <xdr:rowOff>97973</xdr:rowOff>
    </xdr:from>
    <xdr:to>
      <xdr:col>3</xdr:col>
      <xdr:colOff>96610</xdr:colOff>
      <xdr:row>3</xdr:row>
      <xdr:rowOff>98812</xdr:rowOff>
    </xdr:to>
    <xdr:pic>
      <xdr:nvPicPr>
        <xdr:cNvPr id="2" name="Imagen 1">
          <a:extLst>
            <a:ext uri="{FF2B5EF4-FFF2-40B4-BE49-F238E27FC236}">
              <a16:creationId xmlns:a16="http://schemas.microsoft.com/office/drawing/2014/main" id="{2B99DBE8-2B51-42FC-BCA3-33653E99D0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9164" y="288473"/>
          <a:ext cx="840921" cy="762839"/>
        </a:xfrm>
        <a:prstGeom prst="rect">
          <a:avLst/>
        </a:prstGeom>
      </xdr:spPr>
    </xdr:pic>
    <xdr:clientData/>
  </xdr:twoCellAnchor>
  <xdr:twoCellAnchor>
    <xdr:from>
      <xdr:col>2</xdr:col>
      <xdr:colOff>47624</xdr:colOff>
      <xdr:row>41</xdr:row>
      <xdr:rowOff>71437</xdr:rowOff>
    </xdr:from>
    <xdr:to>
      <xdr:col>24</xdr:col>
      <xdr:colOff>180974</xdr:colOff>
      <xdr:row>53</xdr:row>
      <xdr:rowOff>133350</xdr:rowOff>
    </xdr:to>
    <xdr:graphicFrame macro="">
      <xdr:nvGraphicFramePr>
        <xdr:cNvPr id="3" name="Gráfico 2">
          <a:extLst>
            <a:ext uri="{FF2B5EF4-FFF2-40B4-BE49-F238E27FC236}">
              <a16:creationId xmlns:a16="http://schemas.microsoft.com/office/drawing/2014/main" id="{6DAD3681-9864-4AFD-BA66-A0589C5AF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152400</xdr:rowOff>
    </xdr:to>
    <xdr:pic>
      <xdr:nvPicPr>
        <xdr:cNvPr id="2" name="Imagen 1">
          <a:extLst>
            <a:ext uri="{FF2B5EF4-FFF2-40B4-BE49-F238E27FC236}">
              <a16:creationId xmlns:a16="http://schemas.microsoft.com/office/drawing/2014/main" id="{7BE61DEB-A0F4-419B-8D48-54851274EC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14401"/>
        </a:xfrm>
        <a:prstGeom prst="rect">
          <a:avLst/>
        </a:prstGeom>
      </xdr:spPr>
    </xdr:pic>
    <xdr:clientData/>
  </xdr:twoCellAnchor>
  <xdr:twoCellAnchor editAs="oneCell">
    <xdr:from>
      <xdr:col>12</xdr:col>
      <xdr:colOff>152400</xdr:colOff>
      <xdr:row>33</xdr:row>
      <xdr:rowOff>638175</xdr:rowOff>
    </xdr:from>
    <xdr:to>
      <xdr:col>19</xdr:col>
      <xdr:colOff>165992</xdr:colOff>
      <xdr:row>33</xdr:row>
      <xdr:rowOff>2984274</xdr:rowOff>
    </xdr:to>
    <xdr:pic>
      <xdr:nvPicPr>
        <xdr:cNvPr id="4" name="Imagen 3">
          <a:extLst>
            <a:ext uri="{FF2B5EF4-FFF2-40B4-BE49-F238E27FC236}">
              <a16:creationId xmlns:a16="http://schemas.microsoft.com/office/drawing/2014/main" id="{5B52E3AD-B995-4E70-B4E7-D1A960CB5009}"/>
            </a:ext>
          </a:extLst>
        </xdr:cNvPr>
        <xdr:cNvPicPr>
          <a:picLocks noChangeAspect="1"/>
        </xdr:cNvPicPr>
      </xdr:nvPicPr>
      <xdr:blipFill rotWithShape="1">
        <a:blip xmlns:r="http://schemas.openxmlformats.org/officeDocument/2006/relationships" r:embed="rId2"/>
        <a:srcRect l="5070" t="24971" r="64894" b="12767"/>
        <a:stretch/>
      </xdr:blipFill>
      <xdr:spPr>
        <a:xfrm>
          <a:off x="4905375" y="10420350"/>
          <a:ext cx="1775717" cy="23460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209550</xdr:colOff>
      <xdr:row>3</xdr:row>
      <xdr:rowOff>152400</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14401"/>
        </a:xfrm>
        <a:prstGeom prst="rect">
          <a:avLst/>
        </a:prstGeom>
      </xdr:spPr>
    </xdr:pic>
    <xdr:clientData/>
  </xdr:twoCellAnchor>
  <xdr:twoCellAnchor editAs="oneCell">
    <xdr:from>
      <xdr:col>1</xdr:col>
      <xdr:colOff>114300</xdr:colOff>
      <xdr:row>1</xdr:row>
      <xdr:rowOff>9524</xdr:rowOff>
    </xdr:from>
    <xdr:to>
      <xdr:col>6</xdr:col>
      <xdr:colOff>142875</xdr:colOff>
      <xdr:row>3</xdr:row>
      <xdr:rowOff>176462</xdr:rowOff>
    </xdr:to>
    <xdr:pic>
      <xdr:nvPicPr>
        <xdr:cNvPr id="5" name="Imagen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142874</xdr:colOff>
      <xdr:row>40</xdr:row>
      <xdr:rowOff>71437</xdr:rowOff>
    </xdr:from>
    <xdr:to>
      <xdr:col>24</xdr:col>
      <xdr:colOff>142874</xdr:colOff>
      <xdr:row>52</xdr:row>
      <xdr:rowOff>171450</xdr:rowOff>
    </xdr:to>
    <xdr:graphicFrame macro="">
      <xdr:nvGraphicFramePr>
        <xdr:cNvPr id="6" name="Gráfico 5">
          <a:extLst>
            <a:ext uri="{FF2B5EF4-FFF2-40B4-BE49-F238E27FC236}">
              <a16:creationId xmlns:a16="http://schemas.microsoft.com/office/drawing/2014/main" id="{232158A4-2CAD-42B8-A61D-9ACBF148C1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47624</xdr:colOff>
      <xdr:row>40</xdr:row>
      <xdr:rowOff>23812</xdr:rowOff>
    </xdr:from>
    <xdr:to>
      <xdr:col>24</xdr:col>
      <xdr:colOff>257174</xdr:colOff>
      <xdr:row>52</xdr:row>
      <xdr:rowOff>95250</xdr:rowOff>
    </xdr:to>
    <xdr:graphicFrame macro="">
      <xdr:nvGraphicFramePr>
        <xdr:cNvPr id="4" name="Gráfico 3">
          <a:extLst>
            <a:ext uri="{FF2B5EF4-FFF2-40B4-BE49-F238E27FC236}">
              <a16:creationId xmlns:a16="http://schemas.microsoft.com/office/drawing/2014/main" id="{AEDBD900-FBFD-4B96-8802-3184D23440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47625</xdr:colOff>
      <xdr:row>38</xdr:row>
      <xdr:rowOff>71437</xdr:rowOff>
    </xdr:from>
    <xdr:to>
      <xdr:col>24</xdr:col>
      <xdr:colOff>219075</xdr:colOff>
      <xdr:row>50</xdr:row>
      <xdr:rowOff>123825</xdr:rowOff>
    </xdr:to>
    <xdr:graphicFrame macro="">
      <xdr:nvGraphicFramePr>
        <xdr:cNvPr id="5" name="Gráfico 4">
          <a:extLst>
            <a:ext uri="{FF2B5EF4-FFF2-40B4-BE49-F238E27FC236}">
              <a16:creationId xmlns:a16="http://schemas.microsoft.com/office/drawing/2014/main" id="{F2345992-4DCB-42F1-8AE5-76CBFF5712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38100</xdr:colOff>
      <xdr:row>41</xdr:row>
      <xdr:rowOff>19050</xdr:rowOff>
    </xdr:from>
    <xdr:to>
      <xdr:col>24</xdr:col>
      <xdr:colOff>304800</xdr:colOff>
      <xdr:row>53</xdr:row>
      <xdr:rowOff>152400</xdr:rowOff>
    </xdr:to>
    <xdr:graphicFrame macro="">
      <xdr:nvGraphicFramePr>
        <xdr:cNvPr id="3" name="Gráfico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31750</xdr:colOff>
      <xdr:row>42</xdr:row>
      <xdr:rowOff>115357</xdr:rowOff>
    </xdr:from>
    <xdr:to>
      <xdr:col>24</xdr:col>
      <xdr:colOff>243417</xdr:colOff>
      <xdr:row>54</xdr:row>
      <xdr:rowOff>105833</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85725</xdr:colOff>
      <xdr:row>3</xdr:row>
      <xdr:rowOff>176462</xdr:rowOff>
    </xdr:to>
    <xdr:pic>
      <xdr:nvPicPr>
        <xdr:cNvPr id="2" name="Imagen 1">
          <a:extLst>
            <a:ext uri="{FF2B5EF4-FFF2-40B4-BE49-F238E27FC236}">
              <a16:creationId xmlns:a16="http://schemas.microsoft.com/office/drawing/2014/main" id="{7781F6DD-0AD6-4CBD-8123-EA6E4505B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885826" cy="938463"/>
        </a:xfrm>
        <a:prstGeom prst="rect">
          <a:avLst/>
        </a:prstGeom>
      </xdr:spPr>
    </xdr:pic>
    <xdr:clientData/>
  </xdr:twoCellAnchor>
  <xdr:twoCellAnchor>
    <xdr:from>
      <xdr:col>2</xdr:col>
      <xdr:colOff>47625</xdr:colOff>
      <xdr:row>41</xdr:row>
      <xdr:rowOff>61912</xdr:rowOff>
    </xdr:from>
    <xdr:to>
      <xdr:col>24</xdr:col>
      <xdr:colOff>247650</xdr:colOff>
      <xdr:row>53</xdr:row>
      <xdr:rowOff>76200</xdr:rowOff>
    </xdr:to>
    <xdr:graphicFrame macro="">
      <xdr:nvGraphicFramePr>
        <xdr:cNvPr id="3" name="Gráfico 2">
          <a:extLst>
            <a:ext uri="{FF2B5EF4-FFF2-40B4-BE49-F238E27FC236}">
              <a16:creationId xmlns:a16="http://schemas.microsoft.com/office/drawing/2014/main" id="{3855989A-7AC2-4C1A-822D-377397173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28575</xdr:colOff>
      <xdr:row>41</xdr:row>
      <xdr:rowOff>61912</xdr:rowOff>
    </xdr:from>
    <xdr:to>
      <xdr:col>24</xdr:col>
      <xdr:colOff>266700</xdr:colOff>
      <xdr:row>53</xdr:row>
      <xdr:rowOff>133350</xdr:rowOff>
    </xdr:to>
    <xdr:graphicFrame macro="">
      <xdr:nvGraphicFramePr>
        <xdr:cNvPr id="2" name="Gráfico 1">
          <a:extLst>
            <a:ext uri="{FF2B5EF4-FFF2-40B4-BE49-F238E27FC236}">
              <a16:creationId xmlns:a16="http://schemas.microsoft.com/office/drawing/2014/main" id="{82100B75-7EEB-4D8D-9FF9-493657D01E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104774</xdr:colOff>
      <xdr:row>41</xdr:row>
      <xdr:rowOff>85725</xdr:rowOff>
    </xdr:from>
    <xdr:to>
      <xdr:col>24</xdr:col>
      <xdr:colOff>161924</xdr:colOff>
      <xdr:row>53</xdr:row>
      <xdr:rowOff>76201</xdr:rowOff>
    </xdr:to>
    <xdr:graphicFrame macro="">
      <xdr:nvGraphicFramePr>
        <xdr:cNvPr id="2" name="Gráfico 1">
          <a:extLst>
            <a:ext uri="{FF2B5EF4-FFF2-40B4-BE49-F238E27FC236}">
              <a16:creationId xmlns:a16="http://schemas.microsoft.com/office/drawing/2014/main" id="{E5382F57-A3AF-433F-8BAE-6AF3A8AC70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161926</xdr:colOff>
      <xdr:row>0</xdr:row>
      <xdr:rowOff>190499</xdr:rowOff>
    </xdr:from>
    <xdr:to>
      <xdr:col>6</xdr:col>
      <xdr:colOff>171450</xdr:colOff>
      <xdr:row>5</xdr:row>
      <xdr:rowOff>176462</xdr:rowOff>
    </xdr:to>
    <xdr:pic>
      <xdr:nvPicPr>
        <xdr:cNvPr id="4" name="Imagen 3">
          <a:extLst>
            <a:ext uri="{FF2B5EF4-FFF2-40B4-BE49-F238E27FC236}">
              <a16:creationId xmlns:a16="http://schemas.microsoft.com/office/drawing/2014/main" id="{11777611-BADF-4137-B938-8945AC46B7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6" y="190499"/>
          <a:ext cx="923924" cy="938463"/>
        </a:xfrm>
        <a:prstGeom prst="rect">
          <a:avLst/>
        </a:prstGeom>
      </xdr:spPr>
    </xdr:pic>
    <xdr:clientData/>
  </xdr:twoCellAnchor>
  <xdr:twoCellAnchor>
    <xdr:from>
      <xdr:col>2</xdr:col>
      <xdr:colOff>85725</xdr:colOff>
      <xdr:row>41</xdr:row>
      <xdr:rowOff>76201</xdr:rowOff>
    </xdr:from>
    <xdr:to>
      <xdr:col>24</xdr:col>
      <xdr:colOff>238124</xdr:colOff>
      <xdr:row>53</xdr:row>
      <xdr:rowOff>95251</xdr:rowOff>
    </xdr:to>
    <xdr:graphicFrame macro="">
      <xdr:nvGraphicFramePr>
        <xdr:cNvPr id="5" name="Gráfico 4">
          <a:extLst>
            <a:ext uri="{FF2B5EF4-FFF2-40B4-BE49-F238E27FC236}">
              <a16:creationId xmlns:a16="http://schemas.microsoft.com/office/drawing/2014/main" id="{C57029E6-0E90-48E0-96B4-44DC4C037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2</xdr:col>
      <xdr:colOff>57150</xdr:colOff>
      <xdr:row>3</xdr:row>
      <xdr:rowOff>176462</xdr:rowOff>
    </xdr:to>
    <xdr:pic>
      <xdr:nvPicPr>
        <xdr:cNvPr id="2" name="Imagen 1">
          <a:extLst>
            <a:ext uri="{FF2B5EF4-FFF2-40B4-BE49-F238E27FC236}">
              <a16:creationId xmlns:a16="http://schemas.microsoft.com/office/drawing/2014/main" id="{3B878F1B-26ED-47AF-A178-73053FE338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381000" cy="938463"/>
        </a:xfrm>
        <a:prstGeom prst="rect">
          <a:avLst/>
        </a:prstGeom>
      </xdr:spPr>
    </xdr:pic>
    <xdr:clientData/>
  </xdr:twoCellAnchor>
  <xdr:twoCellAnchor>
    <xdr:from>
      <xdr:col>2</xdr:col>
      <xdr:colOff>95250</xdr:colOff>
      <xdr:row>48</xdr:row>
      <xdr:rowOff>80962</xdr:rowOff>
    </xdr:from>
    <xdr:to>
      <xdr:col>24</xdr:col>
      <xdr:colOff>285750</xdr:colOff>
      <xdr:row>60</xdr:row>
      <xdr:rowOff>47625</xdr:rowOff>
    </xdr:to>
    <xdr:graphicFrame macro="">
      <xdr:nvGraphicFramePr>
        <xdr:cNvPr id="3" name="Gráfico 2">
          <a:extLst>
            <a:ext uri="{FF2B5EF4-FFF2-40B4-BE49-F238E27FC236}">
              <a16:creationId xmlns:a16="http://schemas.microsoft.com/office/drawing/2014/main" id="{0DCB6993-B5A5-40AA-A929-9F9D230B8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95249</xdr:colOff>
      <xdr:row>41</xdr:row>
      <xdr:rowOff>47625</xdr:rowOff>
    </xdr:from>
    <xdr:to>
      <xdr:col>25</xdr:col>
      <xdr:colOff>85724</xdr:colOff>
      <xdr:row>53</xdr:row>
      <xdr:rowOff>114300</xdr:rowOff>
    </xdr:to>
    <xdr:graphicFrame macro="">
      <xdr:nvGraphicFramePr>
        <xdr:cNvPr id="2" name="Gráfico 1">
          <a:extLst>
            <a:ext uri="{FF2B5EF4-FFF2-40B4-BE49-F238E27FC236}">
              <a16:creationId xmlns:a16="http://schemas.microsoft.com/office/drawing/2014/main" id="{DACAF2CF-9A6A-4884-8028-696D5C2DF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id="{D00736DD-00B7-4810-AD7B-F66E5E0444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47624</xdr:colOff>
      <xdr:row>49</xdr:row>
      <xdr:rowOff>52387</xdr:rowOff>
    </xdr:from>
    <xdr:to>
      <xdr:col>24</xdr:col>
      <xdr:colOff>114299</xdr:colOff>
      <xdr:row>61</xdr:row>
      <xdr:rowOff>142875</xdr:rowOff>
    </xdr:to>
    <xdr:graphicFrame macro="">
      <xdr:nvGraphicFramePr>
        <xdr:cNvPr id="4" name="Gráfico 3">
          <a:extLst>
            <a:ext uri="{FF2B5EF4-FFF2-40B4-BE49-F238E27FC236}">
              <a16:creationId xmlns:a16="http://schemas.microsoft.com/office/drawing/2014/main" id="{E0D264CF-24C0-4431-831A-368EB75194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19050</xdr:colOff>
      <xdr:row>49</xdr:row>
      <xdr:rowOff>147637</xdr:rowOff>
    </xdr:from>
    <xdr:to>
      <xdr:col>24</xdr:col>
      <xdr:colOff>285750</xdr:colOff>
      <xdr:row>61</xdr:row>
      <xdr:rowOff>180975</xdr:rowOff>
    </xdr:to>
    <xdr:graphicFrame macro="">
      <xdr:nvGraphicFramePr>
        <xdr:cNvPr id="2" name="Gráfico 1">
          <a:extLst>
            <a:ext uri="{FF2B5EF4-FFF2-40B4-BE49-F238E27FC236}">
              <a16:creationId xmlns:a16="http://schemas.microsoft.com/office/drawing/2014/main" id="{B99F62C4-4DAE-4EAD-9E1B-A4772B776A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114299</xdr:colOff>
      <xdr:row>41</xdr:row>
      <xdr:rowOff>38100</xdr:rowOff>
    </xdr:from>
    <xdr:to>
      <xdr:col>24</xdr:col>
      <xdr:colOff>238124</xdr:colOff>
      <xdr:row>53</xdr:row>
      <xdr:rowOff>133350</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238124</xdr:colOff>
      <xdr:row>3</xdr:row>
      <xdr:rowOff>176462</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1038225" cy="938463"/>
        </a:xfrm>
        <a:prstGeom prst="rect">
          <a:avLst/>
        </a:prstGeom>
      </xdr:spPr>
    </xdr:pic>
    <xdr:clientData/>
  </xdr:twoCellAnchor>
  <xdr:twoCellAnchor>
    <xdr:from>
      <xdr:col>2</xdr:col>
      <xdr:colOff>41413</xdr:colOff>
      <xdr:row>42</xdr:row>
      <xdr:rowOff>24020</xdr:rowOff>
    </xdr:from>
    <xdr:to>
      <xdr:col>24</xdr:col>
      <xdr:colOff>323022</xdr:colOff>
      <xdr:row>54</xdr:row>
      <xdr:rowOff>157369</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85725</xdr:colOff>
      <xdr:row>42</xdr:row>
      <xdr:rowOff>47625</xdr:rowOff>
    </xdr:from>
    <xdr:to>
      <xdr:col>24</xdr:col>
      <xdr:colOff>238125</xdr:colOff>
      <xdr:row>54</xdr:row>
      <xdr:rowOff>114300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114299</xdr:colOff>
      <xdr:row>1</xdr:row>
      <xdr:rowOff>9524</xdr:rowOff>
    </xdr:from>
    <xdr:to>
      <xdr:col>6</xdr:col>
      <xdr:colOff>200024</xdr:colOff>
      <xdr:row>3</xdr:row>
      <xdr:rowOff>176462</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49" y="200024"/>
          <a:ext cx="1000125" cy="938463"/>
        </a:xfrm>
        <a:prstGeom prst="rect">
          <a:avLst/>
        </a:prstGeom>
      </xdr:spPr>
    </xdr:pic>
    <xdr:clientData/>
  </xdr:twoCellAnchor>
  <xdr:twoCellAnchor>
    <xdr:from>
      <xdr:col>2</xdr:col>
      <xdr:colOff>47625</xdr:colOff>
      <xdr:row>42</xdr:row>
      <xdr:rowOff>19050</xdr:rowOff>
    </xdr:from>
    <xdr:to>
      <xdr:col>24</xdr:col>
      <xdr:colOff>276225</xdr:colOff>
      <xdr:row>54</xdr:row>
      <xdr:rowOff>142875</xdr:rowOff>
    </xdr:to>
    <xdr:graphicFrame macro="">
      <xdr:nvGraphicFramePr>
        <xdr:cNvPr id="3" name="Gráfico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106455</xdr:colOff>
      <xdr:row>42</xdr:row>
      <xdr:rowOff>51547</xdr:rowOff>
    </xdr:from>
    <xdr:to>
      <xdr:col>24</xdr:col>
      <xdr:colOff>257734</xdr:colOff>
      <xdr:row>54</xdr:row>
      <xdr:rowOff>89647</xdr:rowOff>
    </xdr:to>
    <xdr:graphicFrame macro="">
      <xdr:nvGraphicFramePr>
        <xdr:cNvPr id="3" name="Gráfico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84668</xdr:colOff>
      <xdr:row>41</xdr:row>
      <xdr:rowOff>41274</xdr:rowOff>
    </xdr:from>
    <xdr:to>
      <xdr:col>24</xdr:col>
      <xdr:colOff>179917</xdr:colOff>
      <xdr:row>53</xdr:row>
      <xdr:rowOff>127000</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0</xdr:colOff>
      <xdr:row>42</xdr:row>
      <xdr:rowOff>28575</xdr:rowOff>
    </xdr:from>
    <xdr:to>
      <xdr:col>24</xdr:col>
      <xdr:colOff>304800</xdr:colOff>
      <xdr:row>54</xdr:row>
      <xdr:rowOff>147636</xdr:rowOff>
    </xdr:to>
    <xdr:graphicFrame macro="">
      <xdr:nvGraphicFramePr>
        <xdr:cNvPr id="3" name="Gráfico 2">
          <a:extLst>
            <a:ext uri="{FF2B5EF4-FFF2-40B4-BE49-F238E27FC236}">
              <a16:creationId xmlns:a16="http://schemas.microsoft.com/office/drawing/2014/main" id="{641C4EA8-4712-413A-AE80-911668256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28576</xdr:colOff>
      <xdr:row>42</xdr:row>
      <xdr:rowOff>47625</xdr:rowOff>
    </xdr:from>
    <xdr:to>
      <xdr:col>24</xdr:col>
      <xdr:colOff>304800</xdr:colOff>
      <xdr:row>54</xdr:row>
      <xdr:rowOff>161925</xdr:rowOff>
    </xdr:to>
    <xdr:graphicFrame macro="">
      <xdr:nvGraphicFramePr>
        <xdr:cNvPr id="2" name="Gráfico 1">
          <a:extLst>
            <a:ext uri="{FF2B5EF4-FFF2-40B4-BE49-F238E27FC236}">
              <a16:creationId xmlns:a16="http://schemas.microsoft.com/office/drawing/2014/main" id="{B3A2D299-6283-44A0-B0FD-2C1ECB211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3" name="Imagen 2">
          <a:extLst>
            <a:ext uri="{FF2B5EF4-FFF2-40B4-BE49-F238E27FC236}">
              <a16:creationId xmlns:a16="http://schemas.microsoft.com/office/drawing/2014/main" id="{854CB344-722F-43F7-9933-71F9ED7FD6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57150</xdr:colOff>
      <xdr:row>41</xdr:row>
      <xdr:rowOff>161925</xdr:rowOff>
    </xdr:from>
    <xdr:to>
      <xdr:col>24</xdr:col>
      <xdr:colOff>180975</xdr:colOff>
      <xdr:row>53</xdr:row>
      <xdr:rowOff>85725</xdr:rowOff>
    </xdr:to>
    <xdr:graphicFrame macro="">
      <xdr:nvGraphicFramePr>
        <xdr:cNvPr id="4" name="Gráfico 3">
          <a:extLst>
            <a:ext uri="{FF2B5EF4-FFF2-40B4-BE49-F238E27FC236}">
              <a16:creationId xmlns:a16="http://schemas.microsoft.com/office/drawing/2014/main" id="{8D51B36A-40A2-4ACF-98AF-394FFB52B1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21167</xdr:colOff>
      <xdr:row>42</xdr:row>
      <xdr:rowOff>10583</xdr:rowOff>
    </xdr:from>
    <xdr:to>
      <xdr:col>24</xdr:col>
      <xdr:colOff>285750</xdr:colOff>
      <xdr:row>54</xdr:row>
      <xdr:rowOff>165100</xdr:rowOff>
    </xdr:to>
    <xdr:graphicFrame macro="">
      <xdr:nvGraphicFramePr>
        <xdr:cNvPr id="2" name="Gráfico 1">
          <a:extLst>
            <a:ext uri="{FF2B5EF4-FFF2-40B4-BE49-F238E27FC236}">
              <a16:creationId xmlns:a16="http://schemas.microsoft.com/office/drawing/2014/main" id="{7AEABA36-008C-4E1E-B76E-10235CADC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3</xdr:col>
      <xdr:colOff>123825</xdr:colOff>
      <xdr:row>3</xdr:row>
      <xdr:rowOff>176462</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3</xdr:col>
      <xdr:colOff>123825</xdr:colOff>
      <xdr:row>46</xdr:row>
      <xdr:rowOff>123825</xdr:rowOff>
    </xdr:from>
    <xdr:to>
      <xdr:col>23</xdr:col>
      <xdr:colOff>237066</xdr:colOff>
      <xdr:row>58</xdr:row>
      <xdr:rowOff>49742</xdr:rowOff>
    </xdr:to>
    <xdr:graphicFrame macro="">
      <xdr:nvGraphicFramePr>
        <xdr:cNvPr id="3" name="2 Gráfico">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123825</xdr:colOff>
      <xdr:row>1</xdr:row>
      <xdr:rowOff>9525</xdr:rowOff>
    </xdr:from>
    <xdr:to>
      <xdr:col>6</xdr:col>
      <xdr:colOff>114300</xdr:colOff>
      <xdr:row>3</xdr:row>
      <xdr:rowOff>176463</xdr:rowOff>
    </xdr:to>
    <xdr:pic>
      <xdr:nvPicPr>
        <xdr:cNvPr id="2" name="Imagen 1">
          <a:extLst>
            <a:ext uri="{FF2B5EF4-FFF2-40B4-BE49-F238E27FC236}">
              <a16:creationId xmlns:a16="http://schemas.microsoft.com/office/drawing/2014/main" id="{84165B9E-D135-48D9-8307-A817897312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5" y="200025"/>
          <a:ext cx="904875" cy="938463"/>
        </a:xfrm>
        <a:prstGeom prst="rect">
          <a:avLst/>
        </a:prstGeom>
      </xdr:spPr>
    </xdr:pic>
    <xdr:clientData/>
  </xdr:twoCellAnchor>
  <xdr:twoCellAnchor>
    <xdr:from>
      <xdr:col>3</xdr:col>
      <xdr:colOff>9525</xdr:colOff>
      <xdr:row>50</xdr:row>
      <xdr:rowOff>133349</xdr:rowOff>
    </xdr:from>
    <xdr:to>
      <xdr:col>23</xdr:col>
      <xdr:colOff>314325</xdr:colOff>
      <xdr:row>62</xdr:row>
      <xdr:rowOff>161924</xdr:rowOff>
    </xdr:to>
    <xdr:graphicFrame macro="">
      <xdr:nvGraphicFramePr>
        <xdr:cNvPr id="3" name="Gráfico 2">
          <a:extLst>
            <a:ext uri="{FF2B5EF4-FFF2-40B4-BE49-F238E27FC236}">
              <a16:creationId xmlns:a16="http://schemas.microsoft.com/office/drawing/2014/main" id="{CA92A3DF-2E8E-4AE2-B8A5-A97ED5D1E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123826</xdr:colOff>
      <xdr:row>1</xdr:row>
      <xdr:rowOff>9526</xdr:rowOff>
    </xdr:from>
    <xdr:to>
      <xdr:col>6</xdr:col>
      <xdr:colOff>85725</xdr:colOff>
      <xdr:row>3</xdr:row>
      <xdr:rowOff>147596</xdr:rowOff>
    </xdr:to>
    <xdr:pic>
      <xdr:nvPicPr>
        <xdr:cNvPr id="2" name="Imagen 1">
          <a:extLst>
            <a:ext uri="{FF2B5EF4-FFF2-40B4-BE49-F238E27FC236}">
              <a16:creationId xmlns:a16="http://schemas.microsoft.com/office/drawing/2014/main" id="{FB7A5A93-4105-42B0-B68E-4851005467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1476" y="200026"/>
          <a:ext cx="876299" cy="909595"/>
        </a:xfrm>
        <a:prstGeom prst="rect">
          <a:avLst/>
        </a:prstGeom>
      </xdr:spPr>
    </xdr:pic>
    <xdr:clientData/>
  </xdr:twoCellAnchor>
  <xdr:twoCellAnchor>
    <xdr:from>
      <xdr:col>6</xdr:col>
      <xdr:colOff>266701</xdr:colOff>
      <xdr:row>50</xdr:row>
      <xdr:rowOff>157162</xdr:rowOff>
    </xdr:from>
    <xdr:to>
      <xdr:col>23</xdr:col>
      <xdr:colOff>76200</xdr:colOff>
      <xdr:row>61</xdr:row>
      <xdr:rowOff>161925</xdr:rowOff>
    </xdr:to>
    <xdr:graphicFrame macro="">
      <xdr:nvGraphicFramePr>
        <xdr:cNvPr id="3" name="Gráfico 2">
          <a:extLst>
            <a:ext uri="{FF2B5EF4-FFF2-40B4-BE49-F238E27FC236}">
              <a16:creationId xmlns:a16="http://schemas.microsoft.com/office/drawing/2014/main" id="{D3C84FEC-8B19-43D5-AAD0-6BAB250E8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85725</xdr:colOff>
      <xdr:row>1</xdr:row>
      <xdr:rowOff>28575</xdr:rowOff>
    </xdr:from>
    <xdr:to>
      <xdr:col>6</xdr:col>
      <xdr:colOff>161924</xdr:colOff>
      <xdr:row>3</xdr:row>
      <xdr:rowOff>139729</xdr:rowOff>
    </xdr:to>
    <xdr:pic>
      <xdr:nvPicPr>
        <xdr:cNvPr id="2" name="Imagen 1">
          <a:extLst>
            <a:ext uri="{FF2B5EF4-FFF2-40B4-BE49-F238E27FC236}">
              <a16:creationId xmlns:a16="http://schemas.microsoft.com/office/drawing/2014/main" id="{CB9FE721-05D4-4ECA-8D71-41754D265B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42875"/>
          <a:ext cx="800099" cy="654079"/>
        </a:xfrm>
        <a:prstGeom prst="rect">
          <a:avLst/>
        </a:prstGeom>
      </xdr:spPr>
    </xdr:pic>
    <xdr:clientData/>
  </xdr:twoCellAnchor>
  <xdr:twoCellAnchor>
    <xdr:from>
      <xdr:col>2</xdr:col>
      <xdr:colOff>66674</xdr:colOff>
      <xdr:row>41</xdr:row>
      <xdr:rowOff>90487</xdr:rowOff>
    </xdr:from>
    <xdr:to>
      <xdr:col>24</xdr:col>
      <xdr:colOff>228599</xdr:colOff>
      <xdr:row>53</xdr:row>
      <xdr:rowOff>85725</xdr:rowOff>
    </xdr:to>
    <xdr:graphicFrame macro="">
      <xdr:nvGraphicFramePr>
        <xdr:cNvPr id="4" name="Gráfico 3">
          <a:extLst>
            <a:ext uri="{FF2B5EF4-FFF2-40B4-BE49-F238E27FC236}">
              <a16:creationId xmlns:a16="http://schemas.microsoft.com/office/drawing/2014/main" id="{019E335E-EFD7-4DDB-A681-672C4A5FA2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85726</xdr:colOff>
      <xdr:row>1</xdr:row>
      <xdr:rowOff>28575</xdr:rowOff>
    </xdr:from>
    <xdr:to>
      <xdr:col>3</xdr:col>
      <xdr:colOff>66675</xdr:colOff>
      <xdr:row>3</xdr:row>
      <xdr:rowOff>139729</xdr:rowOff>
    </xdr:to>
    <xdr:pic>
      <xdr:nvPicPr>
        <xdr:cNvPr id="2" name="Imagen 1">
          <a:extLst>
            <a:ext uri="{FF2B5EF4-FFF2-40B4-BE49-F238E27FC236}">
              <a16:creationId xmlns:a16="http://schemas.microsoft.com/office/drawing/2014/main" id="{03AC03CB-C038-42D0-9C8D-80CB4E3BA6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0526" y="142875"/>
          <a:ext cx="657224" cy="654079"/>
        </a:xfrm>
        <a:prstGeom prst="rect">
          <a:avLst/>
        </a:prstGeom>
      </xdr:spPr>
    </xdr:pic>
    <xdr:clientData/>
  </xdr:twoCellAnchor>
  <xdr:twoCellAnchor>
    <xdr:from>
      <xdr:col>4</xdr:col>
      <xdr:colOff>133350</xdr:colOff>
      <xdr:row>42</xdr:row>
      <xdr:rowOff>38100</xdr:rowOff>
    </xdr:from>
    <xdr:to>
      <xdr:col>23</xdr:col>
      <xdr:colOff>133350</xdr:colOff>
      <xdr:row>54</xdr:row>
      <xdr:rowOff>80961</xdr:rowOff>
    </xdr:to>
    <xdr:graphicFrame macro="">
      <xdr:nvGraphicFramePr>
        <xdr:cNvPr id="3" name="Gráfico 2">
          <a:extLst>
            <a:ext uri="{FF2B5EF4-FFF2-40B4-BE49-F238E27FC236}">
              <a16:creationId xmlns:a16="http://schemas.microsoft.com/office/drawing/2014/main" id="{A381453F-8831-423E-9383-30053F3C1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161925</xdr:colOff>
      <xdr:row>1</xdr:row>
      <xdr:rowOff>85725</xdr:rowOff>
    </xdr:from>
    <xdr:to>
      <xdr:col>6</xdr:col>
      <xdr:colOff>47625</xdr:colOff>
      <xdr:row>3</xdr:row>
      <xdr:rowOff>114300</xdr:rowOff>
    </xdr:to>
    <xdr:pic>
      <xdr:nvPicPr>
        <xdr:cNvPr id="2" name="Imagen 1" descr="Descripción: UMV_CABEZOTE">
          <a:extLst>
            <a:ext uri="{FF2B5EF4-FFF2-40B4-BE49-F238E27FC236}">
              <a16:creationId xmlns:a16="http://schemas.microsoft.com/office/drawing/2014/main" id="{11B171D2-F982-4C0D-B847-18ECA21DFD8D}"/>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409575" y="266700"/>
          <a:ext cx="1104900" cy="800100"/>
        </a:xfrm>
        <a:prstGeom prst="rect">
          <a:avLst/>
        </a:prstGeom>
        <a:noFill/>
        <a:ln w="9525">
          <a:noFill/>
          <a:miter lim="800000"/>
          <a:headEnd/>
          <a:tailEnd/>
        </a:ln>
      </xdr:spPr>
    </xdr:pic>
    <xdr:clientData/>
  </xdr:twoCellAnchor>
  <xdr:twoCellAnchor>
    <xdr:from>
      <xdr:col>2</xdr:col>
      <xdr:colOff>57149</xdr:colOff>
      <xdr:row>58</xdr:row>
      <xdr:rowOff>61912</xdr:rowOff>
    </xdr:from>
    <xdr:to>
      <xdr:col>24</xdr:col>
      <xdr:colOff>314324</xdr:colOff>
      <xdr:row>70</xdr:row>
      <xdr:rowOff>123825</xdr:rowOff>
    </xdr:to>
    <xdr:graphicFrame macro="">
      <xdr:nvGraphicFramePr>
        <xdr:cNvPr id="3" name="Gráfico 3">
          <a:extLst>
            <a:ext uri="{FF2B5EF4-FFF2-40B4-BE49-F238E27FC236}">
              <a16:creationId xmlns:a16="http://schemas.microsoft.com/office/drawing/2014/main" id="{6AB79AC3-9081-408C-95A7-052A2DE8F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201707</xdr:colOff>
      <xdr:row>1</xdr:row>
      <xdr:rowOff>66675</xdr:rowOff>
    </xdr:from>
    <xdr:to>
      <xdr:col>4</xdr:col>
      <xdr:colOff>549088</xdr:colOff>
      <xdr:row>3</xdr:row>
      <xdr:rowOff>95250</xdr:rowOff>
    </xdr:to>
    <xdr:pic>
      <xdr:nvPicPr>
        <xdr:cNvPr id="2" name="Imagen 1" descr="Descripción: UMV_CABEZOTE">
          <a:extLst>
            <a:ext uri="{FF2B5EF4-FFF2-40B4-BE49-F238E27FC236}">
              <a16:creationId xmlns:a16="http://schemas.microsoft.com/office/drawing/2014/main" id="{76BB4878-7A3B-4209-9DFD-1A6D8500FDA2}"/>
            </a:ext>
          </a:extLst>
        </xdr:cNvPr>
        <xdr:cNvPicPr>
          <a:picLocks noChangeAspect="1" noChangeArrowheads="1"/>
        </xdr:cNvPicPr>
      </xdr:nvPicPr>
      <xdr:blipFill>
        <a:blip xmlns:r="http://schemas.openxmlformats.org/officeDocument/2006/relationships" r:embed="rId1" cstate="print"/>
        <a:srcRect l="42989" t="17061" r="43323"/>
        <a:stretch>
          <a:fillRect/>
        </a:stretch>
      </xdr:blipFill>
      <xdr:spPr bwMode="auto">
        <a:xfrm>
          <a:off x="1268507" y="247650"/>
          <a:ext cx="976031" cy="800100"/>
        </a:xfrm>
        <a:prstGeom prst="rect">
          <a:avLst/>
        </a:prstGeom>
        <a:noFill/>
        <a:ln w="9525">
          <a:noFill/>
          <a:miter lim="800000"/>
          <a:headEnd/>
          <a:tailEnd/>
        </a:ln>
      </xdr:spPr>
    </xdr:pic>
    <xdr:clientData/>
  </xdr:twoCellAnchor>
  <xdr:twoCellAnchor>
    <xdr:from>
      <xdr:col>2</xdr:col>
      <xdr:colOff>28574</xdr:colOff>
      <xdr:row>41</xdr:row>
      <xdr:rowOff>14286</xdr:rowOff>
    </xdr:from>
    <xdr:to>
      <xdr:col>24</xdr:col>
      <xdr:colOff>142874</xdr:colOff>
      <xdr:row>53</xdr:row>
      <xdr:rowOff>152399</xdr:rowOff>
    </xdr:to>
    <xdr:graphicFrame macro="">
      <xdr:nvGraphicFramePr>
        <xdr:cNvPr id="7" name="Gráfico 6">
          <a:extLst>
            <a:ext uri="{FF2B5EF4-FFF2-40B4-BE49-F238E27FC236}">
              <a16:creationId xmlns:a16="http://schemas.microsoft.com/office/drawing/2014/main" id="{32D43E24-C562-42CC-887B-D0BBBE8ADB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209550</xdr:colOff>
      <xdr:row>3</xdr:row>
      <xdr:rowOff>176462</xdr:rowOff>
    </xdr:to>
    <xdr:pic>
      <xdr:nvPicPr>
        <xdr:cNvPr id="2" name="Imagen 1">
          <a:extLst>
            <a:ext uri="{FF2B5EF4-FFF2-40B4-BE49-F238E27FC236}">
              <a16:creationId xmlns:a16="http://schemas.microsoft.com/office/drawing/2014/main" id="{9E14ED9E-B538-40F6-8A10-BBE44D5495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38463"/>
        </a:xfrm>
        <a:prstGeom prst="rect">
          <a:avLst/>
        </a:prstGeom>
      </xdr:spPr>
    </xdr:pic>
    <xdr:clientData/>
  </xdr:twoCellAnchor>
  <xdr:twoCellAnchor>
    <xdr:from>
      <xdr:col>2</xdr:col>
      <xdr:colOff>85724</xdr:colOff>
      <xdr:row>41</xdr:row>
      <xdr:rowOff>52387</xdr:rowOff>
    </xdr:from>
    <xdr:to>
      <xdr:col>25</xdr:col>
      <xdr:colOff>247650</xdr:colOff>
      <xdr:row>53</xdr:row>
      <xdr:rowOff>133350</xdr:rowOff>
    </xdr:to>
    <xdr:graphicFrame macro="">
      <xdr:nvGraphicFramePr>
        <xdr:cNvPr id="3" name="Gráfico 2">
          <a:extLst>
            <a:ext uri="{FF2B5EF4-FFF2-40B4-BE49-F238E27FC236}">
              <a16:creationId xmlns:a16="http://schemas.microsoft.com/office/drawing/2014/main" id="{02759081-3FE5-45E7-970C-0B5075FA1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1B261E8B-5688-488D-B498-C1EF2DF961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123824</xdr:colOff>
      <xdr:row>41</xdr:row>
      <xdr:rowOff>30615</xdr:rowOff>
    </xdr:from>
    <xdr:to>
      <xdr:col>25</xdr:col>
      <xdr:colOff>285750</xdr:colOff>
      <xdr:row>53</xdr:row>
      <xdr:rowOff>111578</xdr:rowOff>
    </xdr:to>
    <xdr:graphicFrame macro="">
      <xdr:nvGraphicFramePr>
        <xdr:cNvPr id="5" name="Gráfico 4">
          <a:extLst>
            <a:ext uri="{FF2B5EF4-FFF2-40B4-BE49-F238E27FC236}">
              <a16:creationId xmlns:a16="http://schemas.microsoft.com/office/drawing/2014/main" id="{4104F86B-3FAE-41F7-9C9B-6D13DE2FF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66675</xdr:colOff>
      <xdr:row>1</xdr:row>
      <xdr:rowOff>19050</xdr:rowOff>
    </xdr:from>
    <xdr:to>
      <xdr:col>6</xdr:col>
      <xdr:colOff>257175</xdr:colOff>
      <xdr:row>2</xdr:row>
      <xdr:rowOff>1</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4325" y="209550"/>
          <a:ext cx="1104900" cy="561976"/>
        </a:xfrm>
        <a:prstGeom prst="rect">
          <a:avLst/>
        </a:prstGeom>
      </xdr:spPr>
    </xdr:pic>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F15DF8EC-5B05-4E62-BB58-957F1821B0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71436</xdr:colOff>
      <xdr:row>49</xdr:row>
      <xdr:rowOff>63499</xdr:rowOff>
    </xdr:from>
    <xdr:to>
      <xdr:col>24</xdr:col>
      <xdr:colOff>174624</xdr:colOff>
      <xdr:row>61</xdr:row>
      <xdr:rowOff>79374</xdr:rowOff>
    </xdr:to>
    <xdr:graphicFrame macro="">
      <xdr:nvGraphicFramePr>
        <xdr:cNvPr id="5" name="Gráfico 4">
          <a:extLst>
            <a:ext uri="{FF2B5EF4-FFF2-40B4-BE49-F238E27FC236}">
              <a16:creationId xmlns:a16="http://schemas.microsoft.com/office/drawing/2014/main" id="{71AF702A-1E87-45F1-A324-D4B934C1B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209550</xdr:colOff>
      <xdr:row>3</xdr:row>
      <xdr:rowOff>176462</xdr:rowOff>
    </xdr:to>
    <xdr:pic>
      <xdr:nvPicPr>
        <xdr:cNvPr id="2" name="Imagen 1">
          <a:extLst>
            <a:ext uri="{FF2B5EF4-FFF2-40B4-BE49-F238E27FC236}">
              <a16:creationId xmlns:a16="http://schemas.microsoft.com/office/drawing/2014/main" id="{822ED07F-B749-42D7-AC4F-26E2B0E441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1009650" cy="938463"/>
        </a:xfrm>
        <a:prstGeom prst="rect">
          <a:avLst/>
        </a:prstGeom>
      </xdr:spPr>
    </xdr:pic>
    <xdr:clientData/>
  </xdr:twoCellAnchor>
  <xdr:twoCellAnchor>
    <xdr:from>
      <xdr:col>2</xdr:col>
      <xdr:colOff>57149</xdr:colOff>
      <xdr:row>41</xdr:row>
      <xdr:rowOff>138112</xdr:rowOff>
    </xdr:from>
    <xdr:to>
      <xdr:col>24</xdr:col>
      <xdr:colOff>219074</xdr:colOff>
      <xdr:row>53</xdr:row>
      <xdr:rowOff>76200</xdr:rowOff>
    </xdr:to>
    <xdr:graphicFrame macro="">
      <xdr:nvGraphicFramePr>
        <xdr:cNvPr id="3" name="Gráfico 2">
          <a:extLst>
            <a:ext uri="{FF2B5EF4-FFF2-40B4-BE49-F238E27FC236}">
              <a16:creationId xmlns:a16="http://schemas.microsoft.com/office/drawing/2014/main" id="{51F39782-D724-4BA1-BA59-99B188F1E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Indicadores/Indicadores%20de%20Gestion%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lexander.perea\AppData\Local\Microsoft\Windows\INetCache\Content.Outlook\MV6JJRG0\COM-IND-0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20Indicadores/Indicadores%202018%20Junio%2030/COM-IND-00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20Indicadores/Indicadores%202018%20Junio%2030/AII-IND-0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lexander.perea\AppData\Local\Microsoft\Windows\INetCache\Content.Outlook\MV6JJRG0\INDICADORES%20PRO%202018%20NUEVO%20F.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uaermv-my.sharepoint.com/personal/alexander_oliveros_umv_gov_co/Documents/ALEXANDER/INDICADORES/INDICADORES%202018/INDICADORES%20PRO%202018%20ANT%20F.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uaermv-my.sharepoint.com/personal/alexander_oliveros_umv_gov_co/Documents/ALEXANDER/INDICADORES/INDICADORES%202018/Indicadores%20de%20Gestion%202018%20(version%201)%20mercy%20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20Indicadores/Indicadores%202018%20Junio%2030/IMV-IND-00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ALEXANDER%20PEREA\Downloads\CON-IND-0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ALEXANDER%20PEREA\Downloads\GDO-IND-00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20Indicadores/Indicadores%202018%20Junio%2030/FIN-IND-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aermv-my.sharepoint.com/Users/Angelica.toro/Documents/UMV/INFORMES/INDICADORES%20DE%20GESTION/2018/CUARTO%20TRIMESTRE/LIBRO%20PARA%20CUADR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20Indicadores/Indicadores%202018%20Junio%2030/FIN-IND-00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20Indicadores/Indicadores%202018%20Junio%2030/THU-IND-0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20Indicadores/Indicadores%202018%20Junio%2030/THU-IND-00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2.%20Indicadores/Indicadores%202018%20Junio%2030/THU-IND-0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20Indicadores/Indicadores%202018%20Junio%2030/THU-IND-00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20Indicadores/Indicadores%202018%20Junio%2030/THU-IND-00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20Indicadores/Indicadores%202018%20Junio%2030/CDI-IND-00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CI-IND%20001%20IV%20trimestre.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uaermv-my.sharepoint.com/Users/jose.frade/Downloads/INDICADORES%20ODM%202017%20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20Indicadores/Indicadores%202018%20Junio%2030/ODM-IND-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IND-001-V4%20Indicador%20de%20Revision%20Documental%20(2018).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INDICADOR%20JURIDICA%20IV%20TRIMES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CMG-IND-002%20Indicador%20Controles%20Evaluados%20de%20los%20Mapas%20de%20Riesgos2018-Trim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0Indicadores/Indicadores%202018%20Junio%2030/SIG-IND-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0Indicadores/Indicadores%202018%20Junio%2030/SIG-IND-0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IG-IND-003-V1%20Autoevaluaci&#243;n%20de%20la%20%20calidad%20de%20los%20procesos%20(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Planeaci&#243;n%20Estrat&#233;gica/Plan%20de%20acci&#243;n%202018%20-%20II%20trimest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0Indicadores/Indicadores%202018%20Junio%2030/COM-IND-0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0Indicadores/2018/Indicadores%202018%20septiembre%2030/COM-IND-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FORMATO"/>
      <sheetName val="RECUENTO"/>
      <sheetName val="Hoja1"/>
      <sheetName val="RESUMEN"/>
      <sheetName val="SIG-IND-001"/>
      <sheetName val="SIG-IND-002"/>
      <sheetName val="SIG-IND-003"/>
      <sheetName val="SIG-ING-004"/>
      <sheetName val="PES-IND-001"/>
      <sheetName val="PES-IND-002"/>
      <sheetName val="PES-IND-003"/>
      <sheetName val="PES-IND-004"/>
      <sheetName val="PES-IND-005"/>
      <sheetName val="COM-IND-001"/>
      <sheetName val="COM-IND-002"/>
      <sheetName val="COM-IND-003"/>
      <sheetName val="PDV-IND-001"/>
      <sheetName val="PDV-IND-002"/>
      <sheetName val="PDV-IND-003"/>
      <sheetName val="AII-IND-001"/>
      <sheetName val="PRO-IND-001"/>
      <sheetName val="PRO-IND-002"/>
      <sheetName val="PRO-IND-003"/>
      <sheetName val="PRO-IND-004"/>
      <sheetName val="IMV-IND-001"/>
      <sheetName val="IMV-IND-002"/>
      <sheetName val="IMV-IND-003"/>
      <sheetName val="GAM-IND-001"/>
      <sheetName val="GAM-IND-002"/>
      <sheetName val="GAM-IND-003"/>
      <sheetName val="GAM-IND-004"/>
      <sheetName val="GAM-IND-005"/>
      <sheetName val="GAM-IND-006"/>
      <sheetName val="GAM-IND-007"/>
      <sheetName val="SAP-IND-001"/>
      <sheetName val="SAP-IND-002"/>
      <sheetName val="ACI-IND-001"/>
      <sheetName val="ACI-IND-002"/>
      <sheetName val="JUR-IND-001"/>
      <sheetName val="JUR-IND-002"/>
      <sheetName val="JUR-IND-003"/>
      <sheetName val="JUR-IND-004"/>
      <sheetName val="JUR-IND-005"/>
      <sheetName val="CON-IND-001"/>
      <sheetName val="CON-IND-002"/>
      <sheetName val="CON-IND-003"/>
      <sheetName val="GDO-IND-001"/>
      <sheetName val="GDO-IND-002"/>
      <sheetName val="GDO-IND-003"/>
      <sheetName val="FIN-IND-001"/>
      <sheetName val="FIN-IND-002"/>
      <sheetName val="FIN-IND-003"/>
      <sheetName val="FIN-IND-004"/>
      <sheetName val="FIN-IND-005"/>
      <sheetName val="FIN-IND-006"/>
      <sheetName val="FIN-IND-007"/>
      <sheetName val="FIN-IND-008"/>
      <sheetName val="FIN-IND-009"/>
      <sheetName val="FIN-IND-010"/>
      <sheetName val="THU-IND-001"/>
      <sheetName val="THU-IND-002"/>
      <sheetName val="THU-IND-003"/>
      <sheetName val="THU-IND-004"/>
      <sheetName val="THU-IND-005"/>
      <sheetName val="THU-IND-006"/>
      <sheetName val="THU-IND-007"/>
      <sheetName val="THU-IND-008"/>
      <sheetName val="THU-IND-009"/>
      <sheetName val="THU-IND-010"/>
      <sheetName val="THU-IND-011"/>
      <sheetName val="THU-IND-012"/>
      <sheetName val="CDI-IND-001"/>
      <sheetName val="ABI-IND-001"/>
      <sheetName val="ABI-IND-002"/>
      <sheetName val="ODM-IND-001"/>
      <sheetName val="ODM-IND-002"/>
      <sheetName val="ODM-IND-003"/>
      <sheetName val="ODM-IND-004"/>
      <sheetName val="ODM-IND-005"/>
      <sheetName val="ODM-IND-006"/>
      <sheetName val="CMG-IND-001"/>
      <sheetName val="CMG-IND-002"/>
    </sheetNames>
    <sheetDataSet>
      <sheetData sheetId="0">
        <row r="32">
          <cell r="D32"/>
          <cell r="E32"/>
          <cell r="F32"/>
          <cell r="G32"/>
          <cell r="H32" t="str">
            <v>VARIABLE 1</v>
          </cell>
          <cell r="I32" t="str">
            <v>VARIABLE 2</v>
          </cell>
          <cell r="J32" t="str">
            <v>RESULTADO</v>
          </cell>
        </row>
        <row r="33">
          <cell r="C33"/>
          <cell r="D33"/>
          <cell r="E33"/>
          <cell r="F33"/>
          <cell r="G33"/>
          <cell r="H33"/>
          <cell r="I33"/>
          <cell r="J33"/>
        </row>
        <row r="34">
          <cell r="C34" t="str">
            <v>ENERO</v>
          </cell>
          <cell r="D34"/>
          <cell r="E34"/>
          <cell r="F34"/>
          <cell r="G34"/>
          <cell r="H34">
            <v>10</v>
          </cell>
          <cell r="I34">
            <v>50</v>
          </cell>
          <cell r="J34">
            <v>0.2</v>
          </cell>
        </row>
        <row r="35">
          <cell r="C35" t="str">
            <v>FEBRERO</v>
          </cell>
          <cell r="D35"/>
          <cell r="E35"/>
          <cell r="F35"/>
          <cell r="G35"/>
          <cell r="H35">
            <v>5</v>
          </cell>
          <cell r="I35">
            <v>50</v>
          </cell>
          <cell r="J35">
            <v>0.1</v>
          </cell>
        </row>
        <row r="36">
          <cell r="C36" t="str">
            <v>MARZO</v>
          </cell>
          <cell r="D36"/>
          <cell r="E36"/>
          <cell r="F36"/>
          <cell r="G36"/>
          <cell r="H36">
            <v>8</v>
          </cell>
          <cell r="I36">
            <v>50</v>
          </cell>
          <cell r="J36">
            <v>0.16</v>
          </cell>
        </row>
        <row r="37">
          <cell r="C37" t="str">
            <v>ABRIL</v>
          </cell>
          <cell r="D37"/>
          <cell r="E37"/>
          <cell r="F37"/>
          <cell r="G37"/>
          <cell r="H37">
            <v>18</v>
          </cell>
          <cell r="I37">
            <v>40</v>
          </cell>
          <cell r="J37">
            <v>0.45</v>
          </cell>
        </row>
        <row r="38">
          <cell r="C38" t="str">
            <v>MAYO</v>
          </cell>
          <cell r="D38"/>
          <cell r="E38"/>
          <cell r="F38"/>
          <cell r="G38"/>
          <cell r="H38">
            <v>15</v>
          </cell>
          <cell r="I38">
            <v>30</v>
          </cell>
          <cell r="J38">
            <v>0.5</v>
          </cell>
        </row>
        <row r="39">
          <cell r="C39" t="str">
            <v>JUNIO</v>
          </cell>
          <cell r="D39"/>
          <cell r="E39"/>
          <cell r="F39"/>
          <cell r="G39"/>
          <cell r="H39"/>
          <cell r="I39"/>
          <cell r="J39" t="e">
            <v>#DIV/0!</v>
          </cell>
        </row>
        <row r="40">
          <cell r="C40" t="str">
            <v>JULIO</v>
          </cell>
          <cell r="D40"/>
          <cell r="E40"/>
          <cell r="F40"/>
          <cell r="G40"/>
          <cell r="H40"/>
          <cell r="I40"/>
          <cell r="J40" t="e">
            <v>#DIV/0!</v>
          </cell>
        </row>
        <row r="41">
          <cell r="C41" t="str">
            <v>AGOSTO</v>
          </cell>
          <cell r="D41"/>
          <cell r="E41"/>
          <cell r="F41"/>
          <cell r="G41"/>
          <cell r="H41"/>
          <cell r="I41"/>
          <cell r="J41"/>
        </row>
        <row r="42">
          <cell r="C42" t="str">
            <v>SEPTIEMBRE</v>
          </cell>
          <cell r="D42"/>
          <cell r="E42"/>
          <cell r="F42"/>
          <cell r="G42"/>
          <cell r="H42"/>
          <cell r="I42"/>
          <cell r="J42"/>
        </row>
        <row r="43">
          <cell r="C43" t="str">
            <v>OCTUBRE</v>
          </cell>
          <cell r="D43"/>
          <cell r="E43"/>
          <cell r="F43"/>
          <cell r="G43"/>
          <cell r="H43"/>
          <cell r="I43"/>
          <cell r="J43"/>
        </row>
        <row r="44">
          <cell r="C44" t="str">
            <v>NOVIEMBRE</v>
          </cell>
          <cell r="D44"/>
          <cell r="E44"/>
          <cell r="F44"/>
          <cell r="G44"/>
          <cell r="H44"/>
          <cell r="I44"/>
          <cell r="J44"/>
        </row>
        <row r="45">
          <cell r="C45" t="str">
            <v>DICIEMBRE</v>
          </cell>
          <cell r="D45"/>
          <cell r="E45"/>
          <cell r="F45"/>
          <cell r="G45"/>
          <cell r="H45"/>
          <cell r="I45"/>
          <cell r="J4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eguidores Twitter"/>
      <sheetName val="Hoja1"/>
    </sheetNames>
    <sheetDataSet>
      <sheetData sheetId="0">
        <row r="32">
          <cell r="H32" t="str">
            <v>VARIABLE 1 Seguidores Actuales</v>
          </cell>
          <cell r="I32" t="str">
            <v>VARIABLE 2 Seguidores inicio vigencia</v>
          </cell>
          <cell r="J32" t="str">
            <v>RESULTADO</v>
          </cell>
        </row>
        <row r="33">
          <cell r="C33" t="str">
            <v xml:space="preserve">ENERO </v>
          </cell>
          <cell r="H33">
            <v>18910</v>
          </cell>
          <cell r="J33" t="str">
            <v xml:space="preserve">En enero inicia la vigencia por lo tanto no se tiene una cifra comparativa. </v>
          </cell>
        </row>
        <row r="34">
          <cell r="C34" t="str">
            <v>FEBRERO</v>
          </cell>
          <cell r="H34">
            <v>19174</v>
          </cell>
          <cell r="I34">
            <v>18910</v>
          </cell>
          <cell r="J34">
            <v>1.3960867265996768E-2</v>
          </cell>
        </row>
        <row r="35">
          <cell r="C35" t="str">
            <v>MARZO</v>
          </cell>
          <cell r="H35">
            <v>19372</v>
          </cell>
          <cell r="I35">
            <v>18910</v>
          </cell>
          <cell r="J35">
            <v>2.4431517715494344E-2</v>
          </cell>
        </row>
        <row r="36">
          <cell r="C36" t="str">
            <v>ABRIL</v>
          </cell>
          <cell r="H36">
            <v>20057</v>
          </cell>
          <cell r="I36">
            <v>18910</v>
          </cell>
          <cell r="J36">
            <v>6.0655737704917945E-2</v>
          </cell>
        </row>
        <row r="37">
          <cell r="C37" t="str">
            <v>MAYO</v>
          </cell>
          <cell r="H37">
            <v>20680</v>
          </cell>
          <cell r="I37">
            <v>18910</v>
          </cell>
          <cell r="J37">
            <v>9.3601269169751422E-2</v>
          </cell>
        </row>
        <row r="38">
          <cell r="C38" t="str">
            <v>JUNIO</v>
          </cell>
          <cell r="H38">
            <v>20836</v>
          </cell>
          <cell r="I38">
            <v>18910</v>
          </cell>
          <cell r="J38">
            <v>0.10185087255420422</v>
          </cell>
        </row>
        <row r="39">
          <cell r="C39" t="str">
            <v>JULIO</v>
          </cell>
          <cell r="H39">
            <v>21057</v>
          </cell>
          <cell r="I39">
            <v>18910</v>
          </cell>
          <cell r="J39">
            <v>0.11353781068217872</v>
          </cell>
        </row>
        <row r="40">
          <cell r="C40" t="str">
            <v>AGOSTO</v>
          </cell>
          <cell r="H40">
            <v>21241</v>
          </cell>
          <cell r="I40">
            <v>18910</v>
          </cell>
          <cell r="J40">
            <v>0.12326811210999478</v>
          </cell>
        </row>
        <row r="41">
          <cell r="C41" t="str">
            <v>SEPTIEMBRE</v>
          </cell>
          <cell r="H41">
            <v>21447</v>
          </cell>
          <cell r="I41">
            <v>18910</v>
          </cell>
          <cell r="J41">
            <v>0.13416181914331049</v>
          </cell>
        </row>
        <row r="42">
          <cell r="C42" t="str">
            <v>OCTUBRE</v>
          </cell>
          <cell r="H42">
            <v>21654</v>
          </cell>
          <cell r="I42">
            <v>18910</v>
          </cell>
          <cell r="J42">
            <v>0.14510840824960347</v>
          </cell>
        </row>
        <row r="43">
          <cell r="C43" t="str">
            <v>NOVIEMBRE</v>
          </cell>
          <cell r="H43">
            <v>21889</v>
          </cell>
          <cell r="I43">
            <v>18910</v>
          </cell>
          <cell r="J43">
            <v>0.15753569539925971</v>
          </cell>
        </row>
        <row r="44">
          <cell r="C44" t="str">
            <v xml:space="preserve">DICIEMBRE </v>
          </cell>
          <cell r="H44">
            <v>22080</v>
          </cell>
          <cell r="I44">
            <v>18910</v>
          </cell>
          <cell r="J44">
            <v>0.16763617133791642</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3"/>
    </sheetNames>
    <sheetDataSet>
      <sheetData sheetId="0">
        <row r="32">
          <cell r="D32"/>
          <cell r="E32"/>
          <cell r="F32"/>
          <cell r="G32"/>
          <cell r="H32" t="str">
            <v>Número de actividades ejecutadas</v>
          </cell>
          <cell r="I32" t="str">
            <v>Número de actividades programadas</v>
          </cell>
          <cell r="J32" t="str">
            <v>% de cumplimiento</v>
          </cell>
        </row>
        <row r="33">
          <cell r="C33" t="str">
            <v>TRIMESTRE 1</v>
          </cell>
          <cell r="D33"/>
          <cell r="E33"/>
          <cell r="F33"/>
          <cell r="G33"/>
          <cell r="H33">
            <v>12</v>
          </cell>
          <cell r="I33">
            <v>10</v>
          </cell>
          <cell r="J33">
            <v>1.2</v>
          </cell>
        </row>
        <row r="34">
          <cell r="C34" t="str">
            <v>TRIMESTRE 2</v>
          </cell>
          <cell r="D34"/>
          <cell r="E34"/>
          <cell r="F34"/>
          <cell r="G34"/>
          <cell r="H34">
            <v>15</v>
          </cell>
          <cell r="I34">
            <v>10</v>
          </cell>
          <cell r="J34">
            <v>1.5</v>
          </cell>
        </row>
        <row r="35">
          <cell r="C35" t="str">
            <v>TRIMESTRE 3</v>
          </cell>
          <cell r="D35"/>
          <cell r="E35"/>
          <cell r="F35"/>
          <cell r="G35"/>
          <cell r="H35"/>
          <cell r="I35"/>
          <cell r="J35" t="e">
            <v>#DIV/0!</v>
          </cell>
        </row>
        <row r="36">
          <cell r="C36" t="str">
            <v>TRIMESTRE 4</v>
          </cell>
          <cell r="D36"/>
          <cell r="E36"/>
          <cell r="F36"/>
          <cell r="G36"/>
          <cell r="H36"/>
          <cell r="I36"/>
          <cell r="J36" t="e">
            <v>#DIV/0!</v>
          </cell>
        </row>
        <row r="37">
          <cell r="C37" t="str">
            <v>TOTAL</v>
          </cell>
          <cell r="D37"/>
          <cell r="E37"/>
          <cell r="F37"/>
          <cell r="G37"/>
          <cell r="H37"/>
          <cell r="I37"/>
          <cell r="J37"/>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I-IND-001"/>
      <sheetName val="Hoja1"/>
    </sheetNames>
    <sheetDataSet>
      <sheetData sheetId="0"/>
      <sheetData sheetId="1">
        <row r="33">
          <cell r="D33"/>
          <cell r="E33"/>
          <cell r="F33"/>
          <cell r="G33"/>
          <cell r="H33" t="str">
            <v># EMERGENCIAS ATENDIDAS</v>
          </cell>
          <cell r="I33" t="str">
            <v>TOTAL EMERGENCIAS PRESENTADAS</v>
          </cell>
          <cell r="J33" t="str">
            <v>% DE ATENCIÓN DE EMERGENCIAS</v>
          </cell>
        </row>
        <row r="34">
          <cell r="C34"/>
          <cell r="D34"/>
          <cell r="E34"/>
          <cell r="F34"/>
          <cell r="G34"/>
          <cell r="H34"/>
          <cell r="I34"/>
          <cell r="J34"/>
        </row>
        <row r="35">
          <cell r="C35" t="str">
            <v>TRIMESTRE 1</v>
          </cell>
          <cell r="D35"/>
          <cell r="E35"/>
          <cell r="F35"/>
          <cell r="G35"/>
          <cell r="H35">
            <v>7</v>
          </cell>
          <cell r="I35">
            <v>7</v>
          </cell>
          <cell r="J35">
            <v>1</v>
          </cell>
        </row>
        <row r="36">
          <cell r="C36" t="str">
            <v>TRIMESTRE 2</v>
          </cell>
          <cell r="D36"/>
          <cell r="E36"/>
          <cell r="F36"/>
          <cell r="G36"/>
          <cell r="H36">
            <v>5</v>
          </cell>
          <cell r="I36">
            <v>5</v>
          </cell>
          <cell r="J36">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IND-001"/>
      <sheetName val="PRO-IND-002"/>
      <sheetName val="PRO-IND-003"/>
    </sheetNames>
    <sheetDataSet>
      <sheetData sheetId="0">
        <row r="32">
          <cell r="H32" t="str">
            <v>TOTAL M3 PRODUCIDOS Y ENTREGADOS</v>
          </cell>
          <cell r="I32" t="str">
            <v># TOTAL M3 PROGRAMADOS O REQUERIDOS</v>
          </cell>
          <cell r="J32" t="str">
            <v>% CUMPLIMIENTO PRODUCCIÓN Y ENTREGA</v>
          </cell>
        </row>
        <row r="33">
          <cell r="C33"/>
          <cell r="D33"/>
          <cell r="E33"/>
          <cell r="F33"/>
          <cell r="G33"/>
          <cell r="H33"/>
          <cell r="I33"/>
          <cell r="J33"/>
        </row>
        <row r="34">
          <cell r="C34" t="str">
            <v>Trimestre 1</v>
          </cell>
          <cell r="D34"/>
          <cell r="E34"/>
          <cell r="F34"/>
          <cell r="G34"/>
          <cell r="H34">
            <v>12769.970000000001</v>
          </cell>
          <cell r="I34">
            <v>12820.65</v>
          </cell>
          <cell r="J34">
            <v>0.99604700229707555</v>
          </cell>
        </row>
        <row r="35">
          <cell r="C35" t="str">
            <v>Trimestre 2</v>
          </cell>
          <cell r="D35"/>
          <cell r="E35"/>
          <cell r="F35"/>
          <cell r="G35"/>
          <cell r="H35">
            <v>12191.110000000002</v>
          </cell>
          <cell r="I35">
            <v>12425.380000000003</v>
          </cell>
          <cell r="J35">
            <v>0.98114584825574747</v>
          </cell>
        </row>
        <row r="36">
          <cell r="C36" t="str">
            <v>Trimestre 3</v>
          </cell>
          <cell r="D36"/>
          <cell r="E36"/>
          <cell r="F36"/>
          <cell r="G36"/>
          <cell r="H36"/>
          <cell r="I36"/>
          <cell r="J36" t="str">
            <v xml:space="preserve"> </v>
          </cell>
        </row>
        <row r="37">
          <cell r="J37" t="str">
            <v xml:space="preserve"> </v>
          </cell>
        </row>
      </sheetData>
      <sheetData sheetId="1">
        <row r="32">
          <cell r="H32" t="str">
            <v># DE MUESTRAS TOMADAS</v>
          </cell>
          <cell r="I32" t="str">
            <v xml:space="preserve"> # MUESTRAS REQUERIDAS</v>
          </cell>
          <cell r="J32" t="str">
            <v>% DE EFICACIA DE ENSAYOS</v>
          </cell>
        </row>
        <row r="33">
          <cell r="C33"/>
          <cell r="D33"/>
          <cell r="E33"/>
          <cell r="F33"/>
          <cell r="G33"/>
          <cell r="H33"/>
          <cell r="I33"/>
          <cell r="J33"/>
        </row>
        <row r="34">
          <cell r="C34" t="str">
            <v>Trimestre 1</v>
          </cell>
          <cell r="D34"/>
          <cell r="E34"/>
          <cell r="F34"/>
          <cell r="G34"/>
          <cell r="H34">
            <v>201</v>
          </cell>
          <cell r="I34">
            <v>203</v>
          </cell>
          <cell r="J34">
            <v>0.99014778325123154</v>
          </cell>
        </row>
        <row r="35">
          <cell r="C35" t="str">
            <v>Trimestre 2</v>
          </cell>
          <cell r="D35"/>
          <cell r="E35"/>
          <cell r="F35"/>
          <cell r="G35"/>
          <cell r="H35">
            <v>180</v>
          </cell>
          <cell r="I35">
            <v>183</v>
          </cell>
          <cell r="J35">
            <v>0.98360655737704916</v>
          </cell>
        </row>
        <row r="36">
          <cell r="C36" t="str">
            <v>Trimestre 3</v>
          </cell>
          <cell r="D36"/>
          <cell r="E36"/>
          <cell r="F36"/>
          <cell r="G36"/>
          <cell r="H36"/>
          <cell r="I36"/>
          <cell r="J36" t="str">
            <v xml:space="preserve"> </v>
          </cell>
        </row>
        <row r="37">
          <cell r="J37" t="str">
            <v xml:space="preserve"> </v>
          </cell>
        </row>
      </sheetData>
      <sheetData sheetId="2">
        <row r="32">
          <cell r="D32"/>
          <cell r="E32"/>
          <cell r="F32"/>
          <cell r="G32"/>
          <cell r="H32" t="str">
            <v>SUMATORIA DEL % DE CUMPLIMIENTO DE PARAMETROS</v>
          </cell>
          <cell r="I32" t="str">
            <v>NÚMERO DE PARAMETROS EVALUADOS</v>
          </cell>
          <cell r="J32" t="str">
            <v>% DE CUMPLIMIENTO DE ESPECIFICACIONES TÉCNICAS</v>
          </cell>
        </row>
        <row r="33">
          <cell r="C33"/>
          <cell r="D33"/>
          <cell r="E33"/>
          <cell r="F33"/>
          <cell r="G33"/>
          <cell r="H33"/>
          <cell r="I33"/>
          <cell r="J33"/>
        </row>
        <row r="34">
          <cell r="C34" t="str">
            <v>Trimestre 1</v>
          </cell>
          <cell r="D34"/>
          <cell r="E34"/>
          <cell r="F34"/>
          <cell r="G34"/>
          <cell r="H34">
            <v>3.9663498697981456</v>
          </cell>
          <cell r="I34">
            <v>4</v>
          </cell>
          <cell r="J34">
            <v>0.99158746744953641</v>
          </cell>
        </row>
        <row r="35">
          <cell r="C35" t="str">
            <v>Trimestre 2</v>
          </cell>
          <cell r="D35"/>
          <cell r="E35"/>
          <cell r="F35"/>
          <cell r="G35"/>
          <cell r="H35">
            <v>4</v>
          </cell>
          <cell r="I35">
            <v>4</v>
          </cell>
          <cell r="J35">
            <v>1</v>
          </cell>
        </row>
        <row r="36">
          <cell r="C36" t="str">
            <v>Trimestre 3</v>
          </cell>
          <cell r="D36"/>
          <cell r="E36"/>
          <cell r="F36"/>
          <cell r="G36"/>
          <cell r="H36"/>
          <cell r="I36"/>
          <cell r="J36" t="str">
            <v xml:space="preserve"> </v>
          </cell>
        </row>
        <row r="37">
          <cell r="C37" t="str">
            <v>Trimestre 4</v>
          </cell>
          <cell r="D37"/>
          <cell r="E37"/>
          <cell r="F37"/>
          <cell r="G37"/>
          <cell r="H37"/>
          <cell r="I37"/>
          <cell r="J37" t="str">
            <v xml:space="preserve"> </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G CUMPL ENTREGA PYMP"/>
      <sheetName val="IND G CONTROL C - CON MP"/>
      <sheetName val="IND G MEZCLA"/>
    </sheetNames>
    <sheetDataSet>
      <sheetData sheetId="0">
        <row r="28">
          <cell r="J28" t="str">
            <v>% CUMPLIMIENTO PRODUCCIÓN Y ENTREGA</v>
          </cell>
        </row>
        <row r="30">
          <cell r="C30" t="str">
            <v>Trimestre 1</v>
          </cell>
        </row>
        <row r="31">
          <cell r="C31" t="str">
            <v>Trimestre 2</v>
          </cell>
        </row>
        <row r="32">
          <cell r="C32" t="str">
            <v>Trimestre 3</v>
          </cell>
        </row>
        <row r="33">
          <cell r="C33" t="str">
            <v>Trimestre 4</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D G CUMPL ENTREGA PYMP"/>
      <sheetName val="IND G CONTROL C - CON MP"/>
      <sheetName val="IND G MEZCLA"/>
      <sheetName val="IND G CONCRETO"/>
      <sheetName val="IND G CONTROL C - SIN M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V-IND-003"/>
    </sheetNames>
    <sheetDataSet>
      <sheetData sheetId="0">
        <row r="32">
          <cell r="D32"/>
          <cell r="E32"/>
          <cell r="F32"/>
          <cell r="G32"/>
          <cell r="H32" t="str">
            <v>PRESUPUESTO EJECUTADO EN GIROS</v>
          </cell>
          <cell r="I32" t="str">
            <v>PRESUPUESTO ASIGNADO PARA LA VIGENCIA</v>
          </cell>
          <cell r="J32" t="str">
            <v>% DE INTERVENCIÓN PARA EL CUMPLIMIENTO DE METAS</v>
          </cell>
        </row>
        <row r="33">
          <cell r="C33" t="str">
            <v>TRIMESTRE 1</v>
          </cell>
          <cell r="D33"/>
          <cell r="E33"/>
          <cell r="F33"/>
          <cell r="G33"/>
          <cell r="H33">
            <v>1464086699</v>
          </cell>
          <cell r="I33">
            <v>100755481000</v>
          </cell>
          <cell r="J33">
            <v>1.4531087385707582E-2</v>
          </cell>
        </row>
        <row r="34">
          <cell r="C34" t="str">
            <v>TRIMESTRE 2</v>
          </cell>
          <cell r="D34"/>
          <cell r="E34"/>
          <cell r="F34"/>
          <cell r="G34"/>
          <cell r="H34">
            <v>8105298982</v>
          </cell>
          <cell r="I34">
            <v>100755481000</v>
          </cell>
          <cell r="J34">
            <v>8.0445241306525056E-2</v>
          </cell>
        </row>
        <row r="35">
          <cell r="C35" t="str">
            <v>TRIMESTRE 3</v>
          </cell>
          <cell r="D35"/>
          <cell r="E35"/>
          <cell r="F35"/>
          <cell r="G35"/>
          <cell r="H35"/>
          <cell r="I35"/>
          <cell r="J35">
            <v>0</v>
          </cell>
        </row>
        <row r="36">
          <cell r="C36" t="str">
            <v>TRIMESTRE 4</v>
          </cell>
          <cell r="D36"/>
          <cell r="E36"/>
          <cell r="F36"/>
          <cell r="G36"/>
          <cell r="H36"/>
          <cell r="I36"/>
          <cell r="J36">
            <v>0</v>
          </cell>
        </row>
        <row r="37">
          <cell r="C37" t="str">
            <v>TOTAL</v>
          </cell>
          <cell r="D37"/>
          <cell r="E37"/>
          <cell r="F37"/>
          <cell r="G37"/>
          <cell r="H37">
            <v>8105298982</v>
          </cell>
          <cell r="I37">
            <v>100755481000</v>
          </cell>
          <cell r="J37">
            <v>8.0445241306525056E-2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IND-002"/>
      <sheetName val="Hoja1"/>
    </sheetNames>
    <sheetDataSet>
      <sheetData sheetId="0">
        <row r="32">
          <cell r="D32"/>
          <cell r="E32"/>
          <cell r="F32"/>
          <cell r="G32"/>
          <cell r="H32" t="str">
            <v>Número de procesos contractuales iniciados en el periodo</v>
          </cell>
          <cell r="I32" t="str">
            <v xml:space="preserve"> # de procesos contractuales programados en el Plan de Adquisiciones para el periodo</v>
          </cell>
          <cell r="J32" t="str">
            <v>RESULTADO</v>
          </cell>
        </row>
        <row r="33">
          <cell r="C33"/>
          <cell r="D33"/>
          <cell r="E33"/>
          <cell r="F33"/>
          <cell r="G33"/>
          <cell r="H33"/>
          <cell r="I33"/>
          <cell r="J33"/>
        </row>
        <row r="34">
          <cell r="C34" t="str">
            <v>TRIMESTRE 1</v>
          </cell>
          <cell r="D34"/>
          <cell r="E34"/>
          <cell r="F34"/>
          <cell r="G34"/>
          <cell r="H34">
            <v>22</v>
          </cell>
          <cell r="I34">
            <v>75</v>
          </cell>
          <cell r="J34">
            <v>0.29333333333333333</v>
          </cell>
        </row>
        <row r="35">
          <cell r="C35" t="str">
            <v>TRIMESTRE 2</v>
          </cell>
          <cell r="D35"/>
          <cell r="E35"/>
          <cell r="F35"/>
          <cell r="G35"/>
          <cell r="H35">
            <v>46</v>
          </cell>
          <cell r="I35">
            <v>50</v>
          </cell>
          <cell r="J35">
            <v>0.92</v>
          </cell>
        </row>
        <row r="36">
          <cell r="C36" t="str">
            <v>TRIMESTRE 3</v>
          </cell>
          <cell r="D36"/>
          <cell r="E36"/>
          <cell r="F36"/>
          <cell r="G36"/>
          <cell r="H36"/>
          <cell r="I36"/>
          <cell r="J36" t="e">
            <v>#DIV/0!</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O-IND-003"/>
      <sheetName val="Hoja1"/>
    </sheetNames>
    <sheetDataSet>
      <sheetData sheetId="0">
        <row r="32">
          <cell r="H32" t="str">
            <v>Acciones o productos ejecutados</v>
          </cell>
          <cell r="I32" t="str">
            <v>Acciones o productos programados</v>
          </cell>
        </row>
        <row r="34">
          <cell r="C34" t="str">
            <v>TRIMESTRE 1</v>
          </cell>
          <cell r="H34">
            <v>1</v>
          </cell>
          <cell r="I34">
            <v>2</v>
          </cell>
        </row>
        <row r="35">
          <cell r="C35" t="str">
            <v>TRIMESTRE 2</v>
          </cell>
          <cell r="H35">
            <v>5</v>
          </cell>
          <cell r="I35">
            <v>5</v>
          </cell>
        </row>
        <row r="36">
          <cell r="C36" t="str">
            <v>TRIMESTRE 3</v>
          </cell>
        </row>
        <row r="37">
          <cell r="C37" t="str">
            <v>TRIMESTRE 4</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2"/>
    </sheetNames>
    <sheetDataSet>
      <sheetData sheetId="0">
        <row r="32">
          <cell r="D32"/>
          <cell r="E32"/>
          <cell r="F32"/>
          <cell r="G32"/>
          <cell r="H32" t="str">
            <v>Valor ejecutado (compromisos) del presupuesto</v>
          </cell>
          <cell r="I32" t="str">
            <v>Valor total de presupuesto asignado</v>
          </cell>
          <cell r="J32" t="str">
            <v>RESULTADO</v>
          </cell>
        </row>
        <row r="33">
          <cell r="C33" t="str">
            <v>TRIMESTRE 1</v>
          </cell>
          <cell r="D33"/>
          <cell r="E33"/>
          <cell r="F33"/>
          <cell r="G33"/>
          <cell r="H33"/>
          <cell r="I33"/>
          <cell r="J33"/>
        </row>
        <row r="34">
          <cell r="C34" t="str">
            <v>TRIMESTRE 2</v>
          </cell>
          <cell r="D34"/>
          <cell r="E34"/>
          <cell r="F34"/>
          <cell r="G34"/>
          <cell r="H34"/>
          <cell r="I34"/>
          <cell r="J34"/>
        </row>
        <row r="35">
          <cell r="C35" t="str">
            <v>TRIMESTRE 3</v>
          </cell>
          <cell r="D35"/>
          <cell r="E35"/>
          <cell r="F35"/>
          <cell r="G35"/>
          <cell r="H35"/>
          <cell r="I35"/>
          <cell r="J35"/>
        </row>
        <row r="36">
          <cell r="C36" t="str">
            <v>TRIMESTRE 4</v>
          </cell>
          <cell r="D36"/>
          <cell r="E36"/>
          <cell r="F36"/>
          <cell r="G36"/>
          <cell r="H36"/>
          <cell r="I36"/>
          <cell r="J36"/>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ENCIA"/>
      <sheetName val="RESERVA"/>
      <sheetName val="CXP"/>
      <sheetName val="CALCULO"/>
    </sheetNames>
    <sheetDataSet>
      <sheetData sheetId="0" refreshError="1"/>
      <sheetData sheetId="1" refreshError="1"/>
      <sheetData sheetId="2" refreshError="1"/>
      <sheetData sheetId="3" refreshError="1">
        <row r="6">
          <cell r="B6">
            <v>43830532088.889999</v>
          </cell>
          <cell r="C6">
            <v>43364909498</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D-005"/>
    </sheetNames>
    <sheetDataSet>
      <sheetData sheetId="0">
        <row r="32">
          <cell r="D32"/>
          <cell r="E32"/>
          <cell r="F32"/>
          <cell r="G32"/>
          <cell r="H32" t="str">
            <v>Valor de la ejecución de reservas</v>
          </cell>
          <cell r="I32" t="str">
            <v>Presupuesto de reservas en la vigencia</v>
          </cell>
          <cell r="J32" t="str">
            <v>% de cumplimiento de ejecución de reservas</v>
          </cell>
        </row>
        <row r="33">
          <cell r="C33" t="str">
            <v>TRIMESTRE 1</v>
          </cell>
          <cell r="D33"/>
          <cell r="E33"/>
          <cell r="F33"/>
          <cell r="G33"/>
          <cell r="H33">
            <v>16019005379</v>
          </cell>
          <cell r="I33">
            <v>54088038051</v>
          </cell>
          <cell r="J33">
            <v>0.29616539915712164</v>
          </cell>
        </row>
        <row r="34">
          <cell r="C34" t="str">
            <v>TRIMESTRE 2</v>
          </cell>
          <cell r="D34"/>
          <cell r="E34"/>
          <cell r="F34"/>
          <cell r="G34"/>
          <cell r="H34">
            <v>18215333754</v>
          </cell>
          <cell r="I34">
            <v>53868070626</v>
          </cell>
          <cell r="J34">
            <v>0.33814713507129351</v>
          </cell>
        </row>
        <row r="35">
          <cell r="C35" t="str">
            <v>TRIMESTRE 3</v>
          </cell>
          <cell r="D35"/>
          <cell r="E35"/>
          <cell r="F35"/>
          <cell r="G35"/>
          <cell r="H35"/>
          <cell r="I35"/>
          <cell r="J35" t="e">
            <v>#DIV/0!</v>
          </cell>
        </row>
        <row r="36">
          <cell r="C36" t="str">
            <v>TRIMESTRE 4</v>
          </cell>
          <cell r="D36"/>
          <cell r="E36"/>
          <cell r="F36"/>
          <cell r="G36"/>
          <cell r="H36"/>
          <cell r="I36"/>
          <cell r="J36" t="e">
            <v>#DIV/0!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IND-001"/>
    </sheetNames>
    <sheetDataSet>
      <sheetData sheetId="0">
        <row r="32">
          <cell r="D32"/>
          <cell r="E32"/>
          <cell r="F32"/>
          <cell r="G32"/>
          <cell r="H32" t="str">
            <v>No. De accidentes e incidentes reportados en la actual vigencia</v>
          </cell>
          <cell r="I32" t="str">
            <v>No. De accidentes e incidentes reportados en la vigencia anterior</v>
          </cell>
          <cell r="J32" t="str">
            <v>RESULTADO</v>
          </cell>
        </row>
        <row r="33">
          <cell r="C33"/>
          <cell r="D33"/>
          <cell r="E33"/>
          <cell r="F33"/>
          <cell r="G33"/>
          <cell r="H33"/>
          <cell r="I33"/>
          <cell r="J33"/>
        </row>
        <row r="34">
          <cell r="C34" t="str">
            <v>TRIMESTRE 1</v>
          </cell>
          <cell r="D34"/>
          <cell r="E34"/>
          <cell r="F34"/>
          <cell r="G34"/>
          <cell r="H34">
            <v>4</v>
          </cell>
          <cell r="I34">
            <v>2</v>
          </cell>
          <cell r="J34">
            <v>0.5</v>
          </cell>
        </row>
        <row r="35">
          <cell r="C35" t="str">
            <v>TRIMESTRE 2</v>
          </cell>
          <cell r="D35"/>
          <cell r="E35"/>
          <cell r="F35"/>
          <cell r="G35"/>
          <cell r="H35">
            <v>3</v>
          </cell>
          <cell r="I35">
            <v>4</v>
          </cell>
          <cell r="J35">
            <v>0.75</v>
          </cell>
        </row>
        <row r="36">
          <cell r="C36" t="str">
            <v>TRIMESTRE 3</v>
          </cell>
          <cell r="D36"/>
          <cell r="E36"/>
          <cell r="F36"/>
          <cell r="G36"/>
          <cell r="H36"/>
          <cell r="I36"/>
          <cell r="J36" t="e">
            <v>#DIV/0!</v>
          </cell>
        </row>
        <row r="37">
          <cell r="C37" t="str">
            <v>TRIMESTRE 4</v>
          </cell>
          <cell r="D37"/>
          <cell r="E37"/>
          <cell r="F37"/>
          <cell r="G37"/>
          <cell r="H37"/>
          <cell r="I37"/>
          <cell r="J37" t="e">
            <v>#DIV/0!</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IND-002"/>
    </sheetNames>
    <sheetDataSet>
      <sheetData sheetId="0">
        <row r="32">
          <cell r="D32"/>
          <cell r="E32"/>
          <cell r="F32"/>
          <cell r="G32"/>
          <cell r="H32" t="str">
            <v>No. De seguimientos realizados</v>
          </cell>
          <cell r="I32" t="str">
            <v>No. De personas calificadas con enfermedas laboral</v>
          </cell>
        </row>
        <row r="33">
          <cell r="C33"/>
          <cell r="D33"/>
          <cell r="E33"/>
          <cell r="F33"/>
          <cell r="G33"/>
          <cell r="H33"/>
          <cell r="I33"/>
        </row>
        <row r="34">
          <cell r="C34" t="str">
            <v>TRIMESTRE 1</v>
          </cell>
          <cell r="D34"/>
          <cell r="E34"/>
          <cell r="F34"/>
          <cell r="G34"/>
          <cell r="H34"/>
          <cell r="I34"/>
        </row>
        <row r="35">
          <cell r="C35" t="str">
            <v>TRIMESTRE 2</v>
          </cell>
          <cell r="D35"/>
          <cell r="E35"/>
          <cell r="F35"/>
          <cell r="G35"/>
          <cell r="H35"/>
          <cell r="I35"/>
        </row>
        <row r="36">
          <cell r="C36" t="str">
            <v>TRIMESTRE 3</v>
          </cell>
          <cell r="D36"/>
          <cell r="E36"/>
          <cell r="F36"/>
          <cell r="G36"/>
          <cell r="H36"/>
          <cell r="I36"/>
        </row>
        <row r="37">
          <cell r="C37" t="str">
            <v>TRIMESTRE 4</v>
          </cell>
          <cell r="D37"/>
          <cell r="E37"/>
          <cell r="F37"/>
          <cell r="G37"/>
          <cell r="H37"/>
          <cell r="I37"/>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IND-003"/>
      <sheetName val="Hoja1"/>
    </sheetNames>
    <sheetDataSet>
      <sheetData sheetId="0">
        <row r="32">
          <cell r="D32"/>
          <cell r="E32"/>
          <cell r="F32"/>
          <cell r="G32"/>
          <cell r="H32" t="str">
            <v>No. De actividades del plan ejecutadas</v>
          </cell>
          <cell r="I32" t="str">
            <v>No de actividades del plan programadas</v>
          </cell>
        </row>
        <row r="33">
          <cell r="C33"/>
          <cell r="D33"/>
          <cell r="E33"/>
          <cell r="F33"/>
          <cell r="G33"/>
          <cell r="H33"/>
          <cell r="I33"/>
        </row>
        <row r="34">
          <cell r="C34" t="str">
            <v>TRIMESTRE 1</v>
          </cell>
          <cell r="D34"/>
          <cell r="E34"/>
          <cell r="F34"/>
          <cell r="G34"/>
          <cell r="H34">
            <v>0</v>
          </cell>
          <cell r="I34">
            <v>0</v>
          </cell>
        </row>
        <row r="35">
          <cell r="C35" t="str">
            <v>TRIMESTRE 2</v>
          </cell>
          <cell r="D35"/>
          <cell r="E35"/>
          <cell r="F35"/>
          <cell r="G35"/>
          <cell r="H35">
            <v>0</v>
          </cell>
          <cell r="I35">
            <v>0</v>
          </cell>
        </row>
        <row r="36">
          <cell r="C36" t="str">
            <v>TRIMESTRE 3</v>
          </cell>
          <cell r="D36"/>
          <cell r="E36"/>
          <cell r="F36"/>
          <cell r="G36"/>
          <cell r="H36"/>
          <cell r="I36"/>
        </row>
        <row r="37">
          <cell r="C37" t="str">
            <v>TRIMESTRE 4</v>
          </cell>
          <cell r="D37"/>
          <cell r="E37"/>
          <cell r="F37"/>
          <cell r="G37"/>
          <cell r="H37"/>
          <cell r="I37"/>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IND-004"/>
    </sheetNames>
    <sheetDataSet>
      <sheetData sheetId="0">
        <row r="32">
          <cell r="D32"/>
          <cell r="E32"/>
          <cell r="F32"/>
          <cell r="G32"/>
          <cell r="H32" t="str">
            <v>No. De actividades del plan ejecutadas</v>
          </cell>
          <cell r="I32" t="str">
            <v>No. De actividades programadas</v>
          </cell>
        </row>
        <row r="33">
          <cell r="C33"/>
          <cell r="D33"/>
          <cell r="E33"/>
          <cell r="F33"/>
          <cell r="G33"/>
          <cell r="H33"/>
          <cell r="I33"/>
        </row>
        <row r="34">
          <cell r="C34" t="str">
            <v>TRIMESTRE 1</v>
          </cell>
          <cell r="D34"/>
          <cell r="E34"/>
          <cell r="F34"/>
          <cell r="G34"/>
          <cell r="H34">
            <v>6</v>
          </cell>
          <cell r="I34">
            <v>6</v>
          </cell>
        </row>
        <row r="35">
          <cell r="C35" t="str">
            <v>TRIMESTRE 2</v>
          </cell>
          <cell r="D35"/>
          <cell r="E35"/>
          <cell r="F35"/>
          <cell r="G35"/>
          <cell r="H35">
            <v>6</v>
          </cell>
          <cell r="I35">
            <v>6</v>
          </cell>
        </row>
        <row r="36">
          <cell r="C36" t="str">
            <v>TRIMESTRE 3</v>
          </cell>
          <cell r="D36"/>
          <cell r="E36"/>
          <cell r="F36"/>
          <cell r="G36"/>
          <cell r="H36"/>
          <cell r="I36"/>
        </row>
        <row r="37">
          <cell r="C37" t="str">
            <v>TRIMESTRE 4</v>
          </cell>
          <cell r="D37"/>
          <cell r="E37"/>
          <cell r="F37"/>
          <cell r="G37"/>
          <cell r="H37"/>
          <cell r="I37"/>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IND-005"/>
    </sheetNames>
    <sheetDataSet>
      <sheetData sheetId="0">
        <row r="32">
          <cell r="D32"/>
          <cell r="E32"/>
          <cell r="F32"/>
          <cell r="G32"/>
          <cell r="H32" t="str">
            <v>No. De actividades del plan ejecutadas</v>
          </cell>
          <cell r="I32" t="str">
            <v>No. De actividades del plan programadas</v>
          </cell>
        </row>
        <row r="33">
          <cell r="C33"/>
          <cell r="D33"/>
          <cell r="E33"/>
          <cell r="F33"/>
          <cell r="G33"/>
          <cell r="H33"/>
          <cell r="I33"/>
        </row>
        <row r="34">
          <cell r="C34" t="str">
            <v>TRIMESTRE 1</v>
          </cell>
          <cell r="D34"/>
          <cell r="E34"/>
          <cell r="F34"/>
          <cell r="G34"/>
          <cell r="H34">
            <v>0</v>
          </cell>
          <cell r="I34">
            <v>0</v>
          </cell>
        </row>
        <row r="35">
          <cell r="C35" t="str">
            <v>TRIMESTRE 2</v>
          </cell>
          <cell r="D35"/>
          <cell r="E35"/>
          <cell r="F35"/>
          <cell r="G35"/>
          <cell r="H35">
            <v>0</v>
          </cell>
          <cell r="I35">
            <v>0</v>
          </cell>
        </row>
        <row r="36">
          <cell r="C36" t="str">
            <v>TRIMESTRE 3</v>
          </cell>
          <cell r="D36"/>
          <cell r="E36"/>
          <cell r="F36"/>
          <cell r="G36"/>
          <cell r="H36"/>
          <cell r="I36"/>
        </row>
        <row r="37">
          <cell r="C37" t="str">
            <v>TRIMESTRE 4</v>
          </cell>
          <cell r="D37"/>
          <cell r="E37"/>
          <cell r="F37"/>
          <cell r="G37"/>
          <cell r="H37"/>
          <cell r="I37"/>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DI-IND-001"/>
    </sheetNames>
    <sheetDataSet>
      <sheetData sheetId="0">
        <row r="32">
          <cell r="D32"/>
          <cell r="E32"/>
          <cell r="F32"/>
          <cell r="G32"/>
          <cell r="H32" t="str">
            <v>N° de expedientes tramitados  dentro de términos legales</v>
          </cell>
          <cell r="I32" t="str">
            <v>No. De expediente tramitados en el periodo</v>
          </cell>
          <cell r="J32" t="str">
            <v>RESULTADO</v>
          </cell>
        </row>
        <row r="33">
          <cell r="C33" t="str">
            <v>TRIMESTRE 1</v>
          </cell>
          <cell r="D33"/>
          <cell r="E33"/>
          <cell r="F33"/>
          <cell r="G33"/>
          <cell r="H33">
            <v>13</v>
          </cell>
          <cell r="I33">
            <v>26</v>
          </cell>
          <cell r="J33">
            <v>0.5</v>
          </cell>
        </row>
        <row r="34">
          <cell r="C34" t="str">
            <v>TRIMESTRE 2</v>
          </cell>
          <cell r="D34"/>
          <cell r="E34"/>
          <cell r="F34"/>
          <cell r="G34"/>
          <cell r="H34">
            <v>33</v>
          </cell>
          <cell r="I34">
            <v>33</v>
          </cell>
          <cell r="J34">
            <v>1</v>
          </cell>
        </row>
        <row r="35">
          <cell r="C35" t="str">
            <v>TRIMESTRE 3</v>
          </cell>
          <cell r="D35"/>
          <cell r="E35"/>
          <cell r="F35"/>
          <cell r="G35"/>
          <cell r="H35"/>
          <cell r="I35"/>
          <cell r="J35" t="e">
            <v>#DIV/0!</v>
          </cell>
        </row>
        <row r="36">
          <cell r="C36" t="str">
            <v>TRIMESTRE 4</v>
          </cell>
          <cell r="D36"/>
          <cell r="E36"/>
          <cell r="F36"/>
          <cell r="G36"/>
          <cell r="H36"/>
          <cell r="I36"/>
          <cell r="J36" t="e">
            <v>#DIV/0!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 DIAS"/>
      <sheetName val="10 DIAS"/>
      <sheetName val="30 DIAS"/>
    </sheetNames>
    <sheetDataSet>
      <sheetData sheetId="0">
        <row r="36">
          <cell r="C36" t="str">
            <v>Trimestre 3</v>
          </cell>
          <cell r="D36"/>
          <cell r="E36"/>
          <cell r="F36"/>
          <cell r="G36"/>
          <cell r="J36">
            <v>10.729885057471265</v>
          </cell>
        </row>
        <row r="37">
          <cell r="C37" t="str">
            <v>Trimestre 4</v>
          </cell>
          <cell r="D37"/>
          <cell r="E37"/>
          <cell r="F37"/>
          <cell r="G37"/>
          <cell r="J37">
            <v>9.3137254901960791</v>
          </cell>
        </row>
      </sheetData>
      <sheetData sheetId="1">
        <row r="36">
          <cell r="C36" t="str">
            <v>Trimestre 3</v>
          </cell>
          <cell r="D36"/>
          <cell r="E36"/>
          <cell r="F36"/>
          <cell r="G36"/>
          <cell r="J36">
            <v>14.285714285714286</v>
          </cell>
        </row>
        <row r="37">
          <cell r="C37" t="str">
            <v>Trimestre 4</v>
          </cell>
          <cell r="D37"/>
          <cell r="E37"/>
          <cell r="F37"/>
          <cell r="G37"/>
          <cell r="J37">
            <v>9.4925373134328357</v>
          </cell>
        </row>
      </sheetData>
      <sheetData sheetId="2">
        <row r="36">
          <cell r="C36" t="str">
            <v>Trimestre 3</v>
          </cell>
          <cell r="D36"/>
          <cell r="E36"/>
          <cell r="F36"/>
          <cell r="G36"/>
          <cell r="J36">
            <v>20.352941176470587</v>
          </cell>
        </row>
        <row r="37">
          <cell r="C37" t="str">
            <v>Trimestre 4</v>
          </cell>
          <cell r="D37"/>
          <cell r="E37"/>
          <cell r="F37"/>
          <cell r="G37"/>
          <cell r="J37">
            <v>13.4</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IND-001"/>
    </sheetNames>
    <sheetDataSet>
      <sheetData sheetId="0">
        <row r="27">
          <cell r="H27" t="str">
            <v>ESTADO DE LA MAQUINARIA</v>
          </cell>
        </row>
        <row r="28">
          <cell r="C28" t="str">
            <v>TRIMESTRE 1</v>
          </cell>
          <cell r="D28"/>
          <cell r="E28"/>
          <cell r="F28"/>
          <cell r="G28"/>
          <cell r="H28" t="str">
            <v>Disponible</v>
          </cell>
        </row>
        <row r="29">
          <cell r="C29"/>
          <cell r="D29"/>
          <cell r="E29"/>
          <cell r="F29"/>
          <cell r="G29"/>
          <cell r="H29" t="str">
            <v>En mantto.</v>
          </cell>
        </row>
        <row r="30">
          <cell r="C30" t="str">
            <v>TRIMESTRE 2</v>
          </cell>
          <cell r="D30"/>
          <cell r="E30"/>
          <cell r="F30"/>
          <cell r="G30"/>
          <cell r="H30" t="str">
            <v>Disponible</v>
          </cell>
        </row>
        <row r="31">
          <cell r="C31"/>
          <cell r="D31"/>
          <cell r="E31"/>
          <cell r="F31"/>
          <cell r="G31"/>
          <cell r="H31" t="str">
            <v>En mantto.</v>
          </cell>
        </row>
        <row r="32">
          <cell r="C32" t="str">
            <v>TRIMESTRE 3</v>
          </cell>
          <cell r="D32"/>
          <cell r="E32"/>
          <cell r="F32"/>
          <cell r="G32"/>
          <cell r="H32" t="str">
            <v>Disponible</v>
          </cell>
        </row>
        <row r="33">
          <cell r="C33"/>
          <cell r="D33"/>
          <cell r="E33"/>
          <cell r="F33"/>
          <cell r="G33"/>
          <cell r="H33" t="str">
            <v>En mantto.</v>
          </cell>
        </row>
        <row r="34">
          <cell r="C34" t="str">
            <v>TRIMESTRE 4</v>
          </cell>
          <cell r="D34"/>
          <cell r="E34"/>
          <cell r="F34"/>
          <cell r="G34"/>
          <cell r="H34" t="str">
            <v>Disponible</v>
          </cell>
        </row>
        <row r="35">
          <cell r="C35"/>
          <cell r="D35"/>
          <cell r="E35"/>
          <cell r="F35"/>
          <cell r="G35"/>
          <cell r="H35" t="str">
            <v>En mantto.</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M-IND-001"/>
    </sheetNames>
    <sheetDataSet>
      <sheetData sheetId="0">
        <row r="32">
          <cell r="H32" t="str">
            <v>ESTADO DE LA MAQUINARIA</v>
          </cell>
          <cell r="I32" t="str">
            <v># MAQUINARIA</v>
          </cell>
          <cell r="J32" t="str">
            <v>TOTAL</v>
          </cell>
        </row>
        <row r="33">
          <cell r="H33"/>
          <cell r="I33"/>
          <cell r="J33"/>
        </row>
        <row r="34">
          <cell r="I34">
            <v>160</v>
          </cell>
          <cell r="J34">
            <v>211</v>
          </cell>
          <cell r="K34">
            <v>0.75829383886255919</v>
          </cell>
        </row>
        <row r="35">
          <cell r="I35">
            <v>51</v>
          </cell>
          <cell r="J35"/>
          <cell r="K35">
            <v>0.24170616113744076</v>
          </cell>
        </row>
        <row r="36">
          <cell r="I36">
            <v>164</v>
          </cell>
          <cell r="J36">
            <v>208</v>
          </cell>
          <cell r="K36">
            <v>0.78846153846153844</v>
          </cell>
        </row>
        <row r="37">
          <cell r="I37">
            <v>44</v>
          </cell>
          <cell r="J37"/>
          <cell r="K37">
            <v>0.21153846153846154</v>
          </cell>
        </row>
        <row r="38">
          <cell r="I38"/>
          <cell r="J38">
            <v>0</v>
          </cell>
          <cell r="K38" t="str">
            <v/>
          </cell>
        </row>
        <row r="39">
          <cell r="I39"/>
          <cell r="J39"/>
          <cell r="K39" t="str">
            <v/>
          </cell>
        </row>
        <row r="40">
          <cell r="I40"/>
          <cell r="J40">
            <v>0</v>
          </cell>
          <cell r="K40" t="str">
            <v/>
          </cell>
        </row>
        <row r="41">
          <cell r="I41"/>
          <cell r="J41"/>
          <cell r="K41" t="str">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sheetName val="SIG-IND-001"/>
      <sheetName val="SIG-IND-001 V4"/>
    </sheetNames>
    <sheetDataSet>
      <sheetData sheetId="0">
        <row r="23">
          <cell r="E23">
            <v>8.445999999999998</v>
          </cell>
        </row>
      </sheetData>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R-IND-002"/>
      <sheetName val="JUR-IND-001"/>
    </sheetNames>
    <sheetDataSet>
      <sheetData sheetId="0">
        <row r="34">
          <cell r="C34" t="str">
            <v>ANUAL</v>
          </cell>
          <cell r="D34"/>
          <cell r="E34"/>
          <cell r="F34"/>
          <cell r="G34"/>
          <cell r="H34">
            <v>19</v>
          </cell>
          <cell r="I34">
            <v>23</v>
          </cell>
          <cell r="J34">
            <v>0.82608695652173914</v>
          </cell>
        </row>
        <row r="35">
          <cell r="C35"/>
          <cell r="D35"/>
          <cell r="E35"/>
          <cell r="F35"/>
          <cell r="G35"/>
          <cell r="H35"/>
          <cell r="I35"/>
          <cell r="J35" t="e">
            <v>#DIV/0!</v>
          </cell>
        </row>
        <row r="36">
          <cell r="C36"/>
          <cell r="D36"/>
          <cell r="E36"/>
          <cell r="F36"/>
          <cell r="G36"/>
          <cell r="H36"/>
          <cell r="I36"/>
          <cell r="J36" t="e">
            <v>#DIV/0!</v>
          </cell>
        </row>
        <row r="37">
          <cell r="C37"/>
          <cell r="D37"/>
          <cell r="E37"/>
          <cell r="F37"/>
          <cell r="G37"/>
          <cell r="H37"/>
          <cell r="I37"/>
          <cell r="J37" t="e">
            <v>#DIV/0!</v>
          </cell>
        </row>
        <row r="38">
          <cell r="C38"/>
          <cell r="D38"/>
          <cell r="E38"/>
          <cell r="F38"/>
          <cell r="G38"/>
          <cell r="H38"/>
          <cell r="I38"/>
          <cell r="J38" t="e">
            <v>#DIV/0!</v>
          </cell>
        </row>
        <row r="39">
          <cell r="C39"/>
          <cell r="D39"/>
          <cell r="E39"/>
          <cell r="F39"/>
          <cell r="G39"/>
          <cell r="H39"/>
          <cell r="I39"/>
          <cell r="J39" t="e">
            <v>#DIV/0!</v>
          </cell>
        </row>
        <row r="40">
          <cell r="C40"/>
          <cell r="D40"/>
          <cell r="E40"/>
          <cell r="F40"/>
          <cell r="G40"/>
          <cell r="H40"/>
          <cell r="I40"/>
          <cell r="J40" t="e">
            <v>#DIV/0!</v>
          </cell>
        </row>
        <row r="41">
          <cell r="C41"/>
          <cell r="D41"/>
          <cell r="E41"/>
          <cell r="F41"/>
          <cell r="G41"/>
          <cell r="H41"/>
          <cell r="I41"/>
          <cell r="J41" t="e">
            <v>#DIV/0!</v>
          </cell>
        </row>
        <row r="42">
          <cell r="C42"/>
          <cell r="D42"/>
          <cell r="E42"/>
          <cell r="F42"/>
          <cell r="G42"/>
          <cell r="H42"/>
          <cell r="I42"/>
          <cell r="J42" t="e">
            <v>#DIV/0!</v>
          </cell>
        </row>
        <row r="43">
          <cell r="C43"/>
          <cell r="D43"/>
          <cell r="E43"/>
          <cell r="F43"/>
          <cell r="G43"/>
          <cell r="H43"/>
          <cell r="I43"/>
          <cell r="J43" t="e">
            <v>#DIV/0!</v>
          </cell>
        </row>
        <row r="44">
          <cell r="C44"/>
          <cell r="D44"/>
          <cell r="E44"/>
          <cell r="F44"/>
          <cell r="G44"/>
          <cell r="H44"/>
          <cell r="I44"/>
          <cell r="J44" t="e">
            <v>#DIV/0!</v>
          </cell>
        </row>
        <row r="45">
          <cell r="C45"/>
          <cell r="D45"/>
          <cell r="E45"/>
          <cell r="F45"/>
          <cell r="G45"/>
          <cell r="H45"/>
          <cell r="I45"/>
          <cell r="J45" t="e">
            <v>#DIV/0!</v>
          </cell>
        </row>
      </sheetData>
      <sheetData sheetId="1">
        <row r="34">
          <cell r="C34" t="str">
            <v>ANUAL</v>
          </cell>
          <cell r="D34"/>
          <cell r="E34"/>
          <cell r="F34"/>
          <cell r="G34"/>
          <cell r="H34">
            <v>21</v>
          </cell>
          <cell r="I34">
            <v>25</v>
          </cell>
          <cell r="J34">
            <v>0.84</v>
          </cell>
        </row>
        <row r="35">
          <cell r="C35"/>
          <cell r="D35"/>
          <cell r="E35"/>
          <cell r="F35"/>
          <cell r="G35"/>
          <cell r="H35"/>
          <cell r="I35"/>
          <cell r="J35" t="e">
            <v>#DIV/0!</v>
          </cell>
        </row>
        <row r="36">
          <cell r="C36"/>
          <cell r="D36"/>
          <cell r="E36"/>
          <cell r="F36"/>
          <cell r="G36"/>
          <cell r="H36"/>
          <cell r="I36"/>
          <cell r="J36" t="e">
            <v>#DIV/0!</v>
          </cell>
        </row>
        <row r="37">
          <cell r="C37"/>
          <cell r="D37"/>
          <cell r="E37"/>
          <cell r="F37"/>
          <cell r="G37"/>
          <cell r="H37"/>
          <cell r="I37"/>
          <cell r="J37" t="e">
            <v>#DIV/0!</v>
          </cell>
        </row>
        <row r="38">
          <cell r="C38"/>
          <cell r="D38"/>
          <cell r="E38"/>
          <cell r="F38"/>
          <cell r="G38"/>
          <cell r="H38"/>
          <cell r="I38"/>
          <cell r="J38" t="e">
            <v>#DIV/0!</v>
          </cell>
        </row>
        <row r="39">
          <cell r="C39"/>
          <cell r="D39"/>
          <cell r="E39"/>
          <cell r="F39"/>
          <cell r="G39"/>
          <cell r="H39"/>
          <cell r="I39"/>
          <cell r="J39" t="e">
            <v>#DIV/0!</v>
          </cell>
        </row>
        <row r="40">
          <cell r="C40"/>
          <cell r="D40"/>
          <cell r="E40"/>
          <cell r="F40"/>
          <cell r="G40"/>
          <cell r="H40"/>
          <cell r="I40"/>
          <cell r="J40" t="e">
            <v>#DIV/0!</v>
          </cell>
        </row>
        <row r="41">
          <cell r="C41"/>
          <cell r="D41"/>
          <cell r="E41"/>
          <cell r="F41"/>
          <cell r="G41"/>
          <cell r="H41"/>
          <cell r="I41"/>
          <cell r="J41" t="e">
            <v>#DIV/0!</v>
          </cell>
        </row>
        <row r="42">
          <cell r="C42"/>
          <cell r="D42"/>
          <cell r="E42"/>
          <cell r="F42"/>
          <cell r="G42"/>
          <cell r="H42"/>
          <cell r="I42"/>
          <cell r="J42" t="e">
            <v>#DIV/0!</v>
          </cell>
        </row>
        <row r="43">
          <cell r="C43"/>
          <cell r="D43"/>
          <cell r="E43"/>
          <cell r="F43"/>
          <cell r="G43"/>
          <cell r="H43"/>
          <cell r="I43"/>
          <cell r="J43" t="e">
            <v>#DIV/0!</v>
          </cell>
        </row>
        <row r="44">
          <cell r="C44"/>
          <cell r="D44"/>
          <cell r="E44"/>
          <cell r="F44"/>
          <cell r="G44"/>
          <cell r="H44"/>
          <cell r="I44"/>
          <cell r="J44" t="e">
            <v>#DIV/0!</v>
          </cell>
        </row>
        <row r="45">
          <cell r="C45"/>
          <cell r="D45"/>
          <cell r="E45"/>
          <cell r="F45"/>
          <cell r="G45"/>
          <cell r="H45"/>
          <cell r="I45"/>
          <cell r="J45" t="e">
            <v>#DIV/0!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MG-IND-002 "/>
      <sheetName val="Hoja 2"/>
      <sheetName val="Gestion OCI"/>
    </sheetNames>
    <sheetDataSet>
      <sheetData sheetId="0"/>
      <sheetData sheetId="1">
        <row r="33">
          <cell r="D33"/>
          <cell r="E33"/>
          <cell r="F33"/>
          <cell r="G33"/>
          <cell r="H33" t="str">
            <v>Controles diseñados</v>
          </cell>
          <cell r="I33" t="str">
            <v>Controles evaluados</v>
          </cell>
          <cell r="J33" t="str">
            <v xml:space="preserve">% de cumplimiento </v>
          </cell>
        </row>
        <row r="34">
          <cell r="C34"/>
          <cell r="D34"/>
          <cell r="E34"/>
          <cell r="F34"/>
          <cell r="G34"/>
          <cell r="H34"/>
          <cell r="I34"/>
          <cell r="J34"/>
        </row>
        <row r="35">
          <cell r="C35" t="str">
            <v>TRIMESTRE 1</v>
          </cell>
          <cell r="D35"/>
          <cell r="E35"/>
          <cell r="F35"/>
          <cell r="G35"/>
          <cell r="H35">
            <v>118</v>
          </cell>
          <cell r="I35">
            <v>118</v>
          </cell>
          <cell r="J35">
            <v>1</v>
          </cell>
        </row>
        <row r="36">
          <cell r="C36" t="str">
            <v>TRIMESTRE 2</v>
          </cell>
          <cell r="D36"/>
          <cell r="E36"/>
          <cell r="F36"/>
          <cell r="G36"/>
          <cell r="H36">
            <v>114</v>
          </cell>
          <cell r="I36">
            <v>83</v>
          </cell>
          <cell r="J36">
            <v>0.72807017543859653</v>
          </cell>
        </row>
        <row r="37">
          <cell r="C37" t="str">
            <v>TRIMESTRE 3</v>
          </cell>
          <cell r="D37"/>
          <cell r="E37"/>
          <cell r="F37"/>
          <cell r="G37"/>
          <cell r="H37">
            <v>127</v>
          </cell>
          <cell r="I37">
            <v>125</v>
          </cell>
          <cell r="J37">
            <v>0.98425196850393704</v>
          </cell>
        </row>
        <row r="38">
          <cell r="C38" t="str">
            <v>TRIMESTRE 4</v>
          </cell>
          <cell r="D38"/>
          <cell r="E38"/>
          <cell r="F38"/>
          <cell r="G38"/>
          <cell r="H38" t="str">
            <v>NA</v>
          </cell>
          <cell r="I38" t="str">
            <v>NA</v>
          </cell>
          <cell r="J38" t="str">
            <v>NA</v>
          </cell>
        </row>
        <row r="43">
          <cell r="C43" t="str">
            <v>Incluir la gráfica acorde con el indicador</v>
          </cell>
          <cell r="D43"/>
          <cell r="E43"/>
          <cell r="F43"/>
          <cell r="G43"/>
          <cell r="H43"/>
          <cell r="I43"/>
          <cell r="J43"/>
          <cell r="K43"/>
          <cell r="L43"/>
          <cell r="M43"/>
          <cell r="N43"/>
          <cell r="O43"/>
          <cell r="P43"/>
          <cell r="Q43"/>
          <cell r="R43"/>
          <cell r="S43"/>
          <cell r="T43"/>
          <cell r="U43"/>
          <cell r="V43"/>
          <cell r="W43"/>
          <cell r="X43"/>
          <cell r="Y43"/>
        </row>
        <row r="44">
          <cell r="C44"/>
          <cell r="D44"/>
          <cell r="E44"/>
          <cell r="F44"/>
          <cell r="G44"/>
          <cell r="H44"/>
          <cell r="I44"/>
          <cell r="J44"/>
          <cell r="K44"/>
          <cell r="L44"/>
          <cell r="M44"/>
          <cell r="N44"/>
          <cell r="O44"/>
          <cell r="P44"/>
          <cell r="Q44"/>
          <cell r="R44"/>
          <cell r="S44"/>
          <cell r="T44"/>
          <cell r="U44"/>
          <cell r="V44"/>
          <cell r="W44"/>
          <cell r="X44"/>
          <cell r="Y44"/>
        </row>
        <row r="45">
          <cell r="C45"/>
          <cell r="D45"/>
          <cell r="E45"/>
          <cell r="F45"/>
          <cell r="G45"/>
          <cell r="H45"/>
          <cell r="I45"/>
          <cell r="J45"/>
          <cell r="K45"/>
          <cell r="L45"/>
          <cell r="M45"/>
          <cell r="N45"/>
          <cell r="O45"/>
          <cell r="P45"/>
          <cell r="Q45"/>
          <cell r="R45"/>
          <cell r="S45"/>
          <cell r="T45"/>
          <cell r="U45"/>
          <cell r="V45"/>
          <cell r="W45"/>
          <cell r="X45"/>
          <cell r="Y45"/>
        </row>
        <row r="46">
          <cell r="C46"/>
          <cell r="D46"/>
          <cell r="E46"/>
          <cell r="F46"/>
          <cell r="G46"/>
          <cell r="H46"/>
          <cell r="I46"/>
          <cell r="J46"/>
          <cell r="K46"/>
          <cell r="L46"/>
          <cell r="M46"/>
          <cell r="N46"/>
          <cell r="O46"/>
          <cell r="P46"/>
          <cell r="Q46"/>
          <cell r="R46"/>
          <cell r="S46"/>
          <cell r="T46"/>
          <cell r="U46"/>
          <cell r="V46"/>
          <cell r="W46"/>
          <cell r="X46"/>
          <cell r="Y46"/>
        </row>
        <row r="47">
          <cell r="C47"/>
          <cell r="D47"/>
          <cell r="E47"/>
          <cell r="F47"/>
          <cell r="G47"/>
          <cell r="H47"/>
          <cell r="I47"/>
          <cell r="J47"/>
          <cell r="K47"/>
          <cell r="L47"/>
          <cell r="M47"/>
          <cell r="N47"/>
          <cell r="O47"/>
          <cell r="P47"/>
          <cell r="Q47"/>
          <cell r="R47"/>
          <cell r="S47"/>
          <cell r="T47"/>
          <cell r="U47"/>
          <cell r="V47"/>
          <cell r="W47"/>
          <cell r="X47"/>
          <cell r="Y47"/>
        </row>
        <row r="48">
          <cell r="C48"/>
          <cell r="D48"/>
          <cell r="E48"/>
          <cell r="F48"/>
          <cell r="G48"/>
          <cell r="H48"/>
          <cell r="I48"/>
          <cell r="J48"/>
          <cell r="K48"/>
          <cell r="L48"/>
          <cell r="M48"/>
          <cell r="N48"/>
          <cell r="O48"/>
          <cell r="P48"/>
          <cell r="Q48"/>
          <cell r="R48"/>
          <cell r="S48"/>
          <cell r="T48"/>
          <cell r="U48"/>
          <cell r="V48"/>
          <cell r="W48"/>
          <cell r="X48"/>
          <cell r="Y48"/>
        </row>
        <row r="49">
          <cell r="C49"/>
          <cell r="D49"/>
          <cell r="E49"/>
          <cell r="F49"/>
          <cell r="G49"/>
          <cell r="H49"/>
          <cell r="I49"/>
          <cell r="J49"/>
          <cell r="K49"/>
          <cell r="L49"/>
          <cell r="M49"/>
          <cell r="N49"/>
          <cell r="O49"/>
          <cell r="P49"/>
          <cell r="Q49"/>
          <cell r="R49"/>
          <cell r="S49"/>
          <cell r="T49"/>
          <cell r="U49"/>
          <cell r="V49"/>
          <cell r="W49"/>
          <cell r="X49"/>
          <cell r="Y49"/>
        </row>
        <row r="50">
          <cell r="C50"/>
          <cell r="D50"/>
          <cell r="E50"/>
          <cell r="F50"/>
          <cell r="G50"/>
          <cell r="H50"/>
          <cell r="I50"/>
          <cell r="J50"/>
          <cell r="K50"/>
          <cell r="L50"/>
          <cell r="M50"/>
          <cell r="N50"/>
          <cell r="O50"/>
          <cell r="P50"/>
          <cell r="Q50"/>
          <cell r="R50"/>
          <cell r="S50"/>
          <cell r="T50"/>
          <cell r="U50"/>
          <cell r="V50"/>
          <cell r="W50"/>
          <cell r="X50"/>
          <cell r="Y50"/>
        </row>
        <row r="51">
          <cell r="C51"/>
          <cell r="D51"/>
          <cell r="E51"/>
          <cell r="F51"/>
          <cell r="G51"/>
          <cell r="H51"/>
          <cell r="I51"/>
          <cell r="J51"/>
          <cell r="K51"/>
          <cell r="L51"/>
          <cell r="M51"/>
          <cell r="N51"/>
          <cell r="O51"/>
          <cell r="P51"/>
          <cell r="Q51"/>
          <cell r="R51"/>
          <cell r="S51"/>
          <cell r="T51"/>
          <cell r="U51"/>
          <cell r="V51"/>
          <cell r="W51"/>
          <cell r="X51"/>
          <cell r="Y51"/>
        </row>
        <row r="52">
          <cell r="C52"/>
          <cell r="D52"/>
          <cell r="E52"/>
          <cell r="F52"/>
          <cell r="G52"/>
          <cell r="H52"/>
          <cell r="I52"/>
          <cell r="J52"/>
          <cell r="K52"/>
          <cell r="L52"/>
          <cell r="M52"/>
          <cell r="N52"/>
          <cell r="O52"/>
          <cell r="P52"/>
          <cell r="Q52"/>
          <cell r="R52"/>
          <cell r="S52"/>
          <cell r="T52"/>
          <cell r="U52"/>
          <cell r="V52"/>
          <cell r="W52"/>
          <cell r="X52"/>
          <cell r="Y52"/>
        </row>
        <row r="53">
          <cell r="C53"/>
          <cell r="D53"/>
          <cell r="E53"/>
          <cell r="F53"/>
          <cell r="G53"/>
          <cell r="H53"/>
          <cell r="I53"/>
          <cell r="J53"/>
          <cell r="K53"/>
          <cell r="L53"/>
          <cell r="M53"/>
          <cell r="N53"/>
          <cell r="O53"/>
          <cell r="P53"/>
          <cell r="Q53"/>
          <cell r="R53"/>
          <cell r="S53"/>
          <cell r="T53"/>
          <cell r="U53"/>
          <cell r="V53"/>
          <cell r="W53"/>
          <cell r="X53"/>
          <cell r="Y53"/>
        </row>
        <row r="54">
          <cell r="C54"/>
          <cell r="D54"/>
          <cell r="E54"/>
          <cell r="F54"/>
          <cell r="G54"/>
          <cell r="H54"/>
          <cell r="I54"/>
          <cell r="J54"/>
          <cell r="K54"/>
          <cell r="L54"/>
          <cell r="M54"/>
          <cell r="N54"/>
          <cell r="O54"/>
          <cell r="P54"/>
          <cell r="Q54"/>
          <cell r="R54"/>
          <cell r="S54"/>
          <cell r="T54"/>
          <cell r="U54"/>
          <cell r="V54"/>
          <cell r="W54"/>
          <cell r="X54"/>
          <cell r="Y54"/>
        </row>
        <row r="55">
          <cell r="C55"/>
          <cell r="D55"/>
          <cell r="E55"/>
          <cell r="F55"/>
          <cell r="G55"/>
          <cell r="H55"/>
          <cell r="I55"/>
          <cell r="J55"/>
          <cell r="K55"/>
          <cell r="L55"/>
          <cell r="M55"/>
          <cell r="N55"/>
          <cell r="O55"/>
          <cell r="P55"/>
          <cell r="Q55"/>
          <cell r="R55"/>
          <cell r="S55"/>
          <cell r="T55"/>
          <cell r="U55"/>
          <cell r="V55"/>
          <cell r="W55"/>
          <cell r="X55"/>
          <cell r="Y55"/>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IND-003 (2)"/>
      <sheetName val="SIG-IND-002"/>
    </sheetNames>
    <sheetDataSet>
      <sheetData sheetId="0"/>
      <sheetData sheetId="1">
        <row r="32">
          <cell r="H32" t="str">
            <v>Safisfacción con mi trabajo</v>
          </cell>
          <cell r="J32" t="str">
            <v>Satisfacción con otros Procesos</v>
          </cell>
          <cell r="K32" t="str">
            <v>RESULTADO</v>
          </cell>
        </row>
        <row r="33">
          <cell r="H33"/>
          <cell r="J33"/>
          <cell r="K33"/>
        </row>
        <row r="34">
          <cell r="C34" t="str">
            <v>2 Semestre 2017</v>
          </cell>
          <cell r="D34"/>
          <cell r="E34"/>
          <cell r="F34"/>
          <cell r="G34"/>
          <cell r="H34">
            <v>0.84799999999999998</v>
          </cell>
          <cell r="J34">
            <v>0.70799999999999996</v>
          </cell>
          <cell r="K34">
            <v>0.75166666666666659</v>
          </cell>
        </row>
        <row r="35">
          <cell r="C35" t="str">
            <v>1 Semestre 2018</v>
          </cell>
          <cell r="D35"/>
          <cell r="E35"/>
          <cell r="F35"/>
          <cell r="G35"/>
          <cell r="H35">
            <v>0.92</v>
          </cell>
          <cell r="J35">
            <v>0.74199999999999999</v>
          </cell>
          <cell r="K35">
            <v>0.83099999999999996</v>
          </cell>
        </row>
        <row r="36">
          <cell r="C36" t="str">
            <v>2 Semestre 2018</v>
          </cell>
          <cell r="D36"/>
          <cell r="E36"/>
          <cell r="F36"/>
          <cell r="G36"/>
          <cell r="H36"/>
          <cell r="J36"/>
          <cell r="K36" t="e">
            <v>#DIV/0!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IND-003 (2)"/>
      <sheetName val="SIG-IND-003"/>
    </sheetNames>
    <sheetDataSet>
      <sheetData sheetId="0">
        <row r="50">
          <cell r="I50">
            <v>17.274999999999999</v>
          </cell>
        </row>
      </sheetData>
      <sheetData sheetId="1">
        <row r="32">
          <cell r="H32" t="str">
            <v>Sumatoria del Resultado de la Autoevaluación</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IND-003 (2)"/>
      <sheetName val="SIG-IND-003"/>
      <sheetName val="TAB"/>
      <sheetName val="tab 2018"/>
    </sheetNames>
    <sheetDataSet>
      <sheetData sheetId="0"/>
      <sheetData sheetId="1"/>
      <sheetData sheetId="2">
        <row r="4">
          <cell r="G4">
            <v>19.416666666666668</v>
          </cell>
        </row>
        <row r="17">
          <cell r="H17" t="str">
            <v xml:space="preserve">2 SEMESTRE 2018
Catorce procesos llegaron al  100% en la autovaluación de calidad
Los procesos de PDV,AII,CON,PRO Y ODM  estuvieron por encima del 90%. 
Los aspectos por mejorar fueron:
La utilización de los indicadores o de otras herrmanientas para implementar planes de mejoramiento, el cumplimiento del plan de acción y la revisión de los indicadores
</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
      <sheetName val="SIG"/>
      <sheetName val="COM"/>
      <sheetName val="PRO"/>
      <sheetName val="ODM"/>
      <sheetName val="PDV"/>
      <sheetName val="AII"/>
      <sheetName val="IMV"/>
      <sheetName val="SAP"/>
      <sheetName val="GAM"/>
      <sheetName val="CON"/>
      <sheetName val="ABI"/>
      <sheetName val="FIN"/>
      <sheetName val="ACI"/>
      <sheetName val="SIT"/>
      <sheetName val="JUR"/>
      <sheetName val="GDO"/>
      <sheetName val="THU"/>
      <sheetName val="CDI"/>
      <sheetName val="CMG"/>
      <sheetName val="Plan Estratégico"/>
      <sheetName val="PES-IND-001"/>
      <sheetName val="PES-IND-002"/>
    </sheetNames>
    <sheetDataSet>
      <sheetData sheetId="0">
        <row r="18">
          <cell r="B18">
            <v>0.2</v>
          </cell>
        </row>
      </sheetData>
      <sheetData sheetId="1">
        <row r="18">
          <cell r="B18">
            <v>1</v>
          </cell>
        </row>
      </sheetData>
      <sheetData sheetId="2">
        <row r="17">
          <cell r="B17">
            <v>0.45</v>
          </cell>
        </row>
      </sheetData>
      <sheetData sheetId="3">
        <row r="18">
          <cell r="B18">
            <v>0.4</v>
          </cell>
        </row>
      </sheetData>
      <sheetData sheetId="4">
        <row r="18">
          <cell r="B18">
            <v>0.4</v>
          </cell>
        </row>
      </sheetData>
      <sheetData sheetId="5">
        <row r="18">
          <cell r="B18">
            <v>0.8</v>
          </cell>
        </row>
      </sheetData>
      <sheetData sheetId="6">
        <row r="18">
          <cell r="B18">
            <v>0.4</v>
          </cell>
        </row>
      </sheetData>
      <sheetData sheetId="7">
        <row r="18">
          <cell r="B18">
            <v>1</v>
          </cell>
        </row>
      </sheetData>
      <sheetData sheetId="8">
        <row r="18">
          <cell r="B18">
            <v>0.4</v>
          </cell>
        </row>
      </sheetData>
      <sheetData sheetId="9">
        <row r="18">
          <cell r="B18">
            <v>0.3</v>
          </cell>
        </row>
      </sheetData>
      <sheetData sheetId="10">
        <row r="18">
          <cell r="B18">
            <v>1</v>
          </cell>
        </row>
      </sheetData>
      <sheetData sheetId="11">
        <row r="14">
          <cell r="B14">
            <v>0.6</v>
          </cell>
        </row>
      </sheetData>
      <sheetData sheetId="12">
        <row r="18">
          <cell r="B18">
            <v>0.6</v>
          </cell>
        </row>
      </sheetData>
      <sheetData sheetId="13">
        <row r="18">
          <cell r="B18">
            <v>0.5</v>
          </cell>
        </row>
      </sheetData>
      <sheetData sheetId="14">
        <row r="18">
          <cell r="B18">
            <v>0.34</v>
          </cell>
        </row>
      </sheetData>
      <sheetData sheetId="15">
        <row r="18">
          <cell r="B18">
            <v>0.45</v>
          </cell>
        </row>
      </sheetData>
      <sheetData sheetId="16">
        <row r="18">
          <cell r="B18">
            <v>0.4</v>
          </cell>
        </row>
      </sheetData>
      <sheetData sheetId="17">
        <row r="18">
          <cell r="B18">
            <v>0.3</v>
          </cell>
        </row>
      </sheetData>
      <sheetData sheetId="18">
        <row r="18">
          <cell r="B18">
            <v>0.5</v>
          </cell>
        </row>
      </sheetData>
      <sheetData sheetId="19">
        <row r="19">
          <cell r="B19">
            <v>0.2</v>
          </cell>
        </row>
      </sheetData>
      <sheetData sheetId="20">
        <row r="9">
          <cell r="K9">
            <v>5.536626666666665E-2</v>
          </cell>
        </row>
        <row r="110">
          <cell r="K110">
            <v>3.8480000000000007E-2</v>
          </cell>
        </row>
        <row r="116">
          <cell r="K116">
            <v>4.4990400000000007E-2</v>
          </cell>
        </row>
        <row r="135">
          <cell r="K135">
            <v>0.23035879999999909</v>
          </cell>
        </row>
      </sheetData>
      <sheetData sheetId="21">
        <row r="32">
          <cell r="D32">
            <v>0</v>
          </cell>
          <cell r="E32">
            <v>0</v>
          </cell>
          <cell r="F32">
            <v>0</v>
          </cell>
          <cell r="G32">
            <v>0</v>
          </cell>
          <cell r="H32" t="str">
            <v>TRIMESTRE 1</v>
          </cell>
          <cell r="I32">
            <v>0</v>
          </cell>
          <cell r="J32" t="str">
            <v>TRIMESTRE 2</v>
          </cell>
          <cell r="K32">
            <v>0</v>
          </cell>
          <cell r="L32" t="str">
            <v>TRIMESTRE 3</v>
          </cell>
          <cell r="M32">
            <v>0</v>
          </cell>
          <cell r="N32" t="str">
            <v>TRIMESTRE 4</v>
          </cell>
          <cell r="O32">
            <v>0</v>
          </cell>
          <cell r="P32" t="str">
            <v>TOTAL
ACUMULADO</v>
          </cell>
          <cell r="Q32">
            <v>0</v>
          </cell>
        </row>
        <row r="33">
          <cell r="D33">
            <v>0</v>
          </cell>
          <cell r="E33">
            <v>0</v>
          </cell>
          <cell r="F33">
            <v>0</v>
          </cell>
          <cell r="G33">
            <v>0</v>
          </cell>
          <cell r="H33" t="str">
            <v>PROGRAMADO</v>
          </cell>
          <cell r="I33" t="str">
            <v>EJECUTADO</v>
          </cell>
          <cell r="J33" t="str">
            <v>PROGRAMADO</v>
          </cell>
          <cell r="K33" t="str">
            <v>EJECUTADO</v>
          </cell>
          <cell r="L33" t="str">
            <v>PROGRAMADO</v>
          </cell>
          <cell r="M33" t="str">
            <v>EJECUTADO</v>
          </cell>
          <cell r="N33" t="str">
            <v>PROGRAMADO</v>
          </cell>
          <cell r="O33" t="str">
            <v>EJECUTADO</v>
          </cell>
          <cell r="P33" t="str">
            <v>PROGRAMADO</v>
          </cell>
          <cell r="Q33" t="str">
            <v>EJECUTADO</v>
          </cell>
        </row>
        <row r="34">
          <cell r="C34" t="str">
            <v>Sistema Integrado de Gestión</v>
          </cell>
          <cell r="D34">
            <v>0</v>
          </cell>
          <cell r="E34">
            <v>0</v>
          </cell>
          <cell r="F34">
            <v>0</v>
          </cell>
          <cell r="G34">
            <v>0</v>
          </cell>
          <cell r="H34">
            <v>0.14000000000000001</v>
          </cell>
          <cell r="I34">
            <v>0.14000000000000001</v>
          </cell>
          <cell r="J34">
            <v>0.18000000000000002</v>
          </cell>
          <cell r="K34">
            <v>0.18000000000000002</v>
          </cell>
          <cell r="L34">
            <v>0</v>
          </cell>
          <cell r="M34">
            <v>0</v>
          </cell>
          <cell r="N34">
            <v>0</v>
          </cell>
          <cell r="O34">
            <v>0</v>
          </cell>
          <cell r="P34">
            <v>0.32000000000000006</v>
          </cell>
          <cell r="Q34">
            <v>0.32000000000000006</v>
          </cell>
        </row>
        <row r="35">
          <cell r="C35" t="str">
            <v>Planeación Estratégica</v>
          </cell>
          <cell r="D35">
            <v>0</v>
          </cell>
          <cell r="E35">
            <v>0</v>
          </cell>
          <cell r="F35">
            <v>0</v>
          </cell>
          <cell r="G35">
            <v>0</v>
          </cell>
          <cell r="H35">
            <v>3.8550000000000001E-2</v>
          </cell>
          <cell r="I35">
            <v>4.4550000000000006E-2</v>
          </cell>
          <cell r="J35">
            <v>0.17960000000000001</v>
          </cell>
          <cell r="K35">
            <v>0.16760000000000003</v>
          </cell>
          <cell r="L35">
            <v>0</v>
          </cell>
          <cell r="M35">
            <v>0</v>
          </cell>
          <cell r="N35">
            <v>0</v>
          </cell>
          <cell r="O35">
            <v>0</v>
          </cell>
          <cell r="P35">
            <v>0.21815000000000001</v>
          </cell>
          <cell r="Q35">
            <v>0.21215000000000003</v>
          </cell>
        </row>
        <row r="36">
          <cell r="C36" t="str">
            <v>Comunicaciones</v>
          </cell>
          <cell r="D36">
            <v>0</v>
          </cell>
          <cell r="E36">
            <v>0</v>
          </cell>
          <cell r="F36">
            <v>0</v>
          </cell>
          <cell r="G36">
            <v>0</v>
          </cell>
          <cell r="H36">
            <v>0.15210000000000001</v>
          </cell>
          <cell r="I36">
            <v>0.15358500000000003</v>
          </cell>
          <cell r="J36">
            <v>0.2913</v>
          </cell>
          <cell r="K36">
            <v>0.25380000000000003</v>
          </cell>
          <cell r="L36">
            <v>0</v>
          </cell>
          <cell r="M36">
            <v>0</v>
          </cell>
          <cell r="N36">
            <v>0</v>
          </cell>
          <cell r="O36">
            <v>0</v>
          </cell>
          <cell r="P36">
            <v>0.44340000000000002</v>
          </cell>
          <cell r="Q36">
            <v>0.40738500000000005</v>
          </cell>
        </row>
        <row r="37">
          <cell r="C37" t="str">
            <v>Planificación del Desarrollo Vial Local</v>
          </cell>
          <cell r="D37">
            <v>0</v>
          </cell>
          <cell r="E37">
            <v>0</v>
          </cell>
          <cell r="F37">
            <v>0</v>
          </cell>
          <cell r="G37">
            <v>0</v>
          </cell>
          <cell r="H37">
            <v>0.17266666666666669</v>
          </cell>
          <cell r="I37">
            <v>0.27068800000000004</v>
          </cell>
          <cell r="J37">
            <v>0.23533333333333337</v>
          </cell>
          <cell r="K37">
            <v>0.41329600000000011</v>
          </cell>
          <cell r="L37">
            <v>0</v>
          </cell>
          <cell r="M37">
            <v>0</v>
          </cell>
          <cell r="N37">
            <v>0</v>
          </cell>
          <cell r="O37">
            <v>0</v>
          </cell>
          <cell r="P37">
            <v>0.40800000000000003</v>
          </cell>
          <cell r="Q37">
            <v>0.68398400000000015</v>
          </cell>
        </row>
        <row r="38">
          <cell r="C38" t="str">
            <v>Apoyo Interinstitucional</v>
          </cell>
          <cell r="D38">
            <v>0</v>
          </cell>
          <cell r="E38">
            <v>0</v>
          </cell>
          <cell r="F38">
            <v>0</v>
          </cell>
          <cell r="G38">
            <v>0</v>
          </cell>
          <cell r="H38">
            <v>0.15000000000000002</v>
          </cell>
          <cell r="I38">
            <v>0.15000000000000002</v>
          </cell>
          <cell r="J38">
            <v>0.28332000000000002</v>
          </cell>
          <cell r="K38">
            <v>0.28332000000000002</v>
          </cell>
          <cell r="L38">
            <v>0</v>
          </cell>
          <cell r="M38">
            <v>0</v>
          </cell>
          <cell r="N38">
            <v>0</v>
          </cell>
          <cell r="O38">
            <v>0</v>
          </cell>
          <cell r="P38">
            <v>0.43332000000000004</v>
          </cell>
          <cell r="Q38">
            <v>0.43332000000000004</v>
          </cell>
        </row>
        <row r="39">
          <cell r="C39" t="str">
            <v>Producción</v>
          </cell>
          <cell r="D39">
            <v>0</v>
          </cell>
          <cell r="E39">
            <v>0</v>
          </cell>
          <cell r="F39">
            <v>0</v>
          </cell>
          <cell r="G39">
            <v>0</v>
          </cell>
          <cell r="H39">
            <v>1.9200000000000002E-2</v>
          </cell>
          <cell r="I39">
            <v>1.9200000000000002E-2</v>
          </cell>
          <cell r="J39">
            <v>0.23919999999999997</v>
          </cell>
          <cell r="K39">
            <v>0.23919999999999997</v>
          </cell>
          <cell r="L39">
            <v>0</v>
          </cell>
          <cell r="M39">
            <v>0</v>
          </cell>
          <cell r="N39">
            <v>0</v>
          </cell>
          <cell r="O39">
            <v>0</v>
          </cell>
          <cell r="P39">
            <v>0.25839999999999996</v>
          </cell>
          <cell r="Q39">
            <v>0.25839999999999996</v>
          </cell>
        </row>
        <row r="40">
          <cell r="C40" t="str">
            <v>Intervención de la Malla Vial Local</v>
          </cell>
          <cell r="D40">
            <v>0</v>
          </cell>
          <cell r="E40">
            <v>0</v>
          </cell>
          <cell r="F40">
            <v>0</v>
          </cell>
          <cell r="G40">
            <v>0</v>
          </cell>
          <cell r="H40">
            <v>0.23300000000000001</v>
          </cell>
          <cell r="I40">
            <v>0.25800000000000001</v>
          </cell>
          <cell r="J40">
            <v>0.28750000000000003</v>
          </cell>
          <cell r="K40">
            <v>0.32500000000000001</v>
          </cell>
          <cell r="L40">
            <v>0</v>
          </cell>
          <cell r="M40">
            <v>0</v>
          </cell>
          <cell r="N40">
            <v>0</v>
          </cell>
          <cell r="O40">
            <v>0</v>
          </cell>
          <cell r="P40">
            <v>0.52050000000000007</v>
          </cell>
          <cell r="Q40">
            <v>0.58299999999999996</v>
          </cell>
        </row>
        <row r="41">
          <cell r="C41" t="str">
            <v>Gestión Ambiental</v>
          </cell>
          <cell r="D41">
            <v>0</v>
          </cell>
          <cell r="E41">
            <v>0</v>
          </cell>
          <cell r="F41">
            <v>0</v>
          </cell>
          <cell r="G41">
            <v>0</v>
          </cell>
          <cell r="H41">
            <v>0.27650799999999998</v>
          </cell>
          <cell r="I41">
            <v>0.27650799999999998</v>
          </cell>
          <cell r="J41">
            <v>0.223742</v>
          </cell>
          <cell r="K41">
            <v>0.223742</v>
          </cell>
          <cell r="L41">
            <v>0</v>
          </cell>
          <cell r="M41">
            <v>0</v>
          </cell>
          <cell r="N41">
            <v>0</v>
          </cell>
          <cell r="O41">
            <v>0</v>
          </cell>
          <cell r="P41">
            <v>0.50024999999999997</v>
          </cell>
          <cell r="Q41">
            <v>0.50024999999999997</v>
          </cell>
        </row>
        <row r="42">
          <cell r="C42" t="str">
            <v>Gestión Social y de Atención a Partes Interesadas</v>
          </cell>
          <cell r="D42">
            <v>0</v>
          </cell>
          <cell r="E42">
            <v>0</v>
          </cell>
          <cell r="F42">
            <v>0</v>
          </cell>
          <cell r="G42">
            <v>0</v>
          </cell>
          <cell r="H42">
            <v>0.19800000000000001</v>
          </cell>
          <cell r="I42">
            <v>0.19800000000000001</v>
          </cell>
          <cell r="J42">
            <v>0.20749999999999999</v>
          </cell>
          <cell r="K42">
            <v>0.20749999999999999</v>
          </cell>
          <cell r="L42">
            <v>0</v>
          </cell>
          <cell r="M42">
            <v>0</v>
          </cell>
          <cell r="N42">
            <v>0</v>
          </cell>
          <cell r="O42">
            <v>0</v>
          </cell>
          <cell r="P42">
            <v>0.40549999999999997</v>
          </cell>
          <cell r="Q42">
            <v>0.40549999999999997</v>
          </cell>
        </row>
        <row r="43">
          <cell r="C43" t="str">
            <v>Atención al Ciudadano</v>
          </cell>
          <cell r="D43">
            <v>0</v>
          </cell>
          <cell r="E43">
            <v>0</v>
          </cell>
          <cell r="F43">
            <v>0</v>
          </cell>
          <cell r="G43">
            <v>0</v>
          </cell>
          <cell r="H43">
            <v>0.18920000000000003</v>
          </cell>
          <cell r="I43">
            <v>0.18280000000000002</v>
          </cell>
          <cell r="J43">
            <v>0.2442</v>
          </cell>
          <cell r="K43">
            <v>0.2442</v>
          </cell>
          <cell r="L43">
            <v>0</v>
          </cell>
          <cell r="M43">
            <v>0</v>
          </cell>
          <cell r="N43">
            <v>0</v>
          </cell>
          <cell r="O43">
            <v>0</v>
          </cell>
          <cell r="P43">
            <v>0.43340000000000001</v>
          </cell>
          <cell r="Q43">
            <v>0.42700000000000005</v>
          </cell>
        </row>
        <row r="44">
          <cell r="C44" t="str">
            <v>Jurídica</v>
          </cell>
          <cell r="D44">
            <v>0</v>
          </cell>
          <cell r="E44">
            <v>0</v>
          </cell>
          <cell r="F44">
            <v>0</v>
          </cell>
          <cell r="G44">
            <v>0</v>
          </cell>
          <cell r="H44">
            <v>0.20625000000000002</v>
          </cell>
          <cell r="I44">
            <v>0.31875000000000003</v>
          </cell>
          <cell r="J44">
            <v>0.23124999999999998</v>
          </cell>
          <cell r="K44">
            <v>0.28125</v>
          </cell>
          <cell r="L44">
            <v>0</v>
          </cell>
          <cell r="M44">
            <v>0</v>
          </cell>
          <cell r="N44">
            <v>0</v>
          </cell>
          <cell r="O44">
            <v>0</v>
          </cell>
          <cell r="P44">
            <v>0.4375</v>
          </cell>
          <cell r="Q44">
            <v>0.60000000000000009</v>
          </cell>
        </row>
        <row r="45">
          <cell r="C45" t="str">
            <v>Contratación</v>
          </cell>
          <cell r="D45">
            <v>0</v>
          </cell>
          <cell r="E45">
            <v>0</v>
          </cell>
          <cell r="F45">
            <v>0</v>
          </cell>
          <cell r="G45">
            <v>0</v>
          </cell>
          <cell r="H45">
            <v>2.75E-2</v>
          </cell>
          <cell r="I45">
            <v>0.10500000000000001</v>
          </cell>
          <cell r="J45">
            <v>8.2500000000000004E-2</v>
          </cell>
          <cell r="K45">
            <v>0.48250000000000004</v>
          </cell>
          <cell r="L45">
            <v>0</v>
          </cell>
          <cell r="M45">
            <v>0</v>
          </cell>
          <cell r="N45">
            <v>0</v>
          </cell>
          <cell r="O45">
            <v>0</v>
          </cell>
          <cell r="P45">
            <v>0.11</v>
          </cell>
          <cell r="Q45">
            <v>0.58750000000000002</v>
          </cell>
        </row>
        <row r="46">
          <cell r="C46" t="str">
            <v>Gestión Documental</v>
          </cell>
          <cell r="D46">
            <v>0</v>
          </cell>
          <cell r="E46">
            <v>0</v>
          </cell>
          <cell r="F46">
            <v>0</v>
          </cell>
          <cell r="G46">
            <v>0</v>
          </cell>
          <cell r="H46">
            <v>0.15400000000000003</v>
          </cell>
          <cell r="I46">
            <v>0.15400000000000003</v>
          </cell>
          <cell r="J46">
            <v>0.31200000000000006</v>
          </cell>
          <cell r="K46">
            <v>0.22720000000000001</v>
          </cell>
          <cell r="L46">
            <v>0</v>
          </cell>
          <cell r="M46">
            <v>0</v>
          </cell>
          <cell r="N46">
            <v>0</v>
          </cell>
          <cell r="O46">
            <v>0</v>
          </cell>
          <cell r="P46">
            <v>0.46600000000000008</v>
          </cell>
          <cell r="Q46">
            <v>0.38120000000000004</v>
          </cell>
        </row>
        <row r="47">
          <cell r="C47" t="str">
            <v>Sistemas de Información y Tecnología</v>
          </cell>
          <cell r="D47">
            <v>0</v>
          </cell>
          <cell r="E47">
            <v>0</v>
          </cell>
          <cell r="F47">
            <v>0</v>
          </cell>
          <cell r="G47">
            <v>0</v>
          </cell>
          <cell r="H47">
            <v>0.154833</v>
          </cell>
          <cell r="I47">
            <v>0.16133800000000001</v>
          </cell>
          <cell r="J47">
            <v>0.31185700000000005</v>
          </cell>
          <cell r="K47">
            <v>0.18474200000000002</v>
          </cell>
          <cell r="L47">
            <v>0</v>
          </cell>
          <cell r="M47">
            <v>0</v>
          </cell>
          <cell r="N47">
            <v>0</v>
          </cell>
          <cell r="O47">
            <v>0</v>
          </cell>
          <cell r="P47">
            <v>0.46669000000000005</v>
          </cell>
          <cell r="Q47">
            <v>0.34608000000000005</v>
          </cell>
        </row>
        <row r="48">
          <cell r="C48" t="str">
            <v>Financiera</v>
          </cell>
          <cell r="D48">
            <v>0</v>
          </cell>
          <cell r="E48">
            <v>0</v>
          </cell>
          <cell r="F48">
            <v>0</v>
          </cell>
          <cell r="G48">
            <v>0</v>
          </cell>
          <cell r="H48">
            <v>0.16295999999999999</v>
          </cell>
          <cell r="I48">
            <v>0.16295999999999999</v>
          </cell>
          <cell r="J48">
            <v>0.24032000000000003</v>
          </cell>
          <cell r="K48">
            <v>0.22030000000000005</v>
          </cell>
          <cell r="L48">
            <v>0</v>
          </cell>
          <cell r="M48">
            <v>0</v>
          </cell>
          <cell r="N48">
            <v>0</v>
          </cell>
          <cell r="O48">
            <v>0</v>
          </cell>
          <cell r="P48">
            <v>0.40328000000000003</v>
          </cell>
          <cell r="Q48">
            <v>0.38326000000000005</v>
          </cell>
        </row>
        <row r="49">
          <cell r="C49" t="str">
            <v>Talento Humano</v>
          </cell>
          <cell r="D49">
            <v>0</v>
          </cell>
          <cell r="E49">
            <v>0</v>
          </cell>
          <cell r="F49">
            <v>0</v>
          </cell>
          <cell r="G49">
            <v>0</v>
          </cell>
          <cell r="H49">
            <v>0.03</v>
          </cell>
          <cell r="I49">
            <v>0.03</v>
          </cell>
          <cell r="J49">
            <v>0.48180000000000001</v>
          </cell>
          <cell r="K49">
            <v>0.46799999999999997</v>
          </cell>
          <cell r="L49">
            <v>0</v>
          </cell>
          <cell r="M49">
            <v>0</v>
          </cell>
          <cell r="N49">
            <v>0</v>
          </cell>
          <cell r="O49">
            <v>0</v>
          </cell>
          <cell r="P49">
            <v>0.51180000000000003</v>
          </cell>
          <cell r="Q49">
            <v>0.498</v>
          </cell>
        </row>
        <row r="50">
          <cell r="C50" t="str">
            <v>Control Disciplinario Interno</v>
          </cell>
          <cell r="D50">
            <v>0</v>
          </cell>
          <cell r="E50">
            <v>0</v>
          </cell>
          <cell r="F50">
            <v>0</v>
          </cell>
          <cell r="G50">
            <v>0</v>
          </cell>
          <cell r="H50">
            <v>0.20599999999999999</v>
          </cell>
          <cell r="I50">
            <v>0.20599999999999999</v>
          </cell>
          <cell r="J50">
            <v>0.29099999999999998</v>
          </cell>
          <cell r="K50">
            <v>0.29099999999999998</v>
          </cell>
          <cell r="L50">
            <v>0</v>
          </cell>
          <cell r="M50">
            <v>0</v>
          </cell>
          <cell r="N50">
            <v>0</v>
          </cell>
          <cell r="O50">
            <v>0</v>
          </cell>
          <cell r="P50">
            <v>0.497</v>
          </cell>
          <cell r="Q50">
            <v>0.497</v>
          </cell>
        </row>
        <row r="51">
          <cell r="C51" t="str">
            <v>Administración de Bienes e Infraestructura</v>
          </cell>
          <cell r="D51">
            <v>0</v>
          </cell>
          <cell r="E51">
            <v>0</v>
          </cell>
          <cell r="F51">
            <v>0</v>
          </cell>
          <cell r="G51">
            <v>0</v>
          </cell>
          <cell r="H51">
            <v>4.0000000000000008E-2</v>
          </cell>
          <cell r="I51">
            <v>0.10500000000000001</v>
          </cell>
          <cell r="J51">
            <v>0.34850000000000003</v>
          </cell>
          <cell r="K51">
            <v>0.191</v>
          </cell>
          <cell r="L51">
            <v>0</v>
          </cell>
          <cell r="M51">
            <v>0</v>
          </cell>
          <cell r="N51">
            <v>0</v>
          </cell>
          <cell r="O51">
            <v>0</v>
          </cell>
          <cell r="P51">
            <v>0.38850000000000007</v>
          </cell>
          <cell r="Q51">
            <v>0.29600000000000004</v>
          </cell>
        </row>
        <row r="52">
          <cell r="C52" t="str">
            <v>Operación de Maquinaria</v>
          </cell>
          <cell r="D52">
            <v>0</v>
          </cell>
          <cell r="E52">
            <v>0</v>
          </cell>
          <cell r="F52">
            <v>0</v>
          </cell>
          <cell r="G52">
            <v>0</v>
          </cell>
          <cell r="H52">
            <v>0.1066</v>
          </cell>
          <cell r="I52">
            <v>0.1066</v>
          </cell>
          <cell r="J52">
            <v>0.29660000000000003</v>
          </cell>
          <cell r="K52">
            <v>0.29660000000000003</v>
          </cell>
          <cell r="L52">
            <v>0</v>
          </cell>
          <cell r="M52">
            <v>0</v>
          </cell>
          <cell r="N52">
            <v>0</v>
          </cell>
          <cell r="O52">
            <v>0</v>
          </cell>
          <cell r="P52">
            <v>0.4032</v>
          </cell>
          <cell r="Q52">
            <v>0.4032</v>
          </cell>
        </row>
        <row r="53">
          <cell r="C53" t="str">
            <v>Control para el Mejoramiento Continuo de la Gestión</v>
          </cell>
          <cell r="D53">
            <v>0</v>
          </cell>
          <cell r="E53">
            <v>0</v>
          </cell>
          <cell r="F53">
            <v>0</v>
          </cell>
          <cell r="G53">
            <v>0</v>
          </cell>
          <cell r="H53">
            <v>0.18529950000000001</v>
          </cell>
          <cell r="I53">
            <v>0.18480000000000002</v>
          </cell>
          <cell r="J53">
            <v>0.32352199999999998</v>
          </cell>
          <cell r="K53">
            <v>0.32386999999999999</v>
          </cell>
          <cell r="L53">
            <v>0</v>
          </cell>
          <cell r="M53">
            <v>0</v>
          </cell>
          <cell r="N53">
            <v>0</v>
          </cell>
          <cell r="O53">
            <v>0</v>
          </cell>
          <cell r="P53">
            <v>0.50882150000000004</v>
          </cell>
          <cell r="Q53">
            <v>0.50866999999999996</v>
          </cell>
        </row>
      </sheetData>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1"/>
      <sheetName val="Hoja1"/>
    </sheetNames>
    <sheetDataSet>
      <sheetData sheetId="0">
        <row r="32">
          <cell r="D32"/>
          <cell r="E32"/>
          <cell r="F32"/>
          <cell r="G32"/>
          <cell r="H32" t="str">
            <v># Campañas internas ejecutadas</v>
          </cell>
          <cell r="I32" t="str">
            <v># Campañas externas ejecutadas</v>
          </cell>
          <cell r="J32" t="str">
            <v># Campañas totales programadas</v>
          </cell>
          <cell r="K32" t="str">
            <v>RESULTADO</v>
          </cell>
        </row>
        <row r="33">
          <cell r="C33" t="str">
            <v>Trimestre 1</v>
          </cell>
          <cell r="D33"/>
          <cell r="E33"/>
          <cell r="F33"/>
          <cell r="G33"/>
          <cell r="H33">
            <v>9</v>
          </cell>
          <cell r="I33">
            <v>1</v>
          </cell>
          <cell r="J33">
            <v>5</v>
          </cell>
          <cell r="K33">
            <v>2</v>
          </cell>
        </row>
        <row r="34">
          <cell r="C34" t="str">
            <v>Trimestre 2</v>
          </cell>
          <cell r="D34"/>
          <cell r="E34"/>
          <cell r="F34"/>
          <cell r="G34"/>
          <cell r="H34">
            <v>7</v>
          </cell>
          <cell r="I34">
            <v>1</v>
          </cell>
          <cell r="J34">
            <v>5</v>
          </cell>
          <cell r="K34">
            <v>1.6</v>
          </cell>
        </row>
        <row r="35">
          <cell r="C35" t="str">
            <v>Trimestre 3</v>
          </cell>
          <cell r="D35"/>
          <cell r="E35"/>
          <cell r="F35"/>
          <cell r="G35"/>
          <cell r="H35"/>
          <cell r="I35"/>
          <cell r="J35"/>
          <cell r="K35" t="e">
            <v>#DIV/0!</v>
          </cell>
        </row>
        <row r="36">
          <cell r="C36" t="str">
            <v>Trimestre 4</v>
          </cell>
          <cell r="D36"/>
          <cell r="E36"/>
          <cell r="F36"/>
          <cell r="G36"/>
          <cell r="H36"/>
          <cell r="I36"/>
          <cell r="J36"/>
          <cell r="K36" t="e">
            <v>#DIV/0!</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IND-001"/>
      <sheetName val="Hoja1"/>
    </sheetNames>
    <sheetDataSet>
      <sheetData sheetId="0">
        <row r="32">
          <cell r="D32"/>
          <cell r="E32"/>
          <cell r="F32"/>
          <cell r="G32"/>
          <cell r="H32" t="str">
            <v># Campañas internas ejecutadas</v>
          </cell>
          <cell r="I32" t="str">
            <v># Campañas externas ejecutadas</v>
          </cell>
          <cell r="J32" t="str">
            <v># Campañas totales programadas</v>
          </cell>
          <cell r="K32" t="str">
            <v>RESULTADO</v>
          </cell>
        </row>
        <row r="33">
          <cell r="C33" t="str">
            <v>Trimestre 1</v>
          </cell>
          <cell r="D33"/>
          <cell r="E33"/>
          <cell r="F33"/>
          <cell r="G33"/>
          <cell r="H33">
            <v>2</v>
          </cell>
          <cell r="I33">
            <v>0</v>
          </cell>
          <cell r="J33">
            <v>9</v>
          </cell>
          <cell r="K33">
            <v>0.22222222222222221</v>
          </cell>
        </row>
        <row r="34">
          <cell r="C34" t="str">
            <v>Trimestre 2</v>
          </cell>
          <cell r="D34"/>
          <cell r="E34"/>
          <cell r="F34"/>
          <cell r="G34"/>
          <cell r="H34">
            <v>2</v>
          </cell>
          <cell r="I34">
            <v>1</v>
          </cell>
          <cell r="J34">
            <v>9</v>
          </cell>
          <cell r="K34">
            <v>0.33333333333333331</v>
          </cell>
        </row>
        <row r="35">
          <cell r="C35" t="str">
            <v>Trimestre 3</v>
          </cell>
          <cell r="D35"/>
          <cell r="E35"/>
          <cell r="F35"/>
          <cell r="G35"/>
          <cell r="H35">
            <v>1</v>
          </cell>
          <cell r="I35">
            <v>0</v>
          </cell>
          <cell r="J35">
            <v>9</v>
          </cell>
          <cell r="K35">
            <v>0.1111111111111111</v>
          </cell>
        </row>
        <row r="36">
          <cell r="C36" t="str">
            <v>Trimestre 4</v>
          </cell>
          <cell r="D36"/>
          <cell r="E36"/>
          <cell r="F36"/>
          <cell r="G36"/>
          <cell r="H36"/>
          <cell r="I36"/>
          <cell r="J36">
            <v>9</v>
          </cell>
          <cell r="K36">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8.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4.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1.xml"/><Relationship Id="rId1" Type="http://schemas.openxmlformats.org/officeDocument/2006/relationships/printerSettings" Target="../printerSettings/printerSettings9.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5.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8.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12.bin"/><Relationship Id="rId4" Type="http://schemas.openxmlformats.org/officeDocument/2006/relationships/comments" Target="../comments3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6.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7.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8.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9.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40.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20"/>
  <sheetViews>
    <sheetView topLeftCell="A55" zoomScaleNormal="100" zoomScalePageLayoutView="70" workbookViewId="0">
      <selection activeCell="H36" sqref="H36:J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55" t="s">
        <v>2</v>
      </c>
      <c r="D7" s="656"/>
      <c r="E7" s="656"/>
      <c r="F7" s="656"/>
      <c r="G7" s="656"/>
      <c r="H7" s="657"/>
      <c r="I7" s="661"/>
      <c r="J7" s="662"/>
      <c r="K7" s="662"/>
      <c r="L7" s="662"/>
      <c r="M7" s="662"/>
      <c r="N7" s="662"/>
      <c r="O7" s="662"/>
      <c r="P7" s="662"/>
      <c r="Q7" s="662"/>
      <c r="R7" s="662"/>
      <c r="S7" s="662"/>
      <c r="T7" s="662"/>
      <c r="U7" s="662"/>
      <c r="V7" s="662"/>
      <c r="W7" s="662"/>
      <c r="X7" s="662"/>
      <c r="Y7" s="663"/>
      <c r="Z7" s="11"/>
    </row>
    <row r="8" spans="1:26" ht="15.75" thickBot="1" x14ac:dyDescent="0.25">
      <c r="B8" s="10"/>
      <c r="C8" s="658"/>
      <c r="D8" s="659"/>
      <c r="E8" s="659"/>
      <c r="F8" s="659"/>
      <c r="G8" s="659"/>
      <c r="H8" s="660"/>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c r="S11" s="683"/>
      <c r="T11" s="683"/>
      <c r="U11" s="684"/>
      <c r="V11" s="670"/>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634"/>
      <c r="J13" s="635"/>
      <c r="K13" s="635"/>
      <c r="L13" s="635"/>
      <c r="M13" s="635"/>
      <c r="N13" s="635"/>
      <c r="O13" s="635"/>
      <c r="P13" s="635"/>
      <c r="Q13" s="635"/>
      <c r="R13" s="635"/>
      <c r="S13" s="636"/>
      <c r="T13" s="628" t="s">
        <v>7</v>
      </c>
      <c r="U13" s="629"/>
      <c r="V13" s="629"/>
      <c r="W13" s="629"/>
      <c r="X13" s="629"/>
      <c r="Y13" s="630"/>
      <c r="Z13" s="17"/>
    </row>
    <row r="14" spans="1:26" ht="30" customHeight="1" thickBot="1" x14ac:dyDescent="0.25">
      <c r="B14" s="15"/>
      <c r="C14" s="631"/>
      <c r="D14" s="632"/>
      <c r="E14" s="632"/>
      <c r="F14" s="632"/>
      <c r="G14" s="632"/>
      <c r="H14" s="633"/>
      <c r="I14" s="637"/>
      <c r="J14" s="638"/>
      <c r="K14" s="638"/>
      <c r="L14" s="638"/>
      <c r="M14" s="638"/>
      <c r="N14" s="638"/>
      <c r="O14" s="638"/>
      <c r="P14" s="638"/>
      <c r="Q14" s="638"/>
      <c r="R14" s="638"/>
      <c r="S14" s="639"/>
      <c r="T14" s="640" t="s">
        <v>32</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688"/>
      <c r="J16" s="689"/>
      <c r="K16" s="689"/>
      <c r="L16" s="689"/>
      <c r="M16" s="689"/>
      <c r="N16" s="689"/>
      <c r="O16" s="689"/>
      <c r="P16" s="689"/>
      <c r="Q16" s="689"/>
      <c r="R16" s="689"/>
      <c r="S16" s="689"/>
      <c r="T16" s="689"/>
      <c r="U16" s="689"/>
      <c r="V16" s="689"/>
      <c r="W16" s="689"/>
      <c r="X16" s="689"/>
      <c r="Y16" s="69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85" t="s">
        <v>9</v>
      </c>
      <c r="D18" s="686"/>
      <c r="E18" s="686"/>
      <c r="F18" s="686"/>
      <c r="G18" s="686"/>
      <c r="H18" s="687"/>
      <c r="I18" s="688"/>
      <c r="J18" s="689"/>
      <c r="K18" s="689"/>
      <c r="L18" s="689"/>
      <c r="M18" s="689"/>
      <c r="N18" s="689"/>
      <c r="O18" s="689"/>
      <c r="P18" s="689"/>
      <c r="Q18" s="689"/>
      <c r="R18" s="689"/>
      <c r="S18" s="689"/>
      <c r="T18" s="689"/>
      <c r="U18" s="689"/>
      <c r="V18" s="689"/>
      <c r="W18" s="689"/>
      <c r="X18" s="689"/>
      <c r="Y18" s="69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703"/>
      <c r="N21" s="704"/>
      <c r="O21" s="704"/>
      <c r="P21" s="704"/>
      <c r="Q21" s="704"/>
      <c r="R21" s="704"/>
      <c r="S21" s="705"/>
      <c r="T21" s="706"/>
      <c r="U21" s="707"/>
      <c r="V21" s="707"/>
      <c r="W21" s="707"/>
      <c r="X21" s="707"/>
      <c r="Y21" s="708"/>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15.75" customHeight="1" thickBot="1" x14ac:dyDescent="0.25">
      <c r="B24" s="15"/>
      <c r="C24" s="710"/>
      <c r="D24" s="711"/>
      <c r="E24" s="711"/>
      <c r="F24" s="711"/>
      <c r="G24" s="711"/>
      <c r="H24" s="711"/>
      <c r="I24" s="712"/>
      <c r="J24" s="710"/>
      <c r="K24" s="711"/>
      <c r="L24" s="711"/>
      <c r="M24" s="711"/>
      <c r="N24" s="711"/>
      <c r="O24" s="711"/>
      <c r="P24" s="712"/>
      <c r="Q24" s="713"/>
      <c r="R24" s="714"/>
      <c r="S24" s="714"/>
      <c r="T24" s="714"/>
      <c r="U24" s="714"/>
      <c r="V24" s="714"/>
      <c r="W24" s="714"/>
      <c r="X24" s="714"/>
      <c r="Y24" s="715"/>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709"/>
      <c r="J28" s="688"/>
      <c r="K28" s="685" t="s">
        <v>18</v>
      </c>
      <c r="L28" s="686"/>
      <c r="M28" s="686"/>
      <c r="N28" s="686"/>
      <c r="O28" s="686"/>
      <c r="P28" s="687"/>
      <c r="Q28" s="718" t="s">
        <v>38</v>
      </c>
      <c r="R28" s="716"/>
      <c r="S28" s="717"/>
      <c r="T28" s="42"/>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x14ac:dyDescent="0.2">
      <c r="B32" s="20"/>
      <c r="C32" s="728" t="s">
        <v>20</v>
      </c>
      <c r="D32" s="729"/>
      <c r="E32" s="729"/>
      <c r="F32" s="729"/>
      <c r="G32" s="730"/>
      <c r="H32" s="734" t="s">
        <v>21</v>
      </c>
      <c r="I32" s="734" t="s">
        <v>22</v>
      </c>
      <c r="J32" s="734" t="s">
        <v>23</v>
      </c>
      <c r="K32" s="736" t="s">
        <v>24</v>
      </c>
      <c r="L32" s="729"/>
      <c r="M32" s="729"/>
      <c r="N32" s="729"/>
      <c r="O32" s="729"/>
      <c r="P32" s="729"/>
      <c r="Q32" s="729"/>
      <c r="R32" s="729"/>
      <c r="S32" s="729"/>
      <c r="T32" s="729"/>
      <c r="U32" s="729"/>
      <c r="V32" s="729"/>
      <c r="W32" s="729"/>
      <c r="X32" s="729"/>
      <c r="Y32" s="730"/>
      <c r="Z32" s="17"/>
    </row>
    <row r="33" spans="2:26" s="19" customFormat="1" ht="31.5" customHeight="1" thickBot="1" x14ac:dyDescent="0.25">
      <c r="B33" s="20"/>
      <c r="C33" s="731"/>
      <c r="D33" s="732"/>
      <c r="E33" s="732"/>
      <c r="F33" s="732"/>
      <c r="G33" s="733"/>
      <c r="H33" s="735"/>
      <c r="I33" s="735"/>
      <c r="J33" s="735"/>
      <c r="K33" s="737"/>
      <c r="L33" s="732"/>
      <c r="M33" s="732"/>
      <c r="N33" s="732"/>
      <c r="O33" s="732"/>
      <c r="P33" s="732"/>
      <c r="Q33" s="732"/>
      <c r="R33" s="732"/>
      <c r="S33" s="732"/>
      <c r="T33" s="732"/>
      <c r="U33" s="732"/>
      <c r="V33" s="732"/>
      <c r="W33" s="732"/>
      <c r="X33" s="732"/>
      <c r="Y33" s="733"/>
      <c r="Z33" s="17"/>
    </row>
    <row r="34" spans="2:26" s="19" customFormat="1" x14ac:dyDescent="0.2">
      <c r="B34" s="20"/>
      <c r="C34" s="719"/>
      <c r="D34" s="720"/>
      <c r="E34" s="720"/>
      <c r="F34" s="720"/>
      <c r="G34" s="721"/>
      <c r="H34" s="21"/>
      <c r="I34" s="21"/>
      <c r="J34" s="22" t="e">
        <f>+H34/I34</f>
        <v>#DIV/0!</v>
      </c>
      <c r="K34" s="722"/>
      <c r="L34" s="723"/>
      <c r="M34" s="723"/>
      <c r="N34" s="723"/>
      <c r="O34" s="723"/>
      <c r="P34" s="723"/>
      <c r="Q34" s="723"/>
      <c r="R34" s="723"/>
      <c r="S34" s="723"/>
      <c r="T34" s="723"/>
      <c r="U34" s="723"/>
      <c r="V34" s="723"/>
      <c r="W34" s="723"/>
      <c r="X34" s="723"/>
      <c r="Y34" s="724"/>
      <c r="Z34" s="17"/>
    </row>
    <row r="35" spans="2:26" s="19" customFormat="1" x14ac:dyDescent="0.2">
      <c r="B35" s="20"/>
      <c r="C35" s="719"/>
      <c r="D35" s="720"/>
      <c r="E35" s="720"/>
      <c r="F35" s="720"/>
      <c r="G35" s="721"/>
      <c r="H35" s="23"/>
      <c r="I35" s="23"/>
      <c r="J35" s="22" t="e">
        <f t="shared" ref="J35:J45" si="0">+H35/I35</f>
        <v>#DIV/0!</v>
      </c>
      <c r="K35" s="725"/>
      <c r="L35" s="726"/>
      <c r="M35" s="726"/>
      <c r="N35" s="726"/>
      <c r="O35" s="726"/>
      <c r="P35" s="726"/>
      <c r="Q35" s="726"/>
      <c r="R35" s="726"/>
      <c r="S35" s="726"/>
      <c r="T35" s="726"/>
      <c r="U35" s="726"/>
      <c r="V35" s="726"/>
      <c r="W35" s="726"/>
      <c r="X35" s="726"/>
      <c r="Y35" s="727"/>
      <c r="Z35" s="17"/>
    </row>
    <row r="36" spans="2:26" s="19" customFormat="1" x14ac:dyDescent="0.2">
      <c r="B36" s="20"/>
      <c r="C36" s="719"/>
      <c r="D36" s="720"/>
      <c r="E36" s="720"/>
      <c r="F36" s="720"/>
      <c r="G36" s="721"/>
      <c r="H36" s="23"/>
      <c r="I36" s="23"/>
      <c r="J36" s="22" t="e">
        <f t="shared" si="0"/>
        <v>#DIV/0!</v>
      </c>
      <c r="K36" s="725"/>
      <c r="L36" s="726"/>
      <c r="M36" s="726"/>
      <c r="N36" s="726"/>
      <c r="O36" s="726"/>
      <c r="P36" s="726"/>
      <c r="Q36" s="726"/>
      <c r="R36" s="726"/>
      <c r="S36" s="726"/>
      <c r="T36" s="726"/>
      <c r="U36" s="726"/>
      <c r="V36" s="726"/>
      <c r="W36" s="726"/>
      <c r="X36" s="726"/>
      <c r="Y36" s="727"/>
      <c r="Z36" s="17"/>
    </row>
    <row r="37" spans="2:26" s="19" customFormat="1" x14ac:dyDescent="0.2">
      <c r="B37" s="20"/>
      <c r="C37" s="719"/>
      <c r="D37" s="720"/>
      <c r="E37" s="720"/>
      <c r="F37" s="720"/>
      <c r="G37" s="721"/>
      <c r="H37" s="23"/>
      <c r="I37" s="23"/>
      <c r="J37" s="22" t="e">
        <f t="shared" si="0"/>
        <v>#DIV/0!</v>
      </c>
      <c r="K37" s="725"/>
      <c r="L37" s="726"/>
      <c r="M37" s="726"/>
      <c r="N37" s="726"/>
      <c r="O37" s="726"/>
      <c r="P37" s="726"/>
      <c r="Q37" s="726"/>
      <c r="R37" s="726"/>
      <c r="S37" s="726"/>
      <c r="T37" s="726"/>
      <c r="U37" s="726"/>
      <c r="V37" s="726"/>
      <c r="W37" s="726"/>
      <c r="X37" s="726"/>
      <c r="Y37" s="727"/>
      <c r="Z37" s="17"/>
    </row>
    <row r="38" spans="2:26" s="19" customFormat="1" x14ac:dyDescent="0.2">
      <c r="B38" s="20"/>
      <c r="C38" s="719"/>
      <c r="D38" s="720"/>
      <c r="E38" s="720"/>
      <c r="F38" s="720"/>
      <c r="G38" s="721"/>
      <c r="H38" s="23"/>
      <c r="I38" s="23"/>
      <c r="J38" s="22" t="e">
        <f t="shared" si="0"/>
        <v>#DIV/0!</v>
      </c>
      <c r="K38" s="725"/>
      <c r="L38" s="726"/>
      <c r="M38" s="726"/>
      <c r="N38" s="726"/>
      <c r="O38" s="726"/>
      <c r="P38" s="726"/>
      <c r="Q38" s="726"/>
      <c r="R38" s="726"/>
      <c r="S38" s="726"/>
      <c r="T38" s="726"/>
      <c r="U38" s="726"/>
      <c r="V38" s="726"/>
      <c r="W38" s="726"/>
      <c r="X38" s="726"/>
      <c r="Y38" s="727"/>
      <c r="Z38" s="17"/>
    </row>
    <row r="39" spans="2:26" s="19" customFormat="1" x14ac:dyDescent="0.2">
      <c r="B39" s="20"/>
      <c r="C39" s="719"/>
      <c r="D39" s="720"/>
      <c r="E39" s="720"/>
      <c r="F39" s="720"/>
      <c r="G39" s="721"/>
      <c r="H39" s="23"/>
      <c r="I39" s="23"/>
      <c r="J39" s="22" t="e">
        <f t="shared" si="0"/>
        <v>#DIV/0!</v>
      </c>
      <c r="K39" s="725"/>
      <c r="L39" s="726"/>
      <c r="M39" s="726"/>
      <c r="N39" s="726"/>
      <c r="O39" s="726"/>
      <c r="P39" s="726"/>
      <c r="Q39" s="726"/>
      <c r="R39" s="726"/>
      <c r="S39" s="726"/>
      <c r="T39" s="726"/>
      <c r="U39" s="726"/>
      <c r="V39" s="726"/>
      <c r="W39" s="726"/>
      <c r="X39" s="726"/>
      <c r="Y39" s="727"/>
      <c r="Z39" s="17"/>
    </row>
    <row r="40" spans="2:26" s="19" customFormat="1" x14ac:dyDescent="0.2">
      <c r="B40" s="20"/>
      <c r="C40" s="719"/>
      <c r="D40" s="720"/>
      <c r="E40" s="720"/>
      <c r="F40" s="720"/>
      <c r="G40" s="721"/>
      <c r="H40" s="23"/>
      <c r="I40" s="23"/>
      <c r="J40" s="22" t="e">
        <f t="shared" si="0"/>
        <v>#DIV/0!</v>
      </c>
      <c r="K40" s="725"/>
      <c r="L40" s="726"/>
      <c r="M40" s="726"/>
      <c r="N40" s="726"/>
      <c r="O40" s="726"/>
      <c r="P40" s="726"/>
      <c r="Q40" s="726"/>
      <c r="R40" s="726"/>
      <c r="S40" s="726"/>
      <c r="T40" s="726"/>
      <c r="U40" s="726"/>
      <c r="V40" s="726"/>
      <c r="W40" s="726"/>
      <c r="X40" s="726"/>
      <c r="Y40" s="727"/>
      <c r="Z40" s="17"/>
    </row>
    <row r="41" spans="2:26" s="19" customFormat="1" x14ac:dyDescent="0.2">
      <c r="B41" s="20"/>
      <c r="C41" s="719"/>
      <c r="D41" s="720"/>
      <c r="E41" s="720"/>
      <c r="F41" s="720"/>
      <c r="G41" s="721"/>
      <c r="H41" s="23"/>
      <c r="I41" s="23"/>
      <c r="J41" s="22" t="e">
        <f t="shared" si="0"/>
        <v>#DIV/0!</v>
      </c>
      <c r="K41" s="725"/>
      <c r="L41" s="726"/>
      <c r="M41" s="726"/>
      <c r="N41" s="726"/>
      <c r="O41" s="726"/>
      <c r="P41" s="726"/>
      <c r="Q41" s="726"/>
      <c r="R41" s="726"/>
      <c r="S41" s="726"/>
      <c r="T41" s="726"/>
      <c r="U41" s="726"/>
      <c r="V41" s="726"/>
      <c r="W41" s="726"/>
      <c r="X41" s="726"/>
      <c r="Y41" s="727"/>
      <c r="Z41" s="17"/>
    </row>
    <row r="42" spans="2:26" s="19" customFormat="1" x14ac:dyDescent="0.2">
      <c r="B42" s="20"/>
      <c r="C42" s="719"/>
      <c r="D42" s="720"/>
      <c r="E42" s="720"/>
      <c r="F42" s="720"/>
      <c r="G42" s="721"/>
      <c r="H42" s="23"/>
      <c r="I42" s="23"/>
      <c r="J42" s="22" t="e">
        <f t="shared" si="0"/>
        <v>#DIV/0!</v>
      </c>
      <c r="K42" s="725"/>
      <c r="L42" s="726"/>
      <c r="M42" s="726"/>
      <c r="N42" s="726"/>
      <c r="O42" s="726"/>
      <c r="P42" s="726"/>
      <c r="Q42" s="726"/>
      <c r="R42" s="726"/>
      <c r="S42" s="726"/>
      <c r="T42" s="726"/>
      <c r="U42" s="726"/>
      <c r="V42" s="726"/>
      <c r="W42" s="726"/>
      <c r="X42" s="726"/>
      <c r="Y42" s="727"/>
      <c r="Z42" s="17"/>
    </row>
    <row r="43" spans="2:26" s="19" customFormat="1" x14ac:dyDescent="0.2">
      <c r="B43" s="20"/>
      <c r="C43" s="719"/>
      <c r="D43" s="720"/>
      <c r="E43" s="720"/>
      <c r="F43" s="720"/>
      <c r="G43" s="721"/>
      <c r="H43" s="23"/>
      <c r="I43" s="23"/>
      <c r="J43" s="22" t="e">
        <f t="shared" si="0"/>
        <v>#DIV/0!</v>
      </c>
      <c r="K43" s="725"/>
      <c r="L43" s="726"/>
      <c r="M43" s="726"/>
      <c r="N43" s="726"/>
      <c r="O43" s="726"/>
      <c r="P43" s="726"/>
      <c r="Q43" s="726"/>
      <c r="R43" s="726"/>
      <c r="S43" s="726"/>
      <c r="T43" s="726"/>
      <c r="U43" s="726"/>
      <c r="V43" s="726"/>
      <c r="W43" s="726"/>
      <c r="X43" s="726"/>
      <c r="Y43" s="727"/>
      <c r="Z43" s="17"/>
    </row>
    <row r="44" spans="2:26" s="19" customFormat="1" x14ac:dyDescent="0.2">
      <c r="B44" s="20"/>
      <c r="C44" s="719"/>
      <c r="D44" s="720"/>
      <c r="E44" s="720"/>
      <c r="F44" s="720"/>
      <c r="G44" s="721"/>
      <c r="H44" s="23"/>
      <c r="I44" s="23"/>
      <c r="J44" s="22" t="e">
        <f t="shared" si="0"/>
        <v>#DIV/0!</v>
      </c>
      <c r="K44" s="725"/>
      <c r="L44" s="726"/>
      <c r="M44" s="726"/>
      <c r="N44" s="726"/>
      <c r="O44" s="726"/>
      <c r="P44" s="726"/>
      <c r="Q44" s="726"/>
      <c r="R44" s="726"/>
      <c r="S44" s="726"/>
      <c r="T44" s="726"/>
      <c r="U44" s="726"/>
      <c r="V44" s="726"/>
      <c r="W44" s="726"/>
      <c r="X44" s="726"/>
      <c r="Y44" s="727"/>
      <c r="Z44" s="17"/>
    </row>
    <row r="45" spans="2:26" s="19" customFormat="1" ht="15" thickBot="1" x14ac:dyDescent="0.25">
      <c r="B45" s="20"/>
      <c r="C45" s="719"/>
      <c r="D45" s="720"/>
      <c r="E45" s="720"/>
      <c r="F45" s="720"/>
      <c r="G45" s="721"/>
      <c r="H45" s="24"/>
      <c r="I45" s="24"/>
      <c r="J45" s="22" t="e">
        <f t="shared" si="0"/>
        <v>#DIV/0!</v>
      </c>
      <c r="K45" s="765"/>
      <c r="L45" s="766"/>
      <c r="M45" s="766"/>
      <c r="N45" s="766"/>
      <c r="O45" s="766"/>
      <c r="P45" s="766"/>
      <c r="Q45" s="766"/>
      <c r="R45" s="766"/>
      <c r="S45" s="766"/>
      <c r="T45" s="766"/>
      <c r="U45" s="766"/>
      <c r="V45" s="766"/>
      <c r="W45" s="766"/>
      <c r="X45" s="766"/>
      <c r="Y45" s="767"/>
      <c r="Z45" s="17"/>
    </row>
    <row r="46" spans="2:26" s="19" customFormat="1" ht="15.75" customHeight="1" thickBot="1" x14ac:dyDescent="0.3">
      <c r="B46" s="20"/>
      <c r="C46" s="738" t="s">
        <v>25</v>
      </c>
      <c r="D46" s="739"/>
      <c r="E46" s="739"/>
      <c r="F46" s="739"/>
      <c r="G46" s="740"/>
      <c r="H46" s="25"/>
      <c r="I46" s="25"/>
      <c r="J46" s="26"/>
      <c r="K46" s="741"/>
      <c r="L46" s="742"/>
      <c r="M46" s="742"/>
      <c r="N46" s="742"/>
      <c r="O46" s="742"/>
      <c r="P46" s="742"/>
      <c r="Q46" s="742"/>
      <c r="R46" s="742"/>
      <c r="S46" s="742"/>
      <c r="T46" s="742"/>
      <c r="U46" s="742"/>
      <c r="V46" s="742"/>
      <c r="W46" s="742"/>
      <c r="X46" s="742"/>
      <c r="Y46" s="743"/>
      <c r="Z46" s="17"/>
    </row>
    <row r="47" spans="2:26" s="19" customFormat="1" ht="5.25" customHeight="1" x14ac:dyDescent="0.2">
      <c r="B47" s="20"/>
      <c r="C47" s="16"/>
      <c r="D47" s="16"/>
      <c r="E47" s="16"/>
      <c r="F47" s="16"/>
      <c r="G47" s="16"/>
      <c r="H47" s="27"/>
      <c r="I47" s="27"/>
      <c r="J47" s="28"/>
      <c r="K47" s="16"/>
      <c r="L47" s="16"/>
      <c r="M47" s="16"/>
      <c r="N47" s="16"/>
      <c r="O47" s="16"/>
      <c r="P47" s="16"/>
      <c r="Q47" s="16"/>
      <c r="R47" s="16"/>
      <c r="S47" s="16"/>
      <c r="T47" s="16"/>
      <c r="U47" s="16"/>
      <c r="V47" s="16"/>
      <c r="W47" s="16"/>
      <c r="X47" s="16"/>
      <c r="Y47" s="16"/>
      <c r="Z47" s="17"/>
    </row>
    <row r="48" spans="2:26" s="19" customFormat="1" ht="15" thickBot="1" x14ac:dyDescent="0.25">
      <c r="B48" s="20"/>
      <c r="C48" s="16"/>
      <c r="D48" s="16"/>
      <c r="E48" s="16"/>
      <c r="F48" s="16"/>
      <c r="G48" s="16"/>
      <c r="H48" s="27"/>
      <c r="I48" s="27"/>
      <c r="J48" s="28"/>
      <c r="K48" s="16"/>
      <c r="L48" s="16"/>
      <c r="M48" s="16"/>
      <c r="N48" s="16"/>
      <c r="O48" s="16"/>
      <c r="P48" s="16"/>
      <c r="Q48" s="16"/>
      <c r="R48" s="16"/>
      <c r="S48" s="16"/>
      <c r="T48" s="16"/>
      <c r="U48" s="16"/>
      <c r="V48" s="16"/>
      <c r="W48" s="16"/>
      <c r="X48" s="16"/>
      <c r="Y48" s="16"/>
      <c r="Z48" s="17"/>
    </row>
    <row r="49" spans="2:26" s="19" customFormat="1" x14ac:dyDescent="0.2">
      <c r="B49" s="20"/>
      <c r="C49" s="744" t="s">
        <v>26</v>
      </c>
      <c r="D49" s="745"/>
      <c r="E49" s="745"/>
      <c r="F49" s="745"/>
      <c r="G49" s="745"/>
      <c r="H49" s="745"/>
      <c r="I49" s="745"/>
      <c r="J49" s="745"/>
      <c r="K49" s="745"/>
      <c r="L49" s="745"/>
      <c r="M49" s="745"/>
      <c r="N49" s="745"/>
      <c r="O49" s="745"/>
      <c r="P49" s="745"/>
      <c r="Q49" s="745"/>
      <c r="R49" s="745"/>
      <c r="S49" s="745"/>
      <c r="T49" s="745"/>
      <c r="U49" s="745"/>
      <c r="V49" s="745"/>
      <c r="W49" s="745"/>
      <c r="X49" s="745"/>
      <c r="Y49" s="746"/>
      <c r="Z49" s="17"/>
    </row>
    <row r="50" spans="2:26" ht="15" thickBot="1" x14ac:dyDescent="0.25">
      <c r="B50" s="15"/>
      <c r="C50" s="747"/>
      <c r="D50" s="748"/>
      <c r="E50" s="748"/>
      <c r="F50" s="748"/>
      <c r="G50" s="748"/>
      <c r="H50" s="748"/>
      <c r="I50" s="748"/>
      <c r="J50" s="748"/>
      <c r="K50" s="748"/>
      <c r="L50" s="748"/>
      <c r="M50" s="748"/>
      <c r="N50" s="748"/>
      <c r="O50" s="748"/>
      <c r="P50" s="748"/>
      <c r="Q50" s="748"/>
      <c r="R50" s="748"/>
      <c r="S50" s="748"/>
      <c r="T50" s="748"/>
      <c r="U50" s="748"/>
      <c r="V50" s="748"/>
      <c r="W50" s="748"/>
      <c r="X50" s="748"/>
      <c r="Y50" s="749"/>
      <c r="Z50" s="17"/>
    </row>
    <row r="51" spans="2:26" x14ac:dyDescent="0.2">
      <c r="B51" s="15"/>
      <c r="C51" s="750" t="s">
        <v>27</v>
      </c>
      <c r="D51" s="751"/>
      <c r="E51" s="751"/>
      <c r="F51" s="751"/>
      <c r="G51" s="751"/>
      <c r="H51" s="751"/>
      <c r="I51" s="751"/>
      <c r="J51" s="751"/>
      <c r="K51" s="751"/>
      <c r="L51" s="751"/>
      <c r="M51" s="751"/>
      <c r="N51" s="751"/>
      <c r="O51" s="751"/>
      <c r="P51" s="751"/>
      <c r="Q51" s="751"/>
      <c r="R51" s="751"/>
      <c r="S51" s="751"/>
      <c r="T51" s="751"/>
      <c r="U51" s="751"/>
      <c r="V51" s="751"/>
      <c r="W51" s="751"/>
      <c r="X51" s="751"/>
      <c r="Y51" s="752"/>
      <c r="Z51" s="17"/>
    </row>
    <row r="52" spans="2:26"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17"/>
    </row>
    <row r="53" spans="2:26" x14ac:dyDescent="0.2">
      <c r="B53" s="1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17"/>
    </row>
    <row r="54" spans="2:26" x14ac:dyDescent="0.2">
      <c r="B54" s="1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17"/>
    </row>
    <row r="55" spans="2:26" x14ac:dyDescent="0.2">
      <c r="B55" s="15"/>
      <c r="C55" s="753"/>
      <c r="D55" s="754"/>
      <c r="E55" s="754"/>
      <c r="F55" s="754"/>
      <c r="G55" s="754"/>
      <c r="H55" s="754"/>
      <c r="I55" s="754"/>
      <c r="J55" s="754"/>
      <c r="K55" s="754"/>
      <c r="L55" s="754"/>
      <c r="M55" s="754"/>
      <c r="N55" s="754"/>
      <c r="O55" s="754"/>
      <c r="P55" s="754"/>
      <c r="Q55" s="754"/>
      <c r="R55" s="754"/>
      <c r="S55" s="754"/>
      <c r="T55" s="754"/>
      <c r="U55" s="754"/>
      <c r="V55" s="754"/>
      <c r="W55" s="754"/>
      <c r="X55" s="754"/>
      <c r="Y55" s="755"/>
      <c r="Z55" s="17"/>
    </row>
    <row r="56" spans="2:26" x14ac:dyDescent="0.2">
      <c r="B56" s="15"/>
      <c r="C56" s="753"/>
      <c r="D56" s="754"/>
      <c r="E56" s="754"/>
      <c r="F56" s="754"/>
      <c r="G56" s="754"/>
      <c r="H56" s="754"/>
      <c r="I56" s="754"/>
      <c r="J56" s="754"/>
      <c r="K56" s="754"/>
      <c r="L56" s="754"/>
      <c r="M56" s="754"/>
      <c r="N56" s="754"/>
      <c r="O56" s="754"/>
      <c r="P56" s="754"/>
      <c r="Q56" s="754"/>
      <c r="R56" s="754"/>
      <c r="S56" s="754"/>
      <c r="T56" s="754"/>
      <c r="U56" s="754"/>
      <c r="V56" s="754"/>
      <c r="W56" s="754"/>
      <c r="X56" s="754"/>
      <c r="Y56" s="755"/>
      <c r="Z56" s="17"/>
    </row>
    <row r="57" spans="2:26" x14ac:dyDescent="0.2">
      <c r="B57" s="15"/>
      <c r="C57" s="753"/>
      <c r="D57" s="754"/>
      <c r="E57" s="754"/>
      <c r="F57" s="754"/>
      <c r="G57" s="754"/>
      <c r="H57" s="754"/>
      <c r="I57" s="754"/>
      <c r="J57" s="754"/>
      <c r="K57" s="754"/>
      <c r="L57" s="754"/>
      <c r="M57" s="754"/>
      <c r="N57" s="754"/>
      <c r="O57" s="754"/>
      <c r="P57" s="754"/>
      <c r="Q57" s="754"/>
      <c r="R57" s="754"/>
      <c r="S57" s="754"/>
      <c r="T57" s="754"/>
      <c r="U57" s="754"/>
      <c r="V57" s="754"/>
      <c r="W57" s="754"/>
      <c r="X57" s="754"/>
      <c r="Y57" s="755"/>
      <c r="Z57" s="17"/>
    </row>
    <row r="58" spans="2:26" x14ac:dyDescent="0.2">
      <c r="B58" s="15"/>
      <c r="C58" s="753"/>
      <c r="D58" s="754"/>
      <c r="E58" s="754"/>
      <c r="F58" s="754"/>
      <c r="G58" s="754"/>
      <c r="H58" s="754"/>
      <c r="I58" s="754"/>
      <c r="J58" s="754"/>
      <c r="K58" s="754"/>
      <c r="L58" s="754"/>
      <c r="M58" s="754"/>
      <c r="N58" s="754"/>
      <c r="O58" s="754"/>
      <c r="P58" s="754"/>
      <c r="Q58" s="754"/>
      <c r="R58" s="754"/>
      <c r="S58" s="754"/>
      <c r="T58" s="754"/>
      <c r="U58" s="754"/>
      <c r="V58" s="754"/>
      <c r="W58" s="754"/>
      <c r="X58" s="754"/>
      <c r="Y58" s="755"/>
      <c r="Z58" s="17"/>
    </row>
    <row r="59" spans="2:26" x14ac:dyDescent="0.2">
      <c r="B59" s="15"/>
      <c r="C59" s="753"/>
      <c r="D59" s="754"/>
      <c r="E59" s="754"/>
      <c r="F59" s="754"/>
      <c r="G59" s="754"/>
      <c r="H59" s="754"/>
      <c r="I59" s="754"/>
      <c r="J59" s="754"/>
      <c r="K59" s="754"/>
      <c r="L59" s="754"/>
      <c r="M59" s="754"/>
      <c r="N59" s="754"/>
      <c r="O59" s="754"/>
      <c r="P59" s="754"/>
      <c r="Q59" s="754"/>
      <c r="R59" s="754"/>
      <c r="S59" s="754"/>
      <c r="T59" s="754"/>
      <c r="U59" s="754"/>
      <c r="V59" s="754"/>
      <c r="W59" s="754"/>
      <c r="X59" s="754"/>
      <c r="Y59" s="755"/>
      <c r="Z59" s="17"/>
    </row>
    <row r="60" spans="2:26" x14ac:dyDescent="0.2">
      <c r="B60" s="15"/>
      <c r="C60" s="753"/>
      <c r="D60" s="754"/>
      <c r="E60" s="754"/>
      <c r="F60" s="754"/>
      <c r="G60" s="754"/>
      <c r="H60" s="754"/>
      <c r="I60" s="754"/>
      <c r="J60" s="754"/>
      <c r="K60" s="754"/>
      <c r="L60" s="754"/>
      <c r="M60" s="754"/>
      <c r="N60" s="754"/>
      <c r="O60" s="754"/>
      <c r="P60" s="754"/>
      <c r="Q60" s="754"/>
      <c r="R60" s="754"/>
      <c r="S60" s="754"/>
      <c r="T60" s="754"/>
      <c r="U60" s="754"/>
      <c r="V60" s="754"/>
      <c r="W60" s="754"/>
      <c r="X60" s="754"/>
      <c r="Y60" s="755"/>
      <c r="Z60" s="17"/>
    </row>
    <row r="61" spans="2:26" x14ac:dyDescent="0.2">
      <c r="B61" s="15"/>
      <c r="C61" s="753"/>
      <c r="D61" s="754"/>
      <c r="E61" s="754"/>
      <c r="F61" s="754"/>
      <c r="G61" s="754"/>
      <c r="H61" s="754"/>
      <c r="I61" s="754"/>
      <c r="J61" s="754"/>
      <c r="K61" s="754"/>
      <c r="L61" s="754"/>
      <c r="M61" s="754"/>
      <c r="N61" s="754"/>
      <c r="O61" s="754"/>
      <c r="P61" s="754"/>
      <c r="Q61" s="754"/>
      <c r="R61" s="754"/>
      <c r="S61" s="754"/>
      <c r="T61" s="754"/>
      <c r="U61" s="754"/>
      <c r="V61" s="754"/>
      <c r="W61" s="754"/>
      <c r="X61" s="754"/>
      <c r="Y61" s="755"/>
      <c r="Z61" s="17"/>
    </row>
    <row r="62" spans="2:26" x14ac:dyDescent="0.2">
      <c r="B62" s="15"/>
      <c r="C62" s="753"/>
      <c r="D62" s="754"/>
      <c r="E62" s="754"/>
      <c r="F62" s="754"/>
      <c r="G62" s="754"/>
      <c r="H62" s="754"/>
      <c r="I62" s="754"/>
      <c r="J62" s="754"/>
      <c r="K62" s="754"/>
      <c r="L62" s="754"/>
      <c r="M62" s="754"/>
      <c r="N62" s="754"/>
      <c r="O62" s="754"/>
      <c r="P62" s="754"/>
      <c r="Q62" s="754"/>
      <c r="R62" s="754"/>
      <c r="S62" s="754"/>
      <c r="T62" s="754"/>
      <c r="U62" s="754"/>
      <c r="V62" s="754"/>
      <c r="W62" s="754"/>
      <c r="X62" s="754"/>
      <c r="Y62" s="755"/>
      <c r="Z62" s="17"/>
    </row>
    <row r="63" spans="2:26" ht="15" thickBot="1" x14ac:dyDescent="0.25">
      <c r="B63" s="15"/>
      <c r="C63" s="756"/>
      <c r="D63" s="757"/>
      <c r="E63" s="757"/>
      <c r="F63" s="757"/>
      <c r="G63" s="757"/>
      <c r="H63" s="757"/>
      <c r="I63" s="757"/>
      <c r="J63" s="757"/>
      <c r="K63" s="757"/>
      <c r="L63" s="757"/>
      <c r="M63" s="757"/>
      <c r="N63" s="757"/>
      <c r="O63" s="757"/>
      <c r="P63" s="757"/>
      <c r="Q63" s="757"/>
      <c r="R63" s="757"/>
      <c r="S63" s="757"/>
      <c r="T63" s="757"/>
      <c r="U63" s="757"/>
      <c r="V63" s="757"/>
      <c r="W63" s="757"/>
      <c r="X63" s="757"/>
      <c r="Y63" s="758"/>
      <c r="Z63" s="17"/>
    </row>
    <row r="64" spans="2:26" x14ac:dyDescent="0.2">
      <c r="B64" s="29"/>
      <c r="C64" s="30"/>
      <c r="D64" s="30"/>
      <c r="E64" s="30"/>
      <c r="F64" s="30"/>
      <c r="G64" s="30"/>
      <c r="H64" s="30"/>
      <c r="I64" s="30"/>
      <c r="J64" s="30"/>
      <c r="K64" s="30"/>
      <c r="L64" s="30"/>
      <c r="M64" s="30"/>
      <c r="N64" s="30"/>
      <c r="O64" s="30"/>
      <c r="P64" s="30"/>
      <c r="Q64" s="30"/>
      <c r="R64" s="30"/>
      <c r="S64" s="30"/>
      <c r="T64" s="30"/>
      <c r="U64" s="30"/>
      <c r="V64" s="30"/>
      <c r="W64" s="30"/>
      <c r="X64" s="30"/>
      <c r="Y64" s="30"/>
      <c r="Z64" s="31"/>
    </row>
    <row r="65" spans="1:26" ht="15" thickBot="1" x14ac:dyDescent="0.25">
      <c r="B65" s="32"/>
      <c r="C65" s="33"/>
      <c r="D65" s="33"/>
      <c r="E65" s="33"/>
      <c r="F65" s="33"/>
      <c r="G65" s="33"/>
      <c r="H65" s="33"/>
      <c r="I65" s="33"/>
      <c r="J65" s="33"/>
      <c r="K65" s="33"/>
      <c r="L65" s="33"/>
      <c r="M65" s="33"/>
      <c r="N65" s="33"/>
      <c r="O65" s="33"/>
      <c r="P65" s="33"/>
      <c r="Q65" s="33"/>
      <c r="R65" s="33"/>
      <c r="S65" s="33"/>
      <c r="T65" s="33"/>
      <c r="U65" s="33"/>
      <c r="V65" s="33"/>
      <c r="W65" s="33"/>
      <c r="X65" s="33"/>
      <c r="Y65" s="33"/>
      <c r="Z65" s="34"/>
    </row>
    <row r="66" spans="1:26" ht="14.25" customHeight="1" x14ac:dyDescent="0.2">
      <c r="B66" s="35"/>
      <c r="C66" s="759" t="s">
        <v>20</v>
      </c>
      <c r="D66" s="760"/>
      <c r="E66" s="760"/>
      <c r="F66" s="760"/>
      <c r="G66" s="761"/>
      <c r="H66" s="759" t="s">
        <v>34</v>
      </c>
      <c r="I66" s="761"/>
      <c r="J66" s="759" t="s">
        <v>35</v>
      </c>
      <c r="K66" s="760"/>
      <c r="L66" s="760"/>
      <c r="M66" s="761"/>
      <c r="N66" s="759" t="s">
        <v>33</v>
      </c>
      <c r="O66" s="760"/>
      <c r="P66" s="760"/>
      <c r="Q66" s="760"/>
      <c r="R66" s="760"/>
      <c r="S66" s="760"/>
      <c r="T66" s="760"/>
      <c r="U66" s="760"/>
      <c r="V66" s="760"/>
      <c r="W66" s="760"/>
      <c r="X66" s="760"/>
      <c r="Y66" s="761"/>
      <c r="Z66" s="36"/>
    </row>
    <row r="67" spans="1:26" ht="14.25" customHeight="1" x14ac:dyDescent="0.2">
      <c r="A67" s="1"/>
      <c r="B67" s="37"/>
      <c r="C67" s="762"/>
      <c r="D67" s="763"/>
      <c r="E67" s="763"/>
      <c r="F67" s="763"/>
      <c r="G67" s="764"/>
      <c r="H67" s="762"/>
      <c r="I67" s="764"/>
      <c r="J67" s="762"/>
      <c r="K67" s="763"/>
      <c r="L67" s="763"/>
      <c r="M67" s="764"/>
      <c r="N67" s="762"/>
      <c r="O67" s="763"/>
      <c r="P67" s="763"/>
      <c r="Q67" s="763"/>
      <c r="R67" s="763"/>
      <c r="S67" s="763"/>
      <c r="T67" s="763"/>
      <c r="U67" s="763"/>
      <c r="V67" s="763"/>
      <c r="W67" s="763"/>
      <c r="X67" s="763"/>
      <c r="Y67" s="764"/>
      <c r="Z67" s="36"/>
    </row>
    <row r="68" spans="1:26" ht="15" customHeight="1" thickBot="1" x14ac:dyDescent="0.25">
      <c r="A68" s="1"/>
      <c r="B68" s="37"/>
      <c r="C68" s="762"/>
      <c r="D68" s="763"/>
      <c r="E68" s="763"/>
      <c r="F68" s="763"/>
      <c r="G68" s="764"/>
      <c r="H68" s="762"/>
      <c r="I68" s="764"/>
      <c r="J68" s="762"/>
      <c r="K68" s="763"/>
      <c r="L68" s="763"/>
      <c r="M68" s="764"/>
      <c r="N68" s="762"/>
      <c r="O68" s="763"/>
      <c r="P68" s="763"/>
      <c r="Q68" s="763"/>
      <c r="R68" s="763"/>
      <c r="S68" s="763"/>
      <c r="T68" s="763"/>
      <c r="U68" s="763"/>
      <c r="V68" s="763"/>
      <c r="W68" s="763"/>
      <c r="X68" s="763"/>
      <c r="Y68" s="764"/>
      <c r="Z68" s="36"/>
    </row>
    <row r="69" spans="1:26" x14ac:dyDescent="0.2">
      <c r="B69" s="35"/>
      <c r="C69" s="643"/>
      <c r="D69" s="644"/>
      <c r="E69" s="644"/>
      <c r="F69" s="644"/>
      <c r="G69" s="644"/>
      <c r="H69" s="644"/>
      <c r="I69" s="644"/>
      <c r="J69" s="644"/>
      <c r="K69" s="644"/>
      <c r="L69" s="644"/>
      <c r="M69" s="644"/>
      <c r="N69" s="644"/>
      <c r="O69" s="644"/>
      <c r="P69" s="644"/>
      <c r="Q69" s="644"/>
      <c r="R69" s="644"/>
      <c r="S69" s="644"/>
      <c r="T69" s="644"/>
      <c r="U69" s="644"/>
      <c r="V69" s="644"/>
      <c r="W69" s="644"/>
      <c r="X69" s="644"/>
      <c r="Y69" s="769"/>
      <c r="Z69" s="38"/>
    </row>
    <row r="70" spans="1: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1:26" x14ac:dyDescent="0.2">
      <c r="B71" s="35"/>
      <c r="C71" s="645"/>
      <c r="D71" s="646"/>
      <c r="E71" s="646"/>
      <c r="F71" s="646"/>
      <c r="G71" s="646"/>
      <c r="H71" s="646"/>
      <c r="I71" s="646"/>
      <c r="J71" s="646"/>
      <c r="K71" s="646"/>
      <c r="L71" s="646"/>
      <c r="M71" s="646"/>
      <c r="N71" s="646"/>
      <c r="O71" s="646"/>
      <c r="P71" s="646"/>
      <c r="Q71" s="646"/>
      <c r="R71" s="646"/>
      <c r="S71" s="646"/>
      <c r="T71" s="646"/>
      <c r="U71" s="646"/>
      <c r="V71" s="646"/>
      <c r="W71" s="646"/>
      <c r="X71" s="646"/>
      <c r="Y71" s="768"/>
      <c r="Z71" s="38"/>
    </row>
    <row r="72" spans="1:26" x14ac:dyDescent="0.2">
      <c r="B72" s="35"/>
      <c r="C72" s="645"/>
      <c r="D72" s="646"/>
      <c r="E72" s="646"/>
      <c r="F72" s="646"/>
      <c r="G72" s="646"/>
      <c r="H72" s="646"/>
      <c r="I72" s="646"/>
      <c r="J72" s="646"/>
      <c r="K72" s="646"/>
      <c r="L72" s="646"/>
      <c r="M72" s="646"/>
      <c r="N72" s="646"/>
      <c r="O72" s="646"/>
      <c r="P72" s="646"/>
      <c r="Q72" s="646"/>
      <c r="R72" s="646"/>
      <c r="S72" s="646"/>
      <c r="T72" s="646"/>
      <c r="U72" s="646"/>
      <c r="V72" s="646"/>
      <c r="W72" s="646"/>
      <c r="X72" s="646"/>
      <c r="Y72" s="768"/>
      <c r="Z72" s="38"/>
    </row>
    <row r="73" spans="1:26" x14ac:dyDescent="0.2">
      <c r="B73" s="35"/>
      <c r="C73" s="645"/>
      <c r="D73" s="646"/>
      <c r="E73" s="646"/>
      <c r="F73" s="646"/>
      <c r="G73" s="646"/>
      <c r="H73" s="646"/>
      <c r="I73" s="646"/>
      <c r="J73" s="646"/>
      <c r="K73" s="646"/>
      <c r="L73" s="646"/>
      <c r="M73" s="646"/>
      <c r="N73" s="646"/>
      <c r="O73" s="646"/>
      <c r="P73" s="646"/>
      <c r="Q73" s="646"/>
      <c r="R73" s="646"/>
      <c r="S73" s="646"/>
      <c r="T73" s="646"/>
      <c r="U73" s="646"/>
      <c r="V73" s="646"/>
      <c r="W73" s="646"/>
      <c r="X73" s="646"/>
      <c r="Y73" s="768"/>
      <c r="Z73" s="38"/>
    </row>
    <row r="74" spans="1:26" x14ac:dyDescent="0.2">
      <c r="B74" s="35"/>
      <c r="C74" s="645"/>
      <c r="D74" s="646"/>
      <c r="E74" s="646"/>
      <c r="F74" s="646"/>
      <c r="G74" s="646"/>
      <c r="H74" s="646"/>
      <c r="I74" s="646"/>
      <c r="J74" s="646"/>
      <c r="K74" s="646"/>
      <c r="L74" s="646"/>
      <c r="M74" s="646"/>
      <c r="N74" s="646"/>
      <c r="O74" s="646"/>
      <c r="P74" s="646"/>
      <c r="Q74" s="646"/>
      <c r="R74" s="646"/>
      <c r="S74" s="646"/>
      <c r="T74" s="646"/>
      <c r="U74" s="646"/>
      <c r="V74" s="646"/>
      <c r="W74" s="646"/>
      <c r="X74" s="646"/>
      <c r="Y74" s="768"/>
      <c r="Z74" s="38"/>
    </row>
    <row r="75" spans="1:26" x14ac:dyDescent="0.2">
      <c r="B75" s="35"/>
      <c r="C75" s="645"/>
      <c r="D75" s="646"/>
      <c r="E75" s="646"/>
      <c r="F75" s="646"/>
      <c r="G75" s="646"/>
      <c r="H75" s="646"/>
      <c r="I75" s="646"/>
      <c r="J75" s="646"/>
      <c r="K75" s="646"/>
      <c r="L75" s="646"/>
      <c r="M75" s="646"/>
      <c r="N75" s="646"/>
      <c r="O75" s="646"/>
      <c r="P75" s="646"/>
      <c r="Q75" s="646"/>
      <c r="R75" s="646"/>
      <c r="S75" s="646"/>
      <c r="T75" s="646"/>
      <c r="U75" s="646"/>
      <c r="V75" s="646"/>
      <c r="W75" s="646"/>
      <c r="X75" s="646"/>
      <c r="Y75" s="768"/>
      <c r="Z75" s="38"/>
    </row>
    <row r="76" spans="1:26" x14ac:dyDescent="0.2">
      <c r="B76" s="35"/>
      <c r="C76" s="645"/>
      <c r="D76" s="646"/>
      <c r="E76" s="646"/>
      <c r="F76" s="646"/>
      <c r="G76" s="646"/>
      <c r="H76" s="646"/>
      <c r="I76" s="646"/>
      <c r="J76" s="646"/>
      <c r="K76" s="646"/>
      <c r="L76" s="646"/>
      <c r="M76" s="646"/>
      <c r="N76" s="646"/>
      <c r="O76" s="646"/>
      <c r="P76" s="646"/>
      <c r="Q76" s="646"/>
      <c r="R76" s="646"/>
      <c r="S76" s="646"/>
      <c r="T76" s="646"/>
      <c r="U76" s="646"/>
      <c r="V76" s="646"/>
      <c r="W76" s="646"/>
      <c r="X76" s="646"/>
      <c r="Y76" s="768"/>
      <c r="Z76" s="38"/>
    </row>
    <row r="77" spans="1:26" x14ac:dyDescent="0.2">
      <c r="B77" s="35"/>
      <c r="C77" s="645"/>
      <c r="D77" s="646"/>
      <c r="E77" s="646"/>
      <c r="F77" s="646"/>
      <c r="G77" s="646"/>
      <c r="H77" s="646"/>
      <c r="I77" s="646"/>
      <c r="J77" s="646"/>
      <c r="K77" s="646"/>
      <c r="L77" s="646"/>
      <c r="M77" s="646"/>
      <c r="N77" s="646"/>
      <c r="O77" s="646"/>
      <c r="P77" s="646"/>
      <c r="Q77" s="646"/>
      <c r="R77" s="646"/>
      <c r="S77" s="646"/>
      <c r="T77" s="646"/>
      <c r="U77" s="646"/>
      <c r="V77" s="646"/>
      <c r="W77" s="646"/>
      <c r="X77" s="646"/>
      <c r="Y77" s="768"/>
      <c r="Z77" s="38"/>
    </row>
    <row r="78" spans="1:26" x14ac:dyDescent="0.2">
      <c r="B78" s="35"/>
      <c r="C78" s="645"/>
      <c r="D78" s="646"/>
      <c r="E78" s="646"/>
      <c r="F78" s="646"/>
      <c r="G78" s="646"/>
      <c r="H78" s="646"/>
      <c r="I78" s="646"/>
      <c r="J78" s="646"/>
      <c r="K78" s="646"/>
      <c r="L78" s="646"/>
      <c r="M78" s="646"/>
      <c r="N78" s="646"/>
      <c r="O78" s="646"/>
      <c r="P78" s="646"/>
      <c r="Q78" s="646"/>
      <c r="R78" s="646"/>
      <c r="S78" s="646"/>
      <c r="T78" s="646"/>
      <c r="U78" s="646"/>
      <c r="V78" s="646"/>
      <c r="W78" s="646"/>
      <c r="X78" s="646"/>
      <c r="Y78" s="768"/>
      <c r="Z78" s="38"/>
    </row>
    <row r="79" spans="1:26" x14ac:dyDescent="0.2">
      <c r="B79" s="35"/>
      <c r="C79" s="645"/>
      <c r="D79" s="646"/>
      <c r="E79" s="646"/>
      <c r="F79" s="646"/>
      <c r="G79" s="646"/>
      <c r="H79" s="646"/>
      <c r="I79" s="646"/>
      <c r="J79" s="646"/>
      <c r="K79" s="646"/>
      <c r="L79" s="646"/>
      <c r="M79" s="646"/>
      <c r="N79" s="646"/>
      <c r="O79" s="646"/>
      <c r="P79" s="646"/>
      <c r="Q79" s="646"/>
      <c r="R79" s="646"/>
      <c r="S79" s="646"/>
      <c r="T79" s="646"/>
      <c r="U79" s="646"/>
      <c r="V79" s="646"/>
      <c r="W79" s="646"/>
      <c r="X79" s="646"/>
      <c r="Y79" s="768"/>
      <c r="Z79" s="38"/>
    </row>
    <row r="80" spans="1:26" ht="15" thickBot="1" x14ac:dyDescent="0.25">
      <c r="B80" s="35"/>
      <c r="C80" s="647"/>
      <c r="D80" s="648"/>
      <c r="E80" s="648"/>
      <c r="F80" s="648"/>
      <c r="G80" s="648"/>
      <c r="H80" s="648"/>
      <c r="I80" s="648"/>
      <c r="J80" s="648"/>
      <c r="K80" s="648"/>
      <c r="L80" s="648"/>
      <c r="M80" s="648"/>
      <c r="N80" s="648"/>
      <c r="O80" s="648"/>
      <c r="P80" s="648"/>
      <c r="Q80" s="648"/>
      <c r="R80" s="648"/>
      <c r="S80" s="648"/>
      <c r="T80" s="648"/>
      <c r="U80" s="648"/>
      <c r="V80" s="648"/>
      <c r="W80" s="648"/>
      <c r="X80" s="648"/>
      <c r="Y80" s="770"/>
      <c r="Z80" s="38"/>
    </row>
    <row r="81" spans="2:26" x14ac:dyDescent="0.2">
      <c r="B81" s="39"/>
      <c r="C81" s="30"/>
      <c r="D81" s="30"/>
      <c r="E81" s="30"/>
      <c r="F81" s="30"/>
      <c r="G81" s="30"/>
      <c r="H81" s="30"/>
      <c r="I81" s="30"/>
      <c r="J81" s="30"/>
      <c r="K81" s="30"/>
      <c r="L81" s="30"/>
      <c r="M81" s="30"/>
      <c r="N81" s="30"/>
      <c r="O81" s="30"/>
      <c r="P81" s="30"/>
      <c r="Q81" s="30"/>
      <c r="R81" s="30"/>
      <c r="S81" s="30"/>
      <c r="T81" s="30"/>
      <c r="U81" s="30"/>
      <c r="V81" s="30"/>
      <c r="W81" s="30"/>
      <c r="X81" s="30"/>
      <c r="Y81" s="30"/>
      <c r="Z81" s="40"/>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H76:I76"/>
    <mergeCell ref="J76:M76"/>
    <mergeCell ref="N76:Y76"/>
    <mergeCell ref="C73:G73"/>
    <mergeCell ref="H73:I73"/>
    <mergeCell ref="J73:M73"/>
    <mergeCell ref="N73:Y73"/>
    <mergeCell ref="C74:G74"/>
    <mergeCell ref="H74:I74"/>
    <mergeCell ref="J74:M74"/>
    <mergeCell ref="N74:Y74"/>
    <mergeCell ref="C75:G75"/>
    <mergeCell ref="H75:I75"/>
    <mergeCell ref="J75:M75"/>
    <mergeCell ref="N75:Y75"/>
    <mergeCell ref="C76:G76"/>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C23:I23"/>
    <mergeCell ref="J23:P23"/>
    <mergeCell ref="Q23:Y23"/>
    <mergeCell ref="C24:I24"/>
    <mergeCell ref="J24:P24"/>
    <mergeCell ref="Q24:Y24"/>
    <mergeCell ref="U28:X28"/>
    <mergeCell ref="Q28:S28"/>
    <mergeCell ref="C16:H16"/>
    <mergeCell ref="I16:Y16"/>
    <mergeCell ref="C18:H18"/>
    <mergeCell ref="I18:Y18"/>
    <mergeCell ref="C20:H21"/>
    <mergeCell ref="I20:L21"/>
    <mergeCell ref="M20:S20"/>
    <mergeCell ref="T20:Y20"/>
    <mergeCell ref="M21:S21"/>
    <mergeCell ref="T21:Y21"/>
    <mergeCell ref="C10:H11"/>
    <mergeCell ref="C13:H14"/>
    <mergeCell ref="I13:S14"/>
    <mergeCell ref="T13:Y13"/>
    <mergeCell ref="T14:Y14"/>
    <mergeCell ref="B2:G4"/>
    <mergeCell ref="H2:Z2"/>
    <mergeCell ref="H3:O3"/>
    <mergeCell ref="P3:Z3"/>
    <mergeCell ref="H4:Z4"/>
    <mergeCell ref="C7:H8"/>
    <mergeCell ref="I7:Y8"/>
    <mergeCell ref="V10:Y10"/>
    <mergeCell ref="V11:Y11"/>
    <mergeCell ref="R10:U10"/>
    <mergeCell ref="I10:Q11"/>
    <mergeCell ref="R11:U11"/>
  </mergeCells>
  <pageMargins left="0.70866141732283472" right="0.70866141732283472" top="0.74803149606299213" bottom="1.1098214285714285" header="0.31496062992125984" footer="0.31496062992125984"/>
  <pageSetup scale="70" fitToHeight="0" orientation="portrait" r:id="rId1"/>
  <headerFooter>
    <oddFooter>&amp;LCalle 26 No.57-41 Torre 8, Pisos 7 y 8 CEMSA – C.P. 111321
PBX: 3779555 – Información: Línea 195
www.umv.gov.co&amp;CPES-FM-001
&amp;P de &amp;N</oddFooter>
  </headerFooter>
  <rowBreaks count="1" manualBreakCount="1">
    <brk id="47" min="1" max="25"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CP89"/>
  <sheetViews>
    <sheetView topLeftCell="A32" workbookViewId="0">
      <selection activeCell="J49" sqref="J49"/>
    </sheetView>
  </sheetViews>
  <sheetFormatPr baseColWidth="10" defaultColWidth="3.7109375" defaultRowHeight="14.25" x14ac:dyDescent="0.2"/>
  <cols>
    <col min="1" max="1" width="3.7109375" style="3"/>
    <col min="2" max="2" width="2.85546875" style="3" customWidth="1"/>
    <col min="3" max="6" width="3.85546875" style="3" customWidth="1"/>
    <col min="7" max="7" width="5" style="3" customWidth="1"/>
    <col min="8" max="8" width="12.28515625" style="3" customWidth="1"/>
    <col min="9" max="9" width="11.140625" style="3" customWidth="1"/>
    <col min="10" max="10" width="13" style="3" customWidth="1"/>
    <col min="11" max="11" width="11.140625" style="3" customWidth="1"/>
    <col min="12" max="12" width="12.85546875" style="3" customWidth="1"/>
    <col min="13" max="13" width="11.140625" style="3" customWidth="1"/>
    <col min="14" max="14" width="13.28515625" style="3" customWidth="1"/>
    <col min="15" max="15" width="11.140625" style="3" customWidth="1"/>
    <col min="16" max="16" width="12.5703125" style="3" customWidth="1"/>
    <col min="17" max="17" width="11.140625" style="3" customWidth="1"/>
    <col min="18" max="18" width="3.7109375" style="3"/>
    <col min="19" max="19" width="3.28515625" style="3" customWidth="1"/>
    <col min="20" max="24" width="3.7109375" style="3"/>
    <col min="25" max="25" width="5" style="3" customWidth="1"/>
    <col min="26" max="26" width="2.85546875" style="3" customWidth="1"/>
    <col min="27" max="27" width="2.140625" style="3" customWidth="1"/>
    <col min="28" max="16384" width="3.7109375" style="3"/>
  </cols>
  <sheetData>
    <row r="1" spans="1:94" x14ac:dyDescent="0.2">
      <c r="A1" s="1"/>
      <c r="B1" s="2"/>
      <c r="C1" s="2"/>
      <c r="D1" s="2"/>
      <c r="E1" s="2"/>
      <c r="F1" s="2"/>
    </row>
    <row r="2" spans="1:94" ht="45.75" customHeight="1" x14ac:dyDescent="0.2">
      <c r="A2" s="1"/>
      <c r="B2" s="646"/>
      <c r="C2" s="646"/>
      <c r="D2" s="646"/>
      <c r="E2" s="646"/>
      <c r="F2" s="646"/>
      <c r="G2" s="646"/>
      <c r="H2" s="956" t="s">
        <v>0</v>
      </c>
      <c r="I2" s="956"/>
      <c r="J2" s="956"/>
      <c r="K2" s="956"/>
      <c r="L2" s="956"/>
      <c r="M2" s="956"/>
      <c r="N2" s="956"/>
      <c r="O2" s="956"/>
      <c r="P2" s="956"/>
      <c r="Q2" s="956"/>
      <c r="R2" s="956"/>
      <c r="S2" s="956"/>
      <c r="T2" s="956"/>
      <c r="U2" s="956"/>
      <c r="V2" s="956"/>
      <c r="W2" s="956"/>
      <c r="X2" s="956"/>
      <c r="Y2" s="956"/>
      <c r="Z2" s="956"/>
    </row>
    <row r="3" spans="1:94" ht="15" x14ac:dyDescent="0.2">
      <c r="A3" s="1"/>
      <c r="B3" s="646"/>
      <c r="C3" s="646"/>
      <c r="D3" s="646"/>
      <c r="E3" s="646"/>
      <c r="F3" s="646"/>
      <c r="G3" s="646"/>
      <c r="H3" s="651" t="s">
        <v>1</v>
      </c>
      <c r="I3" s="651"/>
      <c r="J3" s="651"/>
      <c r="K3" s="651"/>
      <c r="L3" s="651"/>
      <c r="M3" s="651"/>
      <c r="N3" s="651"/>
      <c r="O3" s="651"/>
      <c r="P3" s="651" t="s">
        <v>43</v>
      </c>
      <c r="Q3" s="651"/>
      <c r="R3" s="651"/>
      <c r="S3" s="651"/>
      <c r="T3" s="651"/>
      <c r="U3" s="651"/>
      <c r="V3" s="651"/>
      <c r="W3" s="651"/>
      <c r="X3" s="651"/>
      <c r="Y3" s="651"/>
      <c r="Z3" s="651"/>
    </row>
    <row r="4" spans="1:94" ht="15" x14ac:dyDescent="0.2">
      <c r="A4" s="1"/>
      <c r="B4" s="646"/>
      <c r="C4" s="646"/>
      <c r="D4" s="646"/>
      <c r="E4" s="646"/>
      <c r="F4" s="646"/>
      <c r="G4" s="646"/>
      <c r="H4" s="651" t="s">
        <v>452</v>
      </c>
      <c r="I4" s="651"/>
      <c r="J4" s="651"/>
      <c r="K4" s="651"/>
      <c r="L4" s="651"/>
      <c r="M4" s="651"/>
      <c r="N4" s="651"/>
      <c r="O4" s="651"/>
      <c r="P4" s="651"/>
      <c r="Q4" s="651"/>
      <c r="R4" s="651"/>
      <c r="S4" s="651"/>
      <c r="T4" s="651"/>
      <c r="U4" s="651"/>
      <c r="V4" s="651"/>
      <c r="W4" s="651"/>
      <c r="X4" s="651"/>
      <c r="Y4" s="651"/>
      <c r="Z4" s="651"/>
    </row>
    <row r="5" spans="1:94" ht="15" x14ac:dyDescent="0.2">
      <c r="A5" s="1"/>
      <c r="B5" s="1"/>
      <c r="C5" s="1"/>
      <c r="D5" s="1"/>
      <c r="E5" s="1"/>
      <c r="F5" s="1"/>
      <c r="G5" s="1"/>
      <c r="H5" s="4"/>
      <c r="I5" s="4"/>
      <c r="J5" s="4"/>
      <c r="K5" s="4"/>
      <c r="L5" s="4"/>
      <c r="M5" s="4"/>
      <c r="N5" s="4"/>
      <c r="O5" s="4"/>
      <c r="P5" s="4"/>
      <c r="Q5" s="4"/>
      <c r="R5" s="4"/>
      <c r="S5" s="4"/>
      <c r="T5" s="4"/>
      <c r="U5" s="4"/>
      <c r="V5" s="4"/>
      <c r="W5" s="4"/>
      <c r="X5" s="4"/>
      <c r="Y5" s="4"/>
      <c r="Z5" s="4"/>
    </row>
    <row r="6" spans="1:94" ht="15.75" thickBot="1" x14ac:dyDescent="0.25">
      <c r="B6" s="5"/>
      <c r="C6" s="6"/>
      <c r="D6" s="6"/>
      <c r="E6" s="6"/>
      <c r="F6" s="6"/>
      <c r="G6" s="6"/>
      <c r="H6" s="6"/>
      <c r="I6" s="7"/>
      <c r="J6" s="7"/>
      <c r="K6" s="7"/>
      <c r="L6" s="7"/>
      <c r="M6" s="7"/>
      <c r="N6" s="7"/>
      <c r="O6" s="7"/>
      <c r="P6" s="7"/>
      <c r="Q6" s="7"/>
      <c r="R6" s="8"/>
      <c r="S6" s="8"/>
      <c r="T6" s="8"/>
      <c r="U6" s="8"/>
      <c r="V6" s="8"/>
      <c r="W6" s="6"/>
      <c r="X6" s="6"/>
      <c r="Y6" s="6"/>
      <c r="Z6" s="9"/>
    </row>
    <row r="7" spans="1:94" ht="30" customHeight="1" x14ac:dyDescent="0.2">
      <c r="B7" s="10"/>
      <c r="C7" s="655" t="s">
        <v>2</v>
      </c>
      <c r="D7" s="656"/>
      <c r="E7" s="656"/>
      <c r="F7" s="656"/>
      <c r="G7" s="656"/>
      <c r="H7" s="657"/>
      <c r="I7" s="969" t="s">
        <v>453</v>
      </c>
      <c r="J7" s="970"/>
      <c r="K7" s="970"/>
      <c r="L7" s="970"/>
      <c r="M7" s="970"/>
      <c r="N7" s="970"/>
      <c r="O7" s="970"/>
      <c r="P7" s="970"/>
      <c r="Q7" s="970"/>
      <c r="R7" s="970"/>
      <c r="S7" s="970"/>
      <c r="T7" s="970"/>
      <c r="U7" s="970"/>
      <c r="V7" s="970"/>
      <c r="W7" s="970"/>
      <c r="X7" s="970"/>
      <c r="Y7" s="971"/>
      <c r="Z7" s="11"/>
    </row>
    <row r="8" spans="1:94" ht="15.75" customHeight="1" thickBot="1" x14ac:dyDescent="0.25">
      <c r="B8" s="10"/>
      <c r="C8" s="658"/>
      <c r="D8" s="659"/>
      <c r="E8" s="659"/>
      <c r="F8" s="659"/>
      <c r="G8" s="659"/>
      <c r="H8" s="660"/>
      <c r="I8" s="972"/>
      <c r="J8" s="973"/>
      <c r="K8" s="973"/>
      <c r="L8" s="973"/>
      <c r="M8" s="973"/>
      <c r="N8" s="973"/>
      <c r="O8" s="973"/>
      <c r="P8" s="973"/>
      <c r="Q8" s="973"/>
      <c r="R8" s="973"/>
      <c r="S8" s="973"/>
      <c r="T8" s="973"/>
      <c r="U8" s="973"/>
      <c r="V8" s="973"/>
      <c r="W8" s="973"/>
      <c r="X8" s="973"/>
      <c r="Y8" s="974"/>
      <c r="Z8" s="11"/>
    </row>
    <row r="9" spans="1:94"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94" ht="15" customHeight="1" thickBot="1" x14ac:dyDescent="0.25">
      <c r="B10" s="10"/>
      <c r="C10" s="655" t="s">
        <v>4</v>
      </c>
      <c r="D10" s="656"/>
      <c r="E10" s="656"/>
      <c r="F10" s="656"/>
      <c r="G10" s="656"/>
      <c r="H10" s="657"/>
      <c r="I10" s="969" t="s">
        <v>454</v>
      </c>
      <c r="J10" s="970"/>
      <c r="K10" s="970"/>
      <c r="L10" s="970"/>
      <c r="M10" s="970"/>
      <c r="N10" s="970"/>
      <c r="O10" s="970"/>
      <c r="P10" s="971"/>
      <c r="Q10" s="975" t="s">
        <v>455</v>
      </c>
      <c r="R10" s="975"/>
      <c r="S10" s="976"/>
      <c r="T10" s="963" t="s">
        <v>5</v>
      </c>
      <c r="U10" s="964"/>
      <c r="V10" s="964"/>
      <c r="W10" s="964"/>
      <c r="X10" s="964"/>
      <c r="Y10" s="965"/>
      <c r="Z10" s="11"/>
    </row>
    <row r="11" spans="1:94" ht="15.75" thickBot="1" x14ac:dyDescent="0.25">
      <c r="B11" s="10"/>
      <c r="C11" s="658"/>
      <c r="D11" s="659"/>
      <c r="E11" s="659"/>
      <c r="F11" s="659"/>
      <c r="G11" s="659"/>
      <c r="H11" s="660"/>
      <c r="I11" s="972"/>
      <c r="J11" s="973"/>
      <c r="K11" s="973"/>
      <c r="L11" s="973"/>
      <c r="M11" s="973"/>
      <c r="N11" s="973"/>
      <c r="O11" s="973"/>
      <c r="P11" s="974"/>
      <c r="Q11" s="973" t="s">
        <v>451</v>
      </c>
      <c r="R11" s="973"/>
      <c r="S11" s="974"/>
      <c r="T11" s="977" t="s">
        <v>43</v>
      </c>
      <c r="U11" s="978"/>
      <c r="V11" s="978"/>
      <c r="W11" s="978"/>
      <c r="X11" s="978"/>
      <c r="Y11" s="979"/>
      <c r="Z11" s="11"/>
    </row>
    <row r="12" spans="1:94"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94" ht="21" customHeight="1" x14ac:dyDescent="0.2">
      <c r="B13" s="15"/>
      <c r="C13" s="655" t="s">
        <v>6</v>
      </c>
      <c r="D13" s="656"/>
      <c r="E13" s="656"/>
      <c r="F13" s="656"/>
      <c r="G13" s="656"/>
      <c r="H13" s="657"/>
      <c r="I13" s="957" t="s">
        <v>456</v>
      </c>
      <c r="J13" s="958"/>
      <c r="K13" s="958"/>
      <c r="L13" s="958"/>
      <c r="M13" s="958"/>
      <c r="N13" s="958"/>
      <c r="O13" s="958"/>
      <c r="P13" s="958"/>
      <c r="Q13" s="958"/>
      <c r="R13" s="958"/>
      <c r="S13" s="959"/>
      <c r="T13" s="655" t="s">
        <v>7</v>
      </c>
      <c r="U13" s="656"/>
      <c r="V13" s="656"/>
      <c r="W13" s="656"/>
      <c r="X13" s="656"/>
      <c r="Y13" s="657"/>
      <c r="Z13" s="17"/>
    </row>
    <row r="14" spans="1:94" ht="41.25" customHeight="1" thickBot="1" x14ac:dyDescent="0.25">
      <c r="B14" s="15"/>
      <c r="C14" s="658"/>
      <c r="D14" s="659"/>
      <c r="E14" s="659"/>
      <c r="F14" s="659"/>
      <c r="G14" s="659"/>
      <c r="H14" s="660"/>
      <c r="I14" s="960"/>
      <c r="J14" s="961"/>
      <c r="K14" s="961"/>
      <c r="L14" s="961"/>
      <c r="M14" s="961"/>
      <c r="N14" s="961"/>
      <c r="O14" s="961"/>
      <c r="P14" s="961"/>
      <c r="Q14" s="961"/>
      <c r="R14" s="961"/>
      <c r="S14" s="962"/>
      <c r="T14" s="640" t="s">
        <v>67</v>
      </c>
      <c r="U14" s="641"/>
      <c r="V14" s="641"/>
      <c r="W14" s="641"/>
      <c r="X14" s="641"/>
      <c r="Y14" s="642"/>
      <c r="Z14" s="17"/>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row>
    <row r="15" spans="1:94"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row>
    <row r="16" spans="1:94" ht="35.25" customHeight="1" thickBot="1" x14ac:dyDescent="0.25">
      <c r="B16" s="15"/>
      <c r="C16" s="963" t="s">
        <v>8</v>
      </c>
      <c r="D16" s="964"/>
      <c r="E16" s="964"/>
      <c r="F16" s="964"/>
      <c r="G16" s="964"/>
      <c r="H16" s="965"/>
      <c r="I16" s="966" t="s">
        <v>457</v>
      </c>
      <c r="J16" s="967"/>
      <c r="K16" s="967"/>
      <c r="L16" s="967"/>
      <c r="M16" s="967"/>
      <c r="N16" s="967"/>
      <c r="O16" s="967"/>
      <c r="P16" s="967"/>
      <c r="Q16" s="967"/>
      <c r="R16" s="967"/>
      <c r="S16" s="967"/>
      <c r="T16" s="967"/>
      <c r="U16" s="967"/>
      <c r="V16" s="967"/>
      <c r="W16" s="967"/>
      <c r="X16" s="967"/>
      <c r="Y16" s="968"/>
      <c r="Z16" s="17"/>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row>
    <row r="17" spans="2:94" ht="15" thickBot="1" x14ac:dyDescent="0.25">
      <c r="B17" s="15"/>
      <c r="C17" s="16"/>
      <c r="D17" s="16"/>
      <c r="E17" s="16"/>
      <c r="F17" s="16"/>
      <c r="G17" s="16"/>
      <c r="H17" s="16"/>
      <c r="I17" s="16"/>
      <c r="J17" s="16"/>
      <c r="K17" s="16"/>
      <c r="L17" s="16"/>
      <c r="M17" s="16"/>
      <c r="N17" s="16"/>
      <c r="O17" s="16"/>
      <c r="P17" s="16"/>
      <c r="Q17" s="16"/>
      <c r="R17" s="16"/>
      <c r="S17" s="16"/>
      <c r="T17" s="16"/>
      <c r="U17" s="16"/>
      <c r="V17" s="16"/>
      <c r="W17" s="16"/>
      <c r="X17" s="16"/>
      <c r="Y17" s="16"/>
      <c r="Z17" s="17"/>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row>
    <row r="18" spans="2:94" ht="42.75" customHeight="1" thickBot="1" x14ac:dyDescent="0.25">
      <c r="B18" s="15"/>
      <c r="C18" s="963" t="s">
        <v>9</v>
      </c>
      <c r="D18" s="964"/>
      <c r="E18" s="964"/>
      <c r="F18" s="964"/>
      <c r="G18" s="964"/>
      <c r="H18" s="965"/>
      <c r="I18" s="966" t="s">
        <v>633</v>
      </c>
      <c r="J18" s="967"/>
      <c r="K18" s="967"/>
      <c r="L18" s="967"/>
      <c r="M18" s="967"/>
      <c r="N18" s="967"/>
      <c r="O18" s="967"/>
      <c r="P18" s="967"/>
      <c r="Q18" s="967"/>
      <c r="R18" s="967"/>
      <c r="S18" s="967"/>
      <c r="T18" s="967"/>
      <c r="U18" s="967"/>
      <c r="V18" s="967"/>
      <c r="W18" s="967"/>
      <c r="X18" s="967"/>
      <c r="Y18" s="968"/>
      <c r="Z18" s="17"/>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row>
    <row r="19" spans="2:94" ht="15" thickBot="1" x14ac:dyDescent="0.25">
      <c r="B19" s="15"/>
      <c r="C19" s="16"/>
      <c r="D19" s="16"/>
      <c r="E19" s="16"/>
      <c r="F19" s="16"/>
      <c r="G19" s="16"/>
      <c r="H19" s="16"/>
      <c r="I19" s="16"/>
      <c r="J19" s="16"/>
      <c r="K19" s="16"/>
      <c r="L19" s="16"/>
      <c r="M19" s="16"/>
      <c r="N19" s="16"/>
      <c r="O19" s="16"/>
      <c r="P19" s="16"/>
      <c r="Q19" s="16"/>
      <c r="R19" s="16"/>
      <c r="S19" s="16"/>
      <c r="T19" s="16"/>
      <c r="U19" s="16"/>
      <c r="V19" s="16"/>
      <c r="W19" s="16"/>
      <c r="X19" s="16"/>
      <c r="Y19" s="16"/>
      <c r="Z19" s="17"/>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row>
    <row r="20" spans="2:94" s="1" customFormat="1" ht="15" customHeight="1" x14ac:dyDescent="0.2">
      <c r="B20" s="15"/>
      <c r="C20" s="655" t="s">
        <v>458</v>
      </c>
      <c r="D20" s="656"/>
      <c r="E20" s="656"/>
      <c r="F20" s="656"/>
      <c r="G20" s="656"/>
      <c r="H20" s="657"/>
      <c r="I20" s="982" t="s">
        <v>233</v>
      </c>
      <c r="J20" s="983"/>
      <c r="K20" s="983"/>
      <c r="L20" s="984"/>
      <c r="M20" s="655" t="s">
        <v>11</v>
      </c>
      <c r="N20" s="656"/>
      <c r="O20" s="656"/>
      <c r="P20" s="656"/>
      <c r="Q20" s="656"/>
      <c r="R20" s="656"/>
      <c r="S20" s="657"/>
      <c r="T20" s="655" t="s">
        <v>12</v>
      </c>
      <c r="U20" s="656"/>
      <c r="V20" s="656"/>
      <c r="W20" s="656"/>
      <c r="X20" s="656"/>
      <c r="Y20" s="657"/>
      <c r="Z20" s="17"/>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row>
    <row r="21" spans="2:94" s="1" customFormat="1" ht="15.75" customHeight="1" thickBot="1" x14ac:dyDescent="0.25">
      <c r="B21" s="15"/>
      <c r="C21" s="658"/>
      <c r="D21" s="659"/>
      <c r="E21" s="659"/>
      <c r="F21" s="659"/>
      <c r="G21" s="659"/>
      <c r="H21" s="660"/>
      <c r="I21" s="985"/>
      <c r="J21" s="986"/>
      <c r="K21" s="986"/>
      <c r="L21" s="987"/>
      <c r="M21" s="988" t="s">
        <v>70</v>
      </c>
      <c r="N21" s="714"/>
      <c r="O21" s="714"/>
      <c r="P21" s="714"/>
      <c r="Q21" s="714"/>
      <c r="R21" s="714"/>
      <c r="S21" s="715"/>
      <c r="T21" s="988" t="s">
        <v>71</v>
      </c>
      <c r="U21" s="714"/>
      <c r="V21" s="714"/>
      <c r="W21" s="714"/>
      <c r="X21" s="714"/>
      <c r="Y21" s="715"/>
      <c r="Z21" s="17"/>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row>
    <row r="22" spans="2:94"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c r="AB22" s="134"/>
      <c r="AC22" s="134"/>
    </row>
    <row r="23" spans="2:94" ht="15.75" customHeight="1" x14ac:dyDescent="0.2">
      <c r="B23" s="15"/>
      <c r="C23" s="655" t="s">
        <v>13</v>
      </c>
      <c r="D23" s="656"/>
      <c r="E23" s="656"/>
      <c r="F23" s="656"/>
      <c r="G23" s="656"/>
      <c r="H23" s="656"/>
      <c r="I23" s="657"/>
      <c r="J23" s="655" t="s">
        <v>14</v>
      </c>
      <c r="K23" s="656"/>
      <c r="L23" s="656"/>
      <c r="M23" s="656"/>
      <c r="N23" s="656"/>
      <c r="O23" s="656"/>
      <c r="P23" s="657"/>
      <c r="Q23" s="980" t="s">
        <v>15</v>
      </c>
      <c r="R23" s="656"/>
      <c r="S23" s="656"/>
      <c r="T23" s="656"/>
      <c r="U23" s="656"/>
      <c r="V23" s="656"/>
      <c r="W23" s="656"/>
      <c r="X23" s="656"/>
      <c r="Y23" s="657"/>
      <c r="Z23" s="17"/>
      <c r="AB23" s="134"/>
      <c r="AC23" s="134"/>
    </row>
    <row r="24" spans="2:94" ht="30.75" customHeight="1" thickBot="1" x14ac:dyDescent="0.25">
      <c r="B24" s="15"/>
      <c r="C24" s="710" t="s">
        <v>459</v>
      </c>
      <c r="D24" s="711"/>
      <c r="E24" s="711"/>
      <c r="F24" s="711"/>
      <c r="G24" s="711"/>
      <c r="H24" s="711"/>
      <c r="I24" s="712"/>
      <c r="J24" s="710" t="s">
        <v>431</v>
      </c>
      <c r="K24" s="711"/>
      <c r="L24" s="711"/>
      <c r="M24" s="711"/>
      <c r="N24" s="711"/>
      <c r="O24" s="711"/>
      <c r="P24" s="712"/>
      <c r="Q24" s="981" t="s">
        <v>432</v>
      </c>
      <c r="R24" s="641"/>
      <c r="S24" s="641"/>
      <c r="T24" s="641"/>
      <c r="U24" s="641"/>
      <c r="V24" s="641"/>
      <c r="W24" s="641"/>
      <c r="X24" s="641"/>
      <c r="Y24" s="642"/>
      <c r="Z24" s="17"/>
      <c r="AB24" s="133"/>
      <c r="AC24" s="134"/>
    </row>
    <row r="25" spans="2:94" ht="15" customHeight="1"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c r="AB25" s="133"/>
      <c r="AC25" s="134"/>
    </row>
    <row r="26" spans="2:94" ht="25.5" customHeight="1" thickBot="1" x14ac:dyDescent="0.25">
      <c r="B26" s="15"/>
      <c r="C26" s="963" t="s">
        <v>16</v>
      </c>
      <c r="D26" s="964"/>
      <c r="E26" s="964"/>
      <c r="F26" s="964"/>
      <c r="G26" s="964"/>
      <c r="H26" s="965"/>
      <c r="I26" s="688" t="s">
        <v>460</v>
      </c>
      <c r="J26" s="689"/>
      <c r="K26" s="689"/>
      <c r="L26" s="689"/>
      <c r="M26" s="689"/>
      <c r="N26" s="689"/>
      <c r="O26" s="689"/>
      <c r="P26" s="689"/>
      <c r="Q26" s="689"/>
      <c r="R26" s="689"/>
      <c r="S26" s="689"/>
      <c r="T26" s="689"/>
      <c r="U26" s="689"/>
      <c r="V26" s="689"/>
      <c r="W26" s="689"/>
      <c r="X26" s="689"/>
      <c r="Y26" s="690"/>
      <c r="Z26" s="17"/>
    </row>
    <row r="27" spans="2:94" ht="15.75" customHeight="1"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94" ht="25.5" customHeight="1" thickBot="1" x14ac:dyDescent="0.25">
      <c r="B28" s="15"/>
      <c r="C28" s="963" t="s">
        <v>17</v>
      </c>
      <c r="D28" s="964"/>
      <c r="E28" s="964"/>
      <c r="F28" s="964"/>
      <c r="G28" s="964"/>
      <c r="H28" s="965"/>
      <c r="I28" s="709"/>
      <c r="J28" s="688"/>
      <c r="K28" s="963" t="s">
        <v>18</v>
      </c>
      <c r="L28" s="964"/>
      <c r="M28" s="964"/>
      <c r="N28" s="964"/>
      <c r="O28" s="964"/>
      <c r="P28" s="965"/>
      <c r="Q28" s="718" t="s">
        <v>38</v>
      </c>
      <c r="R28" s="716"/>
      <c r="S28" s="717"/>
      <c r="T28" s="42" t="s">
        <v>56</v>
      </c>
      <c r="U28" s="716" t="s">
        <v>39</v>
      </c>
      <c r="V28" s="716"/>
      <c r="W28" s="716"/>
      <c r="X28" s="717"/>
      <c r="Y28" s="41"/>
      <c r="Z28" s="17"/>
    </row>
    <row r="29" spans="2:94" ht="19.5" customHeight="1"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94" s="19" customFormat="1" x14ac:dyDescent="0.2">
      <c r="B30" s="20"/>
      <c r="C30" s="989" t="s">
        <v>19</v>
      </c>
      <c r="D30" s="990"/>
      <c r="E30" s="990"/>
      <c r="F30" s="990"/>
      <c r="G30" s="990"/>
      <c r="H30" s="990"/>
      <c r="I30" s="990"/>
      <c r="J30" s="990"/>
      <c r="K30" s="990"/>
      <c r="L30" s="990"/>
      <c r="M30" s="990"/>
      <c r="N30" s="990"/>
      <c r="O30" s="990"/>
      <c r="P30" s="990"/>
      <c r="Q30" s="990"/>
      <c r="R30" s="990"/>
      <c r="S30" s="990"/>
      <c r="T30" s="990"/>
      <c r="U30" s="990"/>
      <c r="V30" s="990"/>
      <c r="W30" s="990"/>
      <c r="X30" s="990"/>
      <c r="Y30" s="991"/>
      <c r="Z30" s="17"/>
    </row>
    <row r="31" spans="2:94" ht="15" customHeight="1" thickBot="1" x14ac:dyDescent="0.25">
      <c r="B31" s="15"/>
      <c r="C31" s="992"/>
      <c r="D31" s="993"/>
      <c r="E31" s="993"/>
      <c r="F31" s="993"/>
      <c r="G31" s="993"/>
      <c r="H31" s="993"/>
      <c r="I31" s="993"/>
      <c r="J31" s="993"/>
      <c r="K31" s="993"/>
      <c r="L31" s="993"/>
      <c r="M31" s="993"/>
      <c r="N31" s="993"/>
      <c r="O31" s="993"/>
      <c r="P31" s="993"/>
      <c r="Q31" s="993"/>
      <c r="R31" s="993"/>
      <c r="S31" s="993"/>
      <c r="T31" s="993"/>
      <c r="U31" s="993"/>
      <c r="V31" s="993"/>
      <c r="W31" s="993"/>
      <c r="X31" s="993"/>
      <c r="Y31" s="994"/>
      <c r="Z31" s="17"/>
    </row>
    <row r="32" spans="2:94" ht="23.25" customHeight="1" x14ac:dyDescent="0.2">
      <c r="B32" s="35"/>
      <c r="C32" s="1005" t="s">
        <v>461</v>
      </c>
      <c r="D32" s="1006"/>
      <c r="E32" s="1006"/>
      <c r="F32" s="1006"/>
      <c r="G32" s="1007"/>
      <c r="H32" s="1011" t="s">
        <v>36</v>
      </c>
      <c r="I32" s="1012"/>
      <c r="J32" s="1011" t="s">
        <v>93</v>
      </c>
      <c r="K32" s="1012"/>
      <c r="L32" s="1011" t="s">
        <v>94</v>
      </c>
      <c r="M32" s="1012"/>
      <c r="N32" s="1011" t="s">
        <v>95</v>
      </c>
      <c r="O32" s="1012"/>
      <c r="P32" s="1011" t="s">
        <v>462</v>
      </c>
      <c r="Q32" s="1012"/>
      <c r="R32" s="1013" t="s">
        <v>463</v>
      </c>
      <c r="S32" s="1014"/>
      <c r="T32" s="1014"/>
      <c r="U32" s="1014"/>
      <c r="V32" s="1014"/>
      <c r="W32" s="1014"/>
      <c r="X32" s="1014"/>
      <c r="Y32" s="1015"/>
      <c r="Z32" s="38"/>
    </row>
    <row r="33" spans="2:27" ht="23.25" customHeight="1" thickBot="1" x14ac:dyDescent="0.25">
      <c r="B33" s="35"/>
      <c r="C33" s="1008"/>
      <c r="D33" s="1009"/>
      <c r="E33" s="1009"/>
      <c r="F33" s="1009"/>
      <c r="G33" s="1010"/>
      <c r="H33" s="135" t="s">
        <v>464</v>
      </c>
      <c r="I33" s="136" t="s">
        <v>465</v>
      </c>
      <c r="J33" s="135" t="s">
        <v>464</v>
      </c>
      <c r="K33" s="136" t="s">
        <v>465</v>
      </c>
      <c r="L33" s="137" t="s">
        <v>464</v>
      </c>
      <c r="M33" s="138" t="s">
        <v>465</v>
      </c>
      <c r="N33" s="135" t="s">
        <v>464</v>
      </c>
      <c r="O33" s="136" t="s">
        <v>465</v>
      </c>
      <c r="P33" s="135" t="s">
        <v>464</v>
      </c>
      <c r="Q33" s="136" t="s">
        <v>465</v>
      </c>
      <c r="R33" s="1016"/>
      <c r="S33" s="1017"/>
      <c r="T33" s="1017"/>
      <c r="U33" s="1017"/>
      <c r="V33" s="1017"/>
      <c r="W33" s="1017"/>
      <c r="X33" s="1017"/>
      <c r="Y33" s="1018"/>
      <c r="Z33" s="38"/>
    </row>
    <row r="34" spans="2:27" ht="18.75" customHeight="1" x14ac:dyDescent="0.2">
      <c r="B34" s="35"/>
      <c r="C34" s="995" t="s">
        <v>125</v>
      </c>
      <c r="D34" s="996"/>
      <c r="E34" s="996"/>
      <c r="F34" s="996"/>
      <c r="G34" s="996"/>
      <c r="H34" s="139">
        <v>0.14000000000000001</v>
      </c>
      <c r="I34" s="140">
        <v>0.14000000000000001</v>
      </c>
      <c r="J34" s="141">
        <v>0.18000000000000002</v>
      </c>
      <c r="K34" s="142">
        <v>0.18000000000000002</v>
      </c>
      <c r="L34" s="141">
        <v>0.15</v>
      </c>
      <c r="M34" s="140">
        <v>0.15</v>
      </c>
      <c r="N34" s="143">
        <v>0.53</v>
      </c>
      <c r="O34" s="144">
        <v>0.53</v>
      </c>
      <c r="P34" s="145">
        <v>1</v>
      </c>
      <c r="Q34" s="143">
        <v>1</v>
      </c>
      <c r="R34" s="997"/>
      <c r="S34" s="998"/>
      <c r="T34" s="998"/>
      <c r="U34" s="998"/>
      <c r="V34" s="998"/>
      <c r="W34" s="998"/>
      <c r="X34" s="998"/>
      <c r="Y34" s="999"/>
      <c r="Z34" s="38"/>
      <c r="AA34" s="146"/>
    </row>
    <row r="35" spans="2:27" ht="13.5" customHeight="1" x14ac:dyDescent="0.2">
      <c r="B35" s="35"/>
      <c r="C35" s="1000" t="s">
        <v>126</v>
      </c>
      <c r="D35" s="1001"/>
      <c r="E35" s="1001"/>
      <c r="F35" s="1001"/>
      <c r="G35" s="1001"/>
      <c r="H35" s="147">
        <v>3.8550000000000001E-2</v>
      </c>
      <c r="I35" s="148">
        <v>4.4550000000000006E-2</v>
      </c>
      <c r="J35" s="149">
        <v>0.1832</v>
      </c>
      <c r="K35" s="150">
        <v>0.12620000000000001</v>
      </c>
      <c r="L35" s="151">
        <v>0.53974999999999995</v>
      </c>
      <c r="M35" s="152">
        <v>0.41015000000000001</v>
      </c>
      <c r="N35" s="153">
        <v>0.23849999999999999</v>
      </c>
      <c r="O35" s="154">
        <v>0.41909999999999997</v>
      </c>
      <c r="P35" s="155">
        <v>1</v>
      </c>
      <c r="Q35" s="154">
        <v>1</v>
      </c>
      <c r="R35" s="1002"/>
      <c r="S35" s="1003"/>
      <c r="T35" s="1003"/>
      <c r="U35" s="1003"/>
      <c r="V35" s="1003"/>
      <c r="W35" s="1003"/>
      <c r="X35" s="1003"/>
      <c r="Y35" s="1004"/>
      <c r="Z35" s="38"/>
      <c r="AA35" s="146"/>
    </row>
    <row r="36" spans="2:27" ht="14.25" customHeight="1" x14ac:dyDescent="0.2">
      <c r="B36" s="35"/>
      <c r="C36" s="1000" t="s">
        <v>127</v>
      </c>
      <c r="D36" s="1001"/>
      <c r="E36" s="1001"/>
      <c r="F36" s="1001"/>
      <c r="G36" s="1001"/>
      <c r="H36" s="147">
        <v>0.15210000000000001</v>
      </c>
      <c r="I36" s="148">
        <v>0.15210000000000001</v>
      </c>
      <c r="J36" s="149">
        <v>0.2913</v>
      </c>
      <c r="K36" s="150">
        <v>0.28680000000000005</v>
      </c>
      <c r="L36" s="151">
        <v>0.26860000000000001</v>
      </c>
      <c r="M36" s="152">
        <v>0.23710000000000001</v>
      </c>
      <c r="N36" s="156">
        <v>0.28800000000000003</v>
      </c>
      <c r="O36" s="154">
        <v>0.31950000000000001</v>
      </c>
      <c r="P36" s="155">
        <v>1</v>
      </c>
      <c r="Q36" s="154">
        <v>0.99550000000000005</v>
      </c>
      <c r="R36" s="1002"/>
      <c r="S36" s="1003"/>
      <c r="T36" s="1003"/>
      <c r="U36" s="1003"/>
      <c r="V36" s="1003"/>
      <c r="W36" s="1003"/>
      <c r="X36" s="1003"/>
      <c r="Y36" s="1004"/>
      <c r="Z36" s="38"/>
      <c r="AA36" s="146"/>
    </row>
    <row r="37" spans="2:27" ht="22.5" customHeight="1" x14ac:dyDescent="0.2">
      <c r="B37" s="35"/>
      <c r="C37" s="1000" t="s">
        <v>73</v>
      </c>
      <c r="D37" s="1001"/>
      <c r="E37" s="1001"/>
      <c r="F37" s="1001"/>
      <c r="G37" s="1001"/>
      <c r="H37" s="147">
        <v>0.2476666666666667</v>
      </c>
      <c r="I37" s="148">
        <v>0.29297600000000001</v>
      </c>
      <c r="J37" s="149">
        <v>0.2887333333333334</v>
      </c>
      <c r="K37" s="150">
        <v>0.33604000000000001</v>
      </c>
      <c r="L37" s="151">
        <v>0.18766666666666668</v>
      </c>
      <c r="M37" s="152">
        <v>0.29127599999999998</v>
      </c>
      <c r="N37" s="587">
        <v>0.27593333333333336</v>
      </c>
      <c r="O37" s="588">
        <v>0.21542</v>
      </c>
      <c r="P37" s="155">
        <v>1</v>
      </c>
      <c r="Q37" s="154">
        <v>1.1357120000000001</v>
      </c>
      <c r="R37" s="1002"/>
      <c r="S37" s="1003"/>
      <c r="T37" s="1003"/>
      <c r="U37" s="1003"/>
      <c r="V37" s="1003"/>
      <c r="W37" s="1003"/>
      <c r="X37" s="1003"/>
      <c r="Y37" s="1004"/>
      <c r="Z37" s="38"/>
      <c r="AA37" s="146"/>
    </row>
    <row r="38" spans="2:27" ht="13.5" customHeight="1" x14ac:dyDescent="0.2">
      <c r="B38" s="35"/>
      <c r="C38" s="1000" t="s">
        <v>128</v>
      </c>
      <c r="D38" s="1001"/>
      <c r="E38" s="1001"/>
      <c r="F38" s="1001"/>
      <c r="G38" s="1001"/>
      <c r="H38" s="147">
        <v>0.15000000000000002</v>
      </c>
      <c r="I38" s="148">
        <v>0.15000000000000002</v>
      </c>
      <c r="J38" s="149">
        <v>0.28332000000000002</v>
      </c>
      <c r="K38" s="150">
        <v>0.28332000000000002</v>
      </c>
      <c r="L38" s="151">
        <v>0.28332000000000002</v>
      </c>
      <c r="M38" s="152">
        <v>0.28332000000000002</v>
      </c>
      <c r="N38" s="156">
        <v>0.28332000000000002</v>
      </c>
      <c r="O38" s="154">
        <v>0.28332000000000002</v>
      </c>
      <c r="P38" s="155">
        <v>0.99996000000000007</v>
      </c>
      <c r="Q38" s="154">
        <v>0.99996000000000007</v>
      </c>
      <c r="R38" s="1002"/>
      <c r="S38" s="1003"/>
      <c r="T38" s="1003"/>
      <c r="U38" s="1003"/>
      <c r="V38" s="1003"/>
      <c r="W38" s="1003"/>
      <c r="X38" s="1003"/>
      <c r="Y38" s="1004"/>
      <c r="Z38" s="38"/>
      <c r="AA38" s="146"/>
    </row>
    <row r="39" spans="2:27" ht="14.25" customHeight="1" x14ac:dyDescent="0.2">
      <c r="B39" s="35"/>
      <c r="C39" s="1000" t="s">
        <v>129</v>
      </c>
      <c r="D39" s="1001"/>
      <c r="E39" s="1001"/>
      <c r="F39" s="1001"/>
      <c r="G39" s="1001"/>
      <c r="H39" s="147">
        <v>1.9200000000000002E-2</v>
      </c>
      <c r="I39" s="148">
        <v>1.9200000000000002E-2</v>
      </c>
      <c r="J39" s="149">
        <v>0.23919999999999997</v>
      </c>
      <c r="K39" s="150">
        <v>0.23919999999999997</v>
      </c>
      <c r="L39" s="151">
        <v>0.24</v>
      </c>
      <c r="M39" s="152">
        <v>0.24</v>
      </c>
      <c r="N39" s="156">
        <v>0.50160000000000005</v>
      </c>
      <c r="O39" s="154">
        <v>0.50160000000000005</v>
      </c>
      <c r="P39" s="155">
        <v>1</v>
      </c>
      <c r="Q39" s="154">
        <v>1</v>
      </c>
      <c r="R39" s="1002"/>
      <c r="S39" s="1003"/>
      <c r="T39" s="1003"/>
      <c r="U39" s="1003"/>
      <c r="V39" s="1003"/>
      <c r="W39" s="1003"/>
      <c r="X39" s="1003"/>
      <c r="Y39" s="1004"/>
      <c r="Z39" s="38"/>
      <c r="AA39" s="146"/>
    </row>
    <row r="40" spans="2:27" ht="15.75" customHeight="1" x14ac:dyDescent="0.2">
      <c r="B40" s="35"/>
      <c r="C40" s="1000" t="s">
        <v>130</v>
      </c>
      <c r="D40" s="1001"/>
      <c r="E40" s="1001"/>
      <c r="F40" s="1001"/>
      <c r="G40" s="1001"/>
      <c r="H40" s="147">
        <v>0.23300000000000001</v>
      </c>
      <c r="I40" s="148">
        <v>0.25800000000000001</v>
      </c>
      <c r="J40" s="149">
        <v>0.28750000000000003</v>
      </c>
      <c r="K40" s="150">
        <v>0.32500000000000001</v>
      </c>
      <c r="L40" s="151">
        <v>0.23350000000000001</v>
      </c>
      <c r="M40" s="152">
        <v>0.27100000000000002</v>
      </c>
      <c r="N40" s="156">
        <v>0.246</v>
      </c>
      <c r="O40" s="154">
        <v>0.17100000000000001</v>
      </c>
      <c r="P40" s="155">
        <v>1</v>
      </c>
      <c r="Q40" s="154">
        <v>1.0249999999999999</v>
      </c>
      <c r="R40" s="1002"/>
      <c r="S40" s="1003"/>
      <c r="T40" s="1003"/>
      <c r="U40" s="1003"/>
      <c r="V40" s="1003"/>
      <c r="W40" s="1003"/>
      <c r="X40" s="1003"/>
      <c r="Y40" s="1004"/>
      <c r="Z40" s="38"/>
      <c r="AA40" s="146"/>
    </row>
    <row r="41" spans="2:27" ht="12.75" customHeight="1" x14ac:dyDescent="0.2">
      <c r="B41" s="35"/>
      <c r="C41" s="1000" t="s">
        <v>131</v>
      </c>
      <c r="D41" s="1001"/>
      <c r="E41" s="1001"/>
      <c r="F41" s="1001"/>
      <c r="G41" s="1001"/>
      <c r="H41" s="147">
        <v>0.27650799999999998</v>
      </c>
      <c r="I41" s="148">
        <v>0.27650799999999998</v>
      </c>
      <c r="J41" s="149">
        <v>0.22476200000000002</v>
      </c>
      <c r="K41" s="150">
        <v>0.22476200000000002</v>
      </c>
      <c r="L41" s="151">
        <v>0.24376200000000001</v>
      </c>
      <c r="M41" s="152">
        <v>0.24376199999999998</v>
      </c>
      <c r="N41" s="156">
        <v>0.25496799999999997</v>
      </c>
      <c r="O41" s="154">
        <v>0.25496799999999997</v>
      </c>
      <c r="P41" s="155">
        <v>1</v>
      </c>
      <c r="Q41" s="154">
        <v>0.99999999999999989</v>
      </c>
      <c r="R41" s="1002"/>
      <c r="S41" s="1003"/>
      <c r="T41" s="1003"/>
      <c r="U41" s="1003"/>
      <c r="V41" s="1003"/>
      <c r="W41" s="1003"/>
      <c r="X41" s="1003"/>
      <c r="Y41" s="1004"/>
      <c r="Z41" s="38"/>
      <c r="AA41" s="146"/>
    </row>
    <row r="42" spans="2:27" ht="21.75" customHeight="1" x14ac:dyDescent="0.2">
      <c r="B42" s="35"/>
      <c r="C42" s="1000" t="s">
        <v>132</v>
      </c>
      <c r="D42" s="1001"/>
      <c r="E42" s="1001"/>
      <c r="F42" s="1001"/>
      <c r="G42" s="1001"/>
      <c r="H42" s="147">
        <v>0.19800000000000001</v>
      </c>
      <c r="I42" s="148">
        <v>0.19800000000000001</v>
      </c>
      <c r="J42" s="149">
        <v>0.20749999999999999</v>
      </c>
      <c r="K42" s="150">
        <v>0.20749999999999999</v>
      </c>
      <c r="L42" s="151">
        <v>0.25750000000000001</v>
      </c>
      <c r="M42" s="152">
        <v>0.24349999999999999</v>
      </c>
      <c r="N42" s="156">
        <v>0.33700000000000002</v>
      </c>
      <c r="O42" s="154">
        <v>0.35100000000000003</v>
      </c>
      <c r="P42" s="155">
        <v>1</v>
      </c>
      <c r="Q42" s="154">
        <v>1</v>
      </c>
      <c r="R42" s="1002"/>
      <c r="S42" s="1003"/>
      <c r="T42" s="1003"/>
      <c r="U42" s="1003"/>
      <c r="V42" s="1003"/>
      <c r="W42" s="1003"/>
      <c r="X42" s="1003"/>
      <c r="Y42" s="1004"/>
      <c r="Z42" s="38"/>
      <c r="AA42" s="146"/>
    </row>
    <row r="43" spans="2:27" ht="14.25" customHeight="1" x14ac:dyDescent="0.2">
      <c r="B43" s="35"/>
      <c r="C43" s="1000" t="s">
        <v>133</v>
      </c>
      <c r="D43" s="1001"/>
      <c r="E43" s="1001"/>
      <c r="F43" s="1001"/>
      <c r="G43" s="1001"/>
      <c r="H43" s="147">
        <v>0.18920000000000003</v>
      </c>
      <c r="I43" s="148">
        <v>0.18920000000000003</v>
      </c>
      <c r="J43" s="149">
        <v>0.2442</v>
      </c>
      <c r="K43" s="150">
        <v>0.2442</v>
      </c>
      <c r="L43" s="151">
        <v>0.1542</v>
      </c>
      <c r="M43" s="152">
        <v>0.1542</v>
      </c>
      <c r="N43" s="156">
        <v>0.41239999999999999</v>
      </c>
      <c r="O43" s="154">
        <v>0.3624</v>
      </c>
      <c r="P43" s="155">
        <v>1</v>
      </c>
      <c r="Q43" s="154">
        <v>0.95</v>
      </c>
      <c r="R43" s="1002"/>
      <c r="S43" s="1003"/>
      <c r="T43" s="1003"/>
      <c r="U43" s="1003"/>
      <c r="V43" s="1003"/>
      <c r="W43" s="1003"/>
      <c r="X43" s="1003"/>
      <c r="Y43" s="1004"/>
      <c r="Z43" s="38"/>
      <c r="AA43" s="146"/>
    </row>
    <row r="44" spans="2:27" ht="14.25" customHeight="1" x14ac:dyDescent="0.2">
      <c r="B44" s="35"/>
      <c r="C44" s="1000" t="s">
        <v>134</v>
      </c>
      <c r="D44" s="1001"/>
      <c r="E44" s="1001"/>
      <c r="F44" s="1001"/>
      <c r="G44" s="1001"/>
      <c r="H44" s="147">
        <v>0.20625000000000002</v>
      </c>
      <c r="I44" s="148">
        <v>0.20625000000000002</v>
      </c>
      <c r="J44" s="149">
        <v>0.28125</v>
      </c>
      <c r="K44" s="150">
        <v>0.39374999999999999</v>
      </c>
      <c r="L44" s="151">
        <v>0.28125</v>
      </c>
      <c r="M44" s="152">
        <v>0.16875000000000001</v>
      </c>
      <c r="N44" s="156">
        <v>0.23124999999999998</v>
      </c>
      <c r="O44" s="154">
        <v>0.23124999999999998</v>
      </c>
      <c r="P44" s="155">
        <v>1</v>
      </c>
      <c r="Q44" s="154">
        <v>1</v>
      </c>
      <c r="R44" s="1002"/>
      <c r="S44" s="1003"/>
      <c r="T44" s="1003"/>
      <c r="U44" s="1003"/>
      <c r="V44" s="1003"/>
      <c r="W44" s="1003"/>
      <c r="X44" s="1003"/>
      <c r="Y44" s="1004"/>
      <c r="Z44" s="38"/>
      <c r="AA44" s="146"/>
    </row>
    <row r="45" spans="2:27" ht="14.25" customHeight="1" x14ac:dyDescent="0.2">
      <c r="B45" s="35"/>
      <c r="C45" s="1000" t="s">
        <v>135</v>
      </c>
      <c r="D45" s="1001"/>
      <c r="E45" s="1001"/>
      <c r="F45" s="1001"/>
      <c r="G45" s="1001"/>
      <c r="H45" s="147">
        <v>2.75E-2</v>
      </c>
      <c r="I45" s="148">
        <v>0.10750000000000001</v>
      </c>
      <c r="J45" s="149">
        <v>8.2500000000000004E-2</v>
      </c>
      <c r="K45" s="150">
        <v>0.48250000000000004</v>
      </c>
      <c r="L45" s="151">
        <v>0.83250000000000002</v>
      </c>
      <c r="M45" s="152">
        <v>9.7500000000000003E-2</v>
      </c>
      <c r="N45" s="156">
        <v>5.7499999999999996E-2</v>
      </c>
      <c r="O45" s="154">
        <v>0.13750000000000001</v>
      </c>
      <c r="P45" s="155">
        <v>1</v>
      </c>
      <c r="Q45" s="154">
        <v>0.82500000000000018</v>
      </c>
      <c r="R45" s="1002"/>
      <c r="S45" s="1003"/>
      <c r="T45" s="1003"/>
      <c r="U45" s="1003"/>
      <c r="V45" s="1003"/>
      <c r="W45" s="1003"/>
      <c r="X45" s="1003"/>
      <c r="Y45" s="1004"/>
      <c r="Z45" s="38"/>
      <c r="AA45" s="146"/>
    </row>
    <row r="46" spans="2:27" ht="14.25" customHeight="1" x14ac:dyDescent="0.2">
      <c r="B46" s="35"/>
      <c r="C46" s="1000" t="s">
        <v>136</v>
      </c>
      <c r="D46" s="1001"/>
      <c r="E46" s="1001"/>
      <c r="F46" s="1001"/>
      <c r="G46" s="1001"/>
      <c r="H46" s="147">
        <v>0.15400000000000003</v>
      </c>
      <c r="I46" s="148">
        <v>0.18600000000000003</v>
      </c>
      <c r="J46" s="149">
        <v>0.31200000000000006</v>
      </c>
      <c r="K46" s="150">
        <v>0.22720000000000001</v>
      </c>
      <c r="L46" s="151">
        <v>0.19200000000000006</v>
      </c>
      <c r="M46" s="152">
        <v>0.15000000000000002</v>
      </c>
      <c r="N46" s="156">
        <v>0.34200000000000003</v>
      </c>
      <c r="O46" s="154">
        <v>0.30400000000000005</v>
      </c>
      <c r="P46" s="155">
        <v>1.0000000000000002</v>
      </c>
      <c r="Q46" s="154">
        <v>0.86720000000000008</v>
      </c>
      <c r="R46" s="1002"/>
      <c r="S46" s="1003"/>
      <c r="T46" s="1003"/>
      <c r="U46" s="1003"/>
      <c r="V46" s="1003"/>
      <c r="W46" s="1003"/>
      <c r="X46" s="1003"/>
      <c r="Y46" s="1004"/>
      <c r="Z46" s="38"/>
      <c r="AA46" s="146"/>
    </row>
    <row r="47" spans="2:27" ht="22.5" customHeight="1" x14ac:dyDescent="0.2">
      <c r="B47" s="35"/>
      <c r="C47" s="1000" t="s">
        <v>137</v>
      </c>
      <c r="D47" s="1001"/>
      <c r="E47" s="1001"/>
      <c r="F47" s="1001"/>
      <c r="G47" s="1001"/>
      <c r="H47" s="147">
        <v>0.16539300000000001</v>
      </c>
      <c r="I47" s="148">
        <v>0.207538</v>
      </c>
      <c r="J47" s="149">
        <v>0.31647700000000001</v>
      </c>
      <c r="K47" s="150">
        <v>0.20804</v>
      </c>
      <c r="L47" s="151">
        <v>0.296184</v>
      </c>
      <c r="M47" s="152">
        <v>0.35502</v>
      </c>
      <c r="N47" s="156">
        <v>0.22194600000000003</v>
      </c>
      <c r="O47" s="154">
        <v>0.21296800000000002</v>
      </c>
      <c r="P47" s="155">
        <v>1</v>
      </c>
      <c r="Q47" s="154">
        <v>0.98356600000000005</v>
      </c>
      <c r="R47" s="1002"/>
      <c r="S47" s="1003"/>
      <c r="T47" s="1003"/>
      <c r="U47" s="1003"/>
      <c r="V47" s="1003"/>
      <c r="W47" s="1003"/>
      <c r="X47" s="1003"/>
      <c r="Y47" s="1004"/>
      <c r="Z47" s="38"/>
      <c r="AA47" s="146"/>
    </row>
    <row r="48" spans="2:27" ht="12" customHeight="1" x14ac:dyDescent="0.2">
      <c r="B48" s="35"/>
      <c r="C48" s="1000" t="s">
        <v>138</v>
      </c>
      <c r="D48" s="1001"/>
      <c r="E48" s="1001"/>
      <c r="F48" s="1001"/>
      <c r="G48" s="1001"/>
      <c r="H48" s="147">
        <v>0.16295999999999999</v>
      </c>
      <c r="I48" s="148">
        <v>0.16295999999999999</v>
      </c>
      <c r="J48" s="149">
        <v>0.24032000000000003</v>
      </c>
      <c r="K48" s="150">
        <v>0.22030000000000005</v>
      </c>
      <c r="L48" s="151">
        <v>0.24198</v>
      </c>
      <c r="M48" s="152">
        <v>0.27038000000000001</v>
      </c>
      <c r="N48" s="156">
        <v>0.35474</v>
      </c>
      <c r="O48" s="154">
        <v>0.26613999999999999</v>
      </c>
      <c r="P48" s="155">
        <v>1</v>
      </c>
      <c r="Q48" s="154">
        <v>0.91978000000000004</v>
      </c>
      <c r="R48" s="1002"/>
      <c r="S48" s="1003"/>
      <c r="T48" s="1003"/>
      <c r="U48" s="1003"/>
      <c r="V48" s="1003"/>
      <c r="W48" s="1003"/>
      <c r="X48" s="1003"/>
      <c r="Y48" s="1004"/>
      <c r="Z48" s="38"/>
      <c r="AA48" s="146"/>
    </row>
    <row r="49" spans="2:27" ht="12" customHeight="1" x14ac:dyDescent="0.2">
      <c r="B49" s="35"/>
      <c r="C49" s="1000" t="s">
        <v>139</v>
      </c>
      <c r="D49" s="1001"/>
      <c r="E49" s="1001"/>
      <c r="F49" s="1001"/>
      <c r="G49" s="1001"/>
      <c r="H49" s="147">
        <v>0.03</v>
      </c>
      <c r="I49" s="148">
        <v>0.03</v>
      </c>
      <c r="J49" s="149">
        <v>0.48180000000000001</v>
      </c>
      <c r="K49" s="150">
        <v>0.46799999999999997</v>
      </c>
      <c r="L49" s="151">
        <v>0.24480000000000002</v>
      </c>
      <c r="M49" s="152">
        <v>0.192</v>
      </c>
      <c r="N49" s="156">
        <v>0.24340000000000001</v>
      </c>
      <c r="O49" s="154">
        <v>0.246</v>
      </c>
      <c r="P49" s="155">
        <v>1</v>
      </c>
      <c r="Q49" s="154">
        <v>0.93599999999999994</v>
      </c>
      <c r="R49" s="1002"/>
      <c r="S49" s="1003"/>
      <c r="T49" s="1003"/>
      <c r="U49" s="1003"/>
      <c r="V49" s="1003"/>
      <c r="W49" s="1003"/>
      <c r="X49" s="1003"/>
      <c r="Y49" s="1004"/>
      <c r="Z49" s="38"/>
      <c r="AA49" s="146"/>
    </row>
    <row r="50" spans="2:27" ht="15" customHeight="1" x14ac:dyDescent="0.2">
      <c r="B50" s="35"/>
      <c r="C50" s="1000" t="s">
        <v>140</v>
      </c>
      <c r="D50" s="1001"/>
      <c r="E50" s="1001"/>
      <c r="F50" s="1001"/>
      <c r="G50" s="1001"/>
      <c r="H50" s="147">
        <v>0.20599999999999999</v>
      </c>
      <c r="I50" s="148">
        <v>0.20599999999999999</v>
      </c>
      <c r="J50" s="149">
        <v>0.29099999999999998</v>
      </c>
      <c r="K50" s="150">
        <v>0.29099999999999998</v>
      </c>
      <c r="L50" s="151">
        <v>0.21</v>
      </c>
      <c r="M50" s="152">
        <v>0.20699999999999999</v>
      </c>
      <c r="N50" s="156">
        <v>0.29300000000000004</v>
      </c>
      <c r="O50" s="154">
        <v>0.29600000000000004</v>
      </c>
      <c r="P50" s="155">
        <v>1</v>
      </c>
      <c r="Q50" s="154">
        <v>1</v>
      </c>
      <c r="R50" s="1002"/>
      <c r="S50" s="1003"/>
      <c r="T50" s="1003"/>
      <c r="U50" s="1003"/>
      <c r="V50" s="1003"/>
      <c r="W50" s="1003"/>
      <c r="X50" s="1003"/>
      <c r="Y50" s="1004"/>
      <c r="Z50" s="38"/>
      <c r="AA50" s="146"/>
    </row>
    <row r="51" spans="2:27" ht="22.5" customHeight="1" x14ac:dyDescent="0.2">
      <c r="B51" s="35"/>
      <c r="C51" s="1000" t="s">
        <v>141</v>
      </c>
      <c r="D51" s="1001"/>
      <c r="E51" s="1001"/>
      <c r="F51" s="1001"/>
      <c r="G51" s="1001"/>
      <c r="H51" s="147">
        <v>4.0000000000000008E-2</v>
      </c>
      <c r="I51" s="148">
        <v>0.10500000000000001</v>
      </c>
      <c r="J51" s="149">
        <v>0.34850000000000003</v>
      </c>
      <c r="K51" s="150">
        <v>0.28850000000000003</v>
      </c>
      <c r="L51" s="151">
        <v>0.3085</v>
      </c>
      <c r="M51" s="152">
        <v>0.30100000000000005</v>
      </c>
      <c r="N51" s="156">
        <v>0.30299999999999999</v>
      </c>
      <c r="O51" s="154">
        <v>0.30549999999999999</v>
      </c>
      <c r="P51" s="155">
        <v>1</v>
      </c>
      <c r="Q51" s="154">
        <v>1</v>
      </c>
      <c r="R51" s="1002"/>
      <c r="S51" s="1003"/>
      <c r="T51" s="1003"/>
      <c r="U51" s="1003"/>
      <c r="V51" s="1003"/>
      <c r="W51" s="1003"/>
      <c r="X51" s="1003"/>
      <c r="Y51" s="1004"/>
      <c r="Z51" s="38"/>
      <c r="AA51" s="146"/>
    </row>
    <row r="52" spans="2:27" ht="14.25" customHeight="1" x14ac:dyDescent="0.2">
      <c r="B52" s="35"/>
      <c r="C52" s="1000" t="s">
        <v>142</v>
      </c>
      <c r="D52" s="1001"/>
      <c r="E52" s="1001"/>
      <c r="F52" s="1001"/>
      <c r="G52" s="1001"/>
      <c r="H52" s="147">
        <v>0.1066</v>
      </c>
      <c r="I52" s="148">
        <v>0.1066</v>
      </c>
      <c r="J52" s="149">
        <v>0.29660000000000003</v>
      </c>
      <c r="K52" s="150">
        <v>0.29660000000000003</v>
      </c>
      <c r="L52" s="151">
        <v>0.2</v>
      </c>
      <c r="M52" s="152">
        <v>0.2</v>
      </c>
      <c r="N52" s="156">
        <v>0.39679999999999999</v>
      </c>
      <c r="O52" s="154">
        <v>0.39679999999999999</v>
      </c>
      <c r="P52" s="155">
        <v>1</v>
      </c>
      <c r="Q52" s="154">
        <v>1</v>
      </c>
      <c r="R52" s="1002"/>
      <c r="S52" s="1003"/>
      <c r="T52" s="1003"/>
      <c r="U52" s="1003"/>
      <c r="V52" s="1003"/>
      <c r="W52" s="1003"/>
      <c r="X52" s="1003"/>
      <c r="Y52" s="1004"/>
      <c r="Z52" s="38"/>
      <c r="AA52" s="146"/>
    </row>
    <row r="53" spans="2:27" ht="27" customHeight="1" thickBot="1" x14ac:dyDescent="0.25">
      <c r="B53" s="35"/>
      <c r="C53" s="1000" t="s">
        <v>143</v>
      </c>
      <c r="D53" s="1001"/>
      <c r="E53" s="1001"/>
      <c r="F53" s="1001"/>
      <c r="G53" s="1001"/>
      <c r="H53" s="157">
        <v>0.18524850000000004</v>
      </c>
      <c r="I53" s="158">
        <v>0.18480000000000002</v>
      </c>
      <c r="J53" s="159">
        <v>0.32389999999999997</v>
      </c>
      <c r="K53" s="160">
        <v>0.32386999999999999</v>
      </c>
      <c r="L53" s="161">
        <v>0.20505000000000001</v>
      </c>
      <c r="M53" s="162">
        <v>0.18870000000000003</v>
      </c>
      <c r="N53" s="163">
        <v>0.28595000000000004</v>
      </c>
      <c r="O53" s="164">
        <v>0.29112500000000002</v>
      </c>
      <c r="P53" s="165">
        <v>1.0001484999999999</v>
      </c>
      <c r="Q53" s="164">
        <v>0.98849500000000012</v>
      </c>
      <c r="R53" s="1031"/>
      <c r="S53" s="1032"/>
      <c r="T53" s="1032"/>
      <c r="U53" s="1032"/>
      <c r="V53" s="1032"/>
      <c r="W53" s="1032"/>
      <c r="X53" s="1032"/>
      <c r="Y53" s="1033"/>
      <c r="Z53" s="38"/>
      <c r="AA53" s="146"/>
    </row>
    <row r="54" spans="2:27" ht="16.5" thickBot="1" x14ac:dyDescent="0.35">
      <c r="B54" s="35"/>
      <c r="C54" s="1019" t="s">
        <v>25</v>
      </c>
      <c r="D54" s="1020"/>
      <c r="E54" s="1020"/>
      <c r="F54" s="1020"/>
      <c r="G54" s="1021"/>
      <c r="H54" s="166">
        <f>AVERAGE(H34:H53)</f>
        <v>0.14640880833333331</v>
      </c>
      <c r="I54" s="166">
        <f t="shared" ref="I54:Q54" si="0">AVERAGE(I34:I53)</f>
        <v>0.16115909999999997</v>
      </c>
      <c r="J54" s="166">
        <f t="shared" si="0"/>
        <v>0.27020311666666669</v>
      </c>
      <c r="K54" s="166">
        <f t="shared" si="0"/>
        <v>0.28263910000000003</v>
      </c>
      <c r="L54" s="166">
        <f t="shared" si="0"/>
        <v>0.27852813333333332</v>
      </c>
      <c r="M54" s="166">
        <f t="shared" si="0"/>
        <v>0.23273289999999996</v>
      </c>
      <c r="N54" s="166">
        <f t="shared" si="0"/>
        <v>0.30486536666666664</v>
      </c>
      <c r="O54" s="166">
        <f t="shared" si="0"/>
        <v>0.30477955000000007</v>
      </c>
      <c r="P54" s="166">
        <f t="shared" si="0"/>
        <v>1.0000054250000001</v>
      </c>
      <c r="Q54" s="166">
        <f t="shared" si="0"/>
        <v>0.98131064999999995</v>
      </c>
      <c r="R54" s="167"/>
      <c r="S54" s="167"/>
      <c r="T54" s="167"/>
      <c r="U54" s="167"/>
      <c r="V54" s="167"/>
      <c r="W54" s="167"/>
      <c r="X54" s="167"/>
      <c r="Y54" s="168"/>
      <c r="Z54" s="38"/>
      <c r="AA54" s="146"/>
    </row>
    <row r="55" spans="2:27" x14ac:dyDescent="0.2">
      <c r="B55" s="35"/>
      <c r="C55" s="16"/>
      <c r="D55" s="16"/>
      <c r="E55" s="16"/>
      <c r="F55" s="16"/>
      <c r="G55" s="16"/>
      <c r="H55" s="27"/>
      <c r="I55" s="27"/>
      <c r="J55" s="28"/>
      <c r="K55" s="16"/>
      <c r="L55" s="16"/>
      <c r="M55" s="16"/>
      <c r="N55" s="16"/>
      <c r="O55" s="16"/>
      <c r="P55" s="16"/>
      <c r="Q55" s="16"/>
      <c r="R55" s="16"/>
      <c r="S55" s="16"/>
      <c r="T55" s="16"/>
      <c r="U55" s="16"/>
      <c r="V55" s="16"/>
      <c r="W55" s="16"/>
      <c r="X55" s="16"/>
      <c r="Y55" s="16"/>
      <c r="Z55" s="38"/>
    </row>
    <row r="56" spans="2:27" ht="15" thickBot="1" x14ac:dyDescent="0.25">
      <c r="B56" s="39"/>
      <c r="C56" s="16"/>
      <c r="D56" s="16"/>
      <c r="E56" s="16"/>
      <c r="F56" s="16"/>
      <c r="G56" s="16"/>
      <c r="H56" s="27"/>
      <c r="I56" s="27"/>
      <c r="J56" s="28"/>
      <c r="K56" s="16"/>
      <c r="L56" s="16"/>
      <c r="M56" s="16"/>
      <c r="N56" s="16"/>
      <c r="O56" s="16"/>
      <c r="P56" s="16"/>
      <c r="Q56" s="16"/>
      <c r="R56" s="16"/>
      <c r="S56" s="16"/>
      <c r="T56" s="16"/>
      <c r="U56" s="16"/>
      <c r="V56" s="16"/>
      <c r="W56" s="16"/>
      <c r="X56" s="16"/>
      <c r="Y56" s="16"/>
      <c r="Z56" s="40"/>
    </row>
    <row r="57" spans="2:27" x14ac:dyDescent="0.2">
      <c r="B57" s="35"/>
      <c r="C57" s="1022" t="s">
        <v>26</v>
      </c>
      <c r="D57" s="1023"/>
      <c r="E57" s="1023"/>
      <c r="F57" s="1023"/>
      <c r="G57" s="1023"/>
      <c r="H57" s="1023"/>
      <c r="I57" s="1023"/>
      <c r="J57" s="1023"/>
      <c r="K57" s="1023"/>
      <c r="L57" s="1023"/>
      <c r="M57" s="1023"/>
      <c r="N57" s="1023"/>
      <c r="O57" s="1023"/>
      <c r="P57" s="1023"/>
      <c r="Q57" s="1023"/>
      <c r="R57" s="1023"/>
      <c r="S57" s="1023"/>
      <c r="T57" s="1023"/>
      <c r="U57" s="1023"/>
      <c r="V57" s="1023"/>
      <c r="W57" s="1023"/>
      <c r="X57" s="1023"/>
      <c r="Y57" s="1024"/>
      <c r="Z57" s="38"/>
    </row>
    <row r="58" spans="2:27" ht="15" thickBot="1" x14ac:dyDescent="0.25">
      <c r="B58" s="35"/>
      <c r="C58" s="1025"/>
      <c r="D58" s="1026"/>
      <c r="E58" s="1026"/>
      <c r="F58" s="1026"/>
      <c r="G58" s="1026"/>
      <c r="H58" s="1026"/>
      <c r="I58" s="1026"/>
      <c r="J58" s="1026"/>
      <c r="K58" s="1026"/>
      <c r="L58" s="1026"/>
      <c r="M58" s="1026"/>
      <c r="N58" s="1026"/>
      <c r="O58" s="1026"/>
      <c r="P58" s="1026"/>
      <c r="Q58" s="1026"/>
      <c r="R58" s="1026"/>
      <c r="S58" s="1026"/>
      <c r="T58" s="1026"/>
      <c r="U58" s="1026"/>
      <c r="V58" s="1026"/>
      <c r="W58" s="1026"/>
      <c r="X58" s="1026"/>
      <c r="Y58" s="1027"/>
      <c r="Z58" s="38"/>
    </row>
    <row r="59" spans="2:27" ht="29.25" customHeight="1" x14ac:dyDescent="0.2">
      <c r="B59" s="35"/>
      <c r="C59" s="815" t="s">
        <v>27</v>
      </c>
      <c r="D59" s="816"/>
      <c r="E59" s="816"/>
      <c r="F59" s="816"/>
      <c r="G59" s="816"/>
      <c r="H59" s="816"/>
      <c r="I59" s="816"/>
      <c r="J59" s="816"/>
      <c r="K59" s="816"/>
      <c r="L59" s="816"/>
      <c r="M59" s="816"/>
      <c r="N59" s="816"/>
      <c r="O59" s="816"/>
      <c r="P59" s="816"/>
      <c r="Q59" s="816"/>
      <c r="R59" s="816"/>
      <c r="S59" s="816"/>
      <c r="T59" s="816"/>
      <c r="U59" s="816"/>
      <c r="V59" s="816"/>
      <c r="W59" s="816"/>
      <c r="X59" s="816"/>
      <c r="Y59" s="817"/>
      <c r="Z59" s="38"/>
    </row>
    <row r="60" spans="2:27" ht="29.25" customHeight="1" x14ac:dyDescent="0.2">
      <c r="B60" s="35"/>
      <c r="C60" s="818"/>
      <c r="D60" s="819"/>
      <c r="E60" s="819"/>
      <c r="F60" s="819"/>
      <c r="G60" s="819"/>
      <c r="H60" s="819"/>
      <c r="I60" s="819"/>
      <c r="J60" s="819"/>
      <c r="K60" s="819"/>
      <c r="L60" s="819"/>
      <c r="M60" s="819"/>
      <c r="N60" s="819"/>
      <c r="O60" s="819"/>
      <c r="P60" s="819"/>
      <c r="Q60" s="819"/>
      <c r="R60" s="819"/>
      <c r="S60" s="819"/>
      <c r="T60" s="819"/>
      <c r="U60" s="819"/>
      <c r="V60" s="819"/>
      <c r="W60" s="819"/>
      <c r="X60" s="819"/>
      <c r="Y60" s="820"/>
      <c r="Z60" s="38"/>
    </row>
    <row r="61" spans="2:27" ht="29.25" customHeight="1" x14ac:dyDescent="0.2">
      <c r="B61" s="35"/>
      <c r="C61" s="818"/>
      <c r="D61" s="819"/>
      <c r="E61" s="819"/>
      <c r="F61" s="819"/>
      <c r="G61" s="819"/>
      <c r="H61" s="819"/>
      <c r="I61" s="819"/>
      <c r="J61" s="819"/>
      <c r="K61" s="819"/>
      <c r="L61" s="819"/>
      <c r="M61" s="819"/>
      <c r="N61" s="819"/>
      <c r="O61" s="819"/>
      <c r="P61" s="819"/>
      <c r="Q61" s="819"/>
      <c r="R61" s="819"/>
      <c r="S61" s="819"/>
      <c r="T61" s="819"/>
      <c r="U61" s="819"/>
      <c r="V61" s="819"/>
      <c r="W61" s="819"/>
      <c r="X61" s="819"/>
      <c r="Y61" s="820"/>
      <c r="Z61" s="38"/>
    </row>
    <row r="62" spans="2:27" ht="29.25" customHeight="1" x14ac:dyDescent="0.2">
      <c r="B62" s="35"/>
      <c r="C62" s="818"/>
      <c r="D62" s="819"/>
      <c r="E62" s="819"/>
      <c r="F62" s="819"/>
      <c r="G62" s="819"/>
      <c r="H62" s="819"/>
      <c r="I62" s="819"/>
      <c r="J62" s="819"/>
      <c r="K62" s="819"/>
      <c r="L62" s="819"/>
      <c r="M62" s="819"/>
      <c r="N62" s="819"/>
      <c r="O62" s="819"/>
      <c r="P62" s="819"/>
      <c r="Q62" s="819"/>
      <c r="R62" s="819"/>
      <c r="S62" s="819"/>
      <c r="T62" s="819"/>
      <c r="U62" s="819"/>
      <c r="V62" s="819"/>
      <c r="W62" s="819"/>
      <c r="X62" s="819"/>
      <c r="Y62" s="820"/>
      <c r="Z62" s="38"/>
    </row>
    <row r="63" spans="2:27" ht="29.25" customHeight="1" x14ac:dyDescent="0.2">
      <c r="B63" s="35"/>
      <c r="C63" s="818"/>
      <c r="D63" s="819"/>
      <c r="E63" s="819"/>
      <c r="F63" s="819"/>
      <c r="G63" s="819"/>
      <c r="H63" s="819"/>
      <c r="I63" s="819"/>
      <c r="J63" s="819"/>
      <c r="K63" s="819"/>
      <c r="L63" s="819"/>
      <c r="M63" s="819"/>
      <c r="N63" s="819"/>
      <c r="O63" s="819"/>
      <c r="P63" s="819"/>
      <c r="Q63" s="819"/>
      <c r="R63" s="819"/>
      <c r="S63" s="819"/>
      <c r="T63" s="819"/>
      <c r="U63" s="819"/>
      <c r="V63" s="819"/>
      <c r="W63" s="819"/>
      <c r="X63" s="819"/>
      <c r="Y63" s="820"/>
      <c r="Z63" s="38"/>
    </row>
    <row r="64" spans="2:27" ht="29.25" customHeight="1" x14ac:dyDescent="0.2">
      <c r="B64" s="35"/>
      <c r="C64" s="818"/>
      <c r="D64" s="819"/>
      <c r="E64" s="819"/>
      <c r="F64" s="819"/>
      <c r="G64" s="819"/>
      <c r="H64" s="819"/>
      <c r="I64" s="819"/>
      <c r="J64" s="819"/>
      <c r="K64" s="819"/>
      <c r="L64" s="819"/>
      <c r="M64" s="819"/>
      <c r="N64" s="819"/>
      <c r="O64" s="819"/>
      <c r="P64" s="819"/>
      <c r="Q64" s="819"/>
      <c r="R64" s="819"/>
      <c r="S64" s="819"/>
      <c r="T64" s="819"/>
      <c r="U64" s="819"/>
      <c r="V64" s="819"/>
      <c r="W64" s="819"/>
      <c r="X64" s="819"/>
      <c r="Y64" s="820"/>
      <c r="Z64" s="38"/>
    </row>
    <row r="65" spans="2:26" ht="29.25" customHeight="1" x14ac:dyDescent="0.2">
      <c r="B65" s="35"/>
      <c r="C65" s="818"/>
      <c r="D65" s="819"/>
      <c r="E65" s="819"/>
      <c r="F65" s="819"/>
      <c r="G65" s="819"/>
      <c r="H65" s="819"/>
      <c r="I65" s="819"/>
      <c r="J65" s="819"/>
      <c r="K65" s="819"/>
      <c r="L65" s="819"/>
      <c r="M65" s="819"/>
      <c r="N65" s="819"/>
      <c r="O65" s="819"/>
      <c r="P65" s="819"/>
      <c r="Q65" s="819"/>
      <c r="R65" s="819"/>
      <c r="S65" s="819"/>
      <c r="T65" s="819"/>
      <c r="U65" s="819"/>
      <c r="V65" s="819"/>
      <c r="W65" s="819"/>
      <c r="X65" s="819"/>
      <c r="Y65" s="820"/>
      <c r="Z65" s="38"/>
    </row>
    <row r="66" spans="2:26" ht="29.25" customHeight="1" x14ac:dyDescent="0.2">
      <c r="B66" s="35"/>
      <c r="C66" s="818"/>
      <c r="D66" s="819"/>
      <c r="E66" s="819"/>
      <c r="F66" s="819"/>
      <c r="G66" s="819"/>
      <c r="H66" s="819"/>
      <c r="I66" s="819"/>
      <c r="J66" s="819"/>
      <c r="K66" s="819"/>
      <c r="L66" s="819"/>
      <c r="M66" s="819"/>
      <c r="N66" s="819"/>
      <c r="O66" s="819"/>
      <c r="P66" s="819"/>
      <c r="Q66" s="819"/>
      <c r="R66" s="819"/>
      <c r="S66" s="819"/>
      <c r="T66" s="819"/>
      <c r="U66" s="819"/>
      <c r="V66" s="819"/>
      <c r="W66" s="819"/>
      <c r="X66" s="819"/>
      <c r="Y66" s="820"/>
      <c r="Z66" s="38"/>
    </row>
    <row r="67" spans="2:26" ht="29.25" customHeight="1" x14ac:dyDescent="0.2">
      <c r="B67" s="35"/>
      <c r="C67" s="818"/>
      <c r="D67" s="819"/>
      <c r="E67" s="819"/>
      <c r="F67" s="819"/>
      <c r="G67" s="819"/>
      <c r="H67" s="819"/>
      <c r="I67" s="819"/>
      <c r="J67" s="819"/>
      <c r="K67" s="819"/>
      <c r="L67" s="819"/>
      <c r="M67" s="819"/>
      <c r="N67" s="819"/>
      <c r="O67" s="819"/>
      <c r="P67" s="819"/>
      <c r="Q67" s="819"/>
      <c r="R67" s="819"/>
      <c r="S67" s="819"/>
      <c r="T67" s="819"/>
      <c r="U67" s="819"/>
      <c r="V67" s="819"/>
      <c r="W67" s="819"/>
      <c r="X67" s="819"/>
      <c r="Y67" s="820"/>
      <c r="Z67" s="38"/>
    </row>
    <row r="68" spans="2:26" ht="29.25" customHeight="1" x14ac:dyDescent="0.2">
      <c r="B68" s="35"/>
      <c r="C68" s="818"/>
      <c r="D68" s="819"/>
      <c r="E68" s="819"/>
      <c r="F68" s="819"/>
      <c r="G68" s="819"/>
      <c r="H68" s="819"/>
      <c r="I68" s="819"/>
      <c r="J68" s="819"/>
      <c r="K68" s="819"/>
      <c r="L68" s="819"/>
      <c r="M68" s="819"/>
      <c r="N68" s="819"/>
      <c r="O68" s="819"/>
      <c r="P68" s="819"/>
      <c r="Q68" s="819"/>
      <c r="R68" s="819"/>
      <c r="S68" s="819"/>
      <c r="T68" s="819"/>
      <c r="U68" s="819"/>
      <c r="V68" s="819"/>
      <c r="W68" s="819"/>
      <c r="X68" s="819"/>
      <c r="Y68" s="820"/>
      <c r="Z68" s="38"/>
    </row>
    <row r="69" spans="2:26" ht="29.25" customHeight="1" x14ac:dyDescent="0.2">
      <c r="B69" s="35"/>
      <c r="C69" s="818"/>
      <c r="D69" s="819"/>
      <c r="E69" s="819"/>
      <c r="F69" s="819"/>
      <c r="G69" s="819"/>
      <c r="H69" s="819"/>
      <c r="I69" s="819"/>
      <c r="J69" s="819"/>
      <c r="K69" s="819"/>
      <c r="L69" s="819"/>
      <c r="M69" s="819"/>
      <c r="N69" s="819"/>
      <c r="O69" s="819"/>
      <c r="P69" s="819"/>
      <c r="Q69" s="819"/>
      <c r="R69" s="819"/>
      <c r="S69" s="819"/>
      <c r="T69" s="819"/>
      <c r="U69" s="819"/>
      <c r="V69" s="819"/>
      <c r="W69" s="819"/>
      <c r="X69" s="819"/>
      <c r="Y69" s="820"/>
      <c r="Z69" s="38"/>
    </row>
    <row r="70" spans="2:26" ht="29.25" customHeight="1" x14ac:dyDescent="0.2">
      <c r="B70" s="35"/>
      <c r="C70" s="818"/>
      <c r="D70" s="819"/>
      <c r="E70" s="819"/>
      <c r="F70" s="819"/>
      <c r="G70" s="819"/>
      <c r="H70" s="819"/>
      <c r="I70" s="819"/>
      <c r="J70" s="819"/>
      <c r="K70" s="819"/>
      <c r="L70" s="819"/>
      <c r="M70" s="819"/>
      <c r="N70" s="819"/>
      <c r="O70" s="819"/>
      <c r="P70" s="819"/>
      <c r="Q70" s="819"/>
      <c r="R70" s="819"/>
      <c r="S70" s="819"/>
      <c r="T70" s="819"/>
      <c r="U70" s="819"/>
      <c r="V70" s="819"/>
      <c r="W70" s="819"/>
      <c r="X70" s="819"/>
      <c r="Y70" s="820"/>
      <c r="Z70" s="38"/>
    </row>
    <row r="71" spans="2:26" ht="29.25" customHeight="1" thickBot="1" x14ac:dyDescent="0.25">
      <c r="B71" s="35"/>
      <c r="C71" s="821"/>
      <c r="D71" s="822"/>
      <c r="E71" s="822"/>
      <c r="F71" s="822"/>
      <c r="G71" s="822"/>
      <c r="H71" s="822"/>
      <c r="I71" s="822"/>
      <c r="J71" s="822"/>
      <c r="K71" s="822"/>
      <c r="L71" s="822"/>
      <c r="M71" s="822"/>
      <c r="N71" s="822"/>
      <c r="O71" s="822"/>
      <c r="P71" s="822"/>
      <c r="Q71" s="822"/>
      <c r="R71" s="822"/>
      <c r="S71" s="822"/>
      <c r="T71" s="822"/>
      <c r="U71" s="822"/>
      <c r="V71" s="822"/>
      <c r="W71" s="822"/>
      <c r="X71" s="822"/>
      <c r="Y71" s="823"/>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row r="73" spans="2:26" ht="15" thickBot="1" x14ac:dyDescent="0.25">
      <c r="B73" s="169"/>
      <c r="C73" s="33"/>
      <c r="D73" s="33"/>
      <c r="E73" s="33"/>
      <c r="F73" s="33"/>
      <c r="G73" s="33"/>
      <c r="H73" s="33"/>
      <c r="I73" s="33"/>
      <c r="J73" s="33"/>
      <c r="K73" s="33"/>
      <c r="L73" s="33"/>
      <c r="M73" s="33"/>
      <c r="N73" s="33"/>
      <c r="O73" s="33"/>
      <c r="P73" s="33"/>
      <c r="Q73" s="33"/>
      <c r="R73" s="33"/>
      <c r="S73" s="33"/>
      <c r="T73" s="33"/>
      <c r="U73" s="33"/>
      <c r="V73" s="33"/>
      <c r="W73" s="33"/>
      <c r="X73" s="33"/>
      <c r="Y73" s="33"/>
      <c r="Z73" s="170"/>
    </row>
    <row r="74" spans="2:26" ht="14.25" customHeight="1" x14ac:dyDescent="0.25">
      <c r="B74" s="35"/>
      <c r="C74" s="759" t="s">
        <v>20</v>
      </c>
      <c r="D74" s="760"/>
      <c r="E74" s="760"/>
      <c r="F74" s="760"/>
      <c r="G74" s="761"/>
      <c r="H74" s="759" t="s">
        <v>34</v>
      </c>
      <c r="I74" s="760"/>
      <c r="J74" s="761"/>
      <c r="K74" s="759" t="s">
        <v>35</v>
      </c>
      <c r="L74" s="760"/>
      <c r="M74" s="760"/>
      <c r="N74" s="761"/>
      <c r="O74" s="759" t="s">
        <v>33</v>
      </c>
      <c r="P74" s="760"/>
      <c r="Q74" s="760"/>
      <c r="R74" s="760"/>
      <c r="S74" s="760"/>
      <c r="T74" s="760"/>
      <c r="U74" s="760"/>
      <c r="V74" s="760"/>
      <c r="W74" s="760"/>
      <c r="X74" s="760"/>
      <c r="Y74" s="761"/>
      <c r="Z74" s="171"/>
    </row>
    <row r="75" spans="2:26" ht="14.25" customHeight="1" x14ac:dyDescent="0.25">
      <c r="B75" s="35"/>
      <c r="C75" s="762"/>
      <c r="D75" s="763"/>
      <c r="E75" s="763"/>
      <c r="F75" s="763"/>
      <c r="G75" s="764"/>
      <c r="H75" s="762"/>
      <c r="I75" s="763"/>
      <c r="J75" s="764"/>
      <c r="K75" s="762"/>
      <c r="L75" s="763"/>
      <c r="M75" s="763"/>
      <c r="N75" s="764"/>
      <c r="O75" s="762"/>
      <c r="P75" s="763"/>
      <c r="Q75" s="763"/>
      <c r="R75" s="763"/>
      <c r="S75" s="763"/>
      <c r="T75" s="763"/>
      <c r="U75" s="763"/>
      <c r="V75" s="763"/>
      <c r="W75" s="763"/>
      <c r="X75" s="763"/>
      <c r="Y75" s="764"/>
      <c r="Z75" s="171"/>
    </row>
    <row r="76" spans="2:26" ht="15" customHeight="1" thickBot="1" x14ac:dyDescent="0.3">
      <c r="B76" s="35"/>
      <c r="C76" s="762"/>
      <c r="D76" s="763"/>
      <c r="E76" s="763"/>
      <c r="F76" s="763"/>
      <c r="G76" s="764"/>
      <c r="H76" s="762"/>
      <c r="I76" s="763"/>
      <c r="J76" s="764"/>
      <c r="K76" s="762"/>
      <c r="L76" s="763"/>
      <c r="M76" s="763"/>
      <c r="N76" s="764"/>
      <c r="O76" s="1028"/>
      <c r="P76" s="1029"/>
      <c r="Q76" s="1029"/>
      <c r="R76" s="1029"/>
      <c r="S76" s="1029"/>
      <c r="T76" s="1029"/>
      <c r="U76" s="1029"/>
      <c r="V76" s="1029"/>
      <c r="W76" s="1029"/>
      <c r="X76" s="1029"/>
      <c r="Y76" s="1030"/>
      <c r="Z76" s="171"/>
    </row>
    <row r="77" spans="2:26" ht="15" x14ac:dyDescent="0.25">
      <c r="B77" s="35"/>
      <c r="C77" s="931" t="s">
        <v>439</v>
      </c>
      <c r="D77" s="932"/>
      <c r="E77" s="932"/>
      <c r="F77" s="932"/>
      <c r="G77" s="932"/>
      <c r="H77" s="635">
        <v>0.752</v>
      </c>
      <c r="I77" s="635"/>
      <c r="J77" s="635"/>
      <c r="K77" s="635">
        <v>0.83099999999999996</v>
      </c>
      <c r="L77" s="635"/>
      <c r="M77" s="635"/>
      <c r="N77" s="635"/>
      <c r="O77" s="1037" t="s">
        <v>384</v>
      </c>
      <c r="P77" s="1038"/>
      <c r="Q77" s="1038"/>
      <c r="R77" s="1038"/>
      <c r="S77" s="1038"/>
      <c r="T77" s="1038"/>
      <c r="U77" s="1038"/>
      <c r="V77" s="1038"/>
      <c r="W77" s="1038"/>
      <c r="X77" s="1038"/>
      <c r="Y77" s="1039"/>
      <c r="Z77" s="171"/>
    </row>
    <row r="78" spans="2:26" ht="15" x14ac:dyDescent="0.25">
      <c r="B78" s="35"/>
      <c r="C78" s="933"/>
      <c r="D78" s="934"/>
      <c r="E78" s="934"/>
      <c r="F78" s="934"/>
      <c r="G78" s="934"/>
      <c r="H78" s="646"/>
      <c r="I78" s="646"/>
      <c r="J78" s="646"/>
      <c r="K78" s="646"/>
      <c r="L78" s="646"/>
      <c r="M78" s="646"/>
      <c r="N78" s="646"/>
      <c r="O78" s="1034"/>
      <c r="P78" s="1035"/>
      <c r="Q78" s="1035"/>
      <c r="R78" s="1035"/>
      <c r="S78" s="1035"/>
      <c r="T78" s="1035"/>
      <c r="U78" s="1035"/>
      <c r="V78" s="1035"/>
      <c r="W78" s="1035"/>
      <c r="X78" s="1035"/>
      <c r="Y78" s="1036"/>
      <c r="Z78" s="171"/>
    </row>
    <row r="79" spans="2:26" ht="15" x14ac:dyDescent="0.25">
      <c r="B79" s="35"/>
      <c r="C79" s="645"/>
      <c r="D79" s="646"/>
      <c r="E79" s="646"/>
      <c r="F79" s="646"/>
      <c r="G79" s="646"/>
      <c r="H79" s="646"/>
      <c r="I79" s="646"/>
      <c r="J79" s="646"/>
      <c r="K79" s="646"/>
      <c r="L79" s="646"/>
      <c r="M79" s="646"/>
      <c r="N79" s="646"/>
      <c r="O79" s="1034"/>
      <c r="P79" s="1035"/>
      <c r="Q79" s="1035"/>
      <c r="R79" s="1035"/>
      <c r="S79" s="1035"/>
      <c r="T79" s="1035"/>
      <c r="U79" s="1035"/>
      <c r="V79" s="1035"/>
      <c r="W79" s="1035"/>
      <c r="X79" s="1035"/>
      <c r="Y79" s="1036"/>
      <c r="Z79" s="171"/>
    </row>
    <row r="80" spans="2:26" ht="15" x14ac:dyDescent="0.25">
      <c r="B80" s="35"/>
      <c r="C80" s="645"/>
      <c r="D80" s="646"/>
      <c r="E80" s="646"/>
      <c r="F80" s="646"/>
      <c r="G80" s="646"/>
      <c r="H80" s="646"/>
      <c r="I80" s="646"/>
      <c r="J80" s="646"/>
      <c r="K80" s="646"/>
      <c r="L80" s="646"/>
      <c r="M80" s="646"/>
      <c r="N80" s="646"/>
      <c r="O80" s="1034"/>
      <c r="P80" s="1035"/>
      <c r="Q80" s="1035"/>
      <c r="R80" s="1035"/>
      <c r="S80" s="1035"/>
      <c r="T80" s="1035"/>
      <c r="U80" s="1035"/>
      <c r="V80" s="1035"/>
      <c r="W80" s="1035"/>
      <c r="X80" s="1035"/>
      <c r="Y80" s="1036"/>
      <c r="Z80" s="171"/>
    </row>
    <row r="81" spans="2:26" ht="15" x14ac:dyDescent="0.25">
      <c r="B81" s="35"/>
      <c r="C81" s="645"/>
      <c r="D81" s="646"/>
      <c r="E81" s="646"/>
      <c r="F81" s="646"/>
      <c r="G81" s="646"/>
      <c r="H81" s="646"/>
      <c r="I81" s="646"/>
      <c r="J81" s="646"/>
      <c r="K81" s="646"/>
      <c r="L81" s="646"/>
      <c r="M81" s="646"/>
      <c r="N81" s="646"/>
      <c r="O81" s="1034"/>
      <c r="P81" s="1035"/>
      <c r="Q81" s="1035"/>
      <c r="R81" s="1035"/>
      <c r="S81" s="1035"/>
      <c r="T81" s="1035"/>
      <c r="U81" s="1035"/>
      <c r="V81" s="1035"/>
      <c r="W81" s="1035"/>
      <c r="X81" s="1035"/>
      <c r="Y81" s="1036"/>
      <c r="Z81" s="171"/>
    </row>
    <row r="82" spans="2:26" ht="15" x14ac:dyDescent="0.25">
      <c r="B82" s="35"/>
      <c r="C82" s="645"/>
      <c r="D82" s="646"/>
      <c r="E82" s="646"/>
      <c r="F82" s="646"/>
      <c r="G82" s="646"/>
      <c r="H82" s="646"/>
      <c r="I82" s="646"/>
      <c r="J82" s="646"/>
      <c r="K82" s="646"/>
      <c r="L82" s="646"/>
      <c r="M82" s="646"/>
      <c r="N82" s="646"/>
      <c r="O82" s="1034"/>
      <c r="P82" s="1035"/>
      <c r="Q82" s="1035"/>
      <c r="R82" s="1035"/>
      <c r="S82" s="1035"/>
      <c r="T82" s="1035"/>
      <c r="U82" s="1035"/>
      <c r="V82" s="1035"/>
      <c r="W82" s="1035"/>
      <c r="X82" s="1035"/>
      <c r="Y82" s="1036"/>
      <c r="Z82" s="171"/>
    </row>
    <row r="83" spans="2:26" ht="15" x14ac:dyDescent="0.25">
      <c r="B83" s="35"/>
      <c r="C83" s="645"/>
      <c r="D83" s="646"/>
      <c r="E83" s="646"/>
      <c r="F83" s="646"/>
      <c r="G83" s="646"/>
      <c r="H83" s="646"/>
      <c r="I83" s="646"/>
      <c r="J83" s="646"/>
      <c r="K83" s="646"/>
      <c r="L83" s="646"/>
      <c r="M83" s="646"/>
      <c r="N83" s="646"/>
      <c r="O83" s="1034"/>
      <c r="P83" s="1035"/>
      <c r="Q83" s="1035"/>
      <c r="R83" s="1035"/>
      <c r="S83" s="1035"/>
      <c r="T83" s="1035"/>
      <c r="U83" s="1035"/>
      <c r="V83" s="1035"/>
      <c r="W83" s="1035"/>
      <c r="X83" s="1035"/>
      <c r="Y83" s="1036"/>
      <c r="Z83" s="171"/>
    </row>
    <row r="84" spans="2:26" ht="15" x14ac:dyDescent="0.25">
      <c r="B84" s="35"/>
      <c r="C84" s="645"/>
      <c r="D84" s="646"/>
      <c r="E84" s="646"/>
      <c r="F84" s="646"/>
      <c r="G84" s="646"/>
      <c r="H84" s="646"/>
      <c r="I84" s="646"/>
      <c r="J84" s="646"/>
      <c r="K84" s="646"/>
      <c r="L84" s="646"/>
      <c r="M84" s="646"/>
      <c r="N84" s="646"/>
      <c r="O84" s="1034"/>
      <c r="P84" s="1035"/>
      <c r="Q84" s="1035"/>
      <c r="R84" s="1035"/>
      <c r="S84" s="1035"/>
      <c r="T84" s="1035"/>
      <c r="U84" s="1035"/>
      <c r="V84" s="1035"/>
      <c r="W84" s="1035"/>
      <c r="X84" s="1035"/>
      <c r="Y84" s="1036"/>
      <c r="Z84" s="171"/>
    </row>
    <row r="85" spans="2:26" ht="15" x14ac:dyDescent="0.25">
      <c r="B85" s="35"/>
      <c r="C85" s="645"/>
      <c r="D85" s="646"/>
      <c r="E85" s="646"/>
      <c r="F85" s="646"/>
      <c r="G85" s="646"/>
      <c r="H85" s="646"/>
      <c r="I85" s="646"/>
      <c r="J85" s="646"/>
      <c r="K85" s="646"/>
      <c r="L85" s="646"/>
      <c r="M85" s="646"/>
      <c r="N85" s="646"/>
      <c r="O85" s="1034"/>
      <c r="P85" s="1035"/>
      <c r="Q85" s="1035"/>
      <c r="R85" s="1035"/>
      <c r="S85" s="1035"/>
      <c r="T85" s="1035"/>
      <c r="U85" s="1035"/>
      <c r="V85" s="1035"/>
      <c r="W85" s="1035"/>
      <c r="X85" s="1035"/>
      <c r="Y85" s="1036"/>
      <c r="Z85" s="171"/>
    </row>
    <row r="86" spans="2:26" ht="15" x14ac:dyDescent="0.25">
      <c r="B86" s="35"/>
      <c r="C86" s="645"/>
      <c r="D86" s="646"/>
      <c r="E86" s="646"/>
      <c r="F86" s="646"/>
      <c r="G86" s="646"/>
      <c r="H86" s="646"/>
      <c r="I86" s="646"/>
      <c r="J86" s="646"/>
      <c r="K86" s="646"/>
      <c r="L86" s="646"/>
      <c r="M86" s="646"/>
      <c r="N86" s="646"/>
      <c r="O86" s="1034"/>
      <c r="P86" s="1035"/>
      <c r="Q86" s="1035"/>
      <c r="R86" s="1035"/>
      <c r="S86" s="1035"/>
      <c r="T86" s="1035"/>
      <c r="U86" s="1035"/>
      <c r="V86" s="1035"/>
      <c r="W86" s="1035"/>
      <c r="X86" s="1035"/>
      <c r="Y86" s="1036"/>
      <c r="Z86" s="171"/>
    </row>
    <row r="87" spans="2:26" ht="15" x14ac:dyDescent="0.25">
      <c r="B87" s="35"/>
      <c r="C87" s="645"/>
      <c r="D87" s="646"/>
      <c r="E87" s="646"/>
      <c r="F87" s="646"/>
      <c r="G87" s="646"/>
      <c r="H87" s="646"/>
      <c r="I87" s="646"/>
      <c r="J87" s="646"/>
      <c r="K87" s="646"/>
      <c r="L87" s="646"/>
      <c r="M87" s="646"/>
      <c r="N87" s="646"/>
      <c r="O87" s="1034"/>
      <c r="P87" s="1035"/>
      <c r="Q87" s="1035"/>
      <c r="R87" s="1035"/>
      <c r="S87" s="1035"/>
      <c r="T87" s="1035"/>
      <c r="U87" s="1035"/>
      <c r="V87" s="1035"/>
      <c r="W87" s="1035"/>
      <c r="X87" s="1035"/>
      <c r="Y87" s="1036"/>
      <c r="Z87" s="171"/>
    </row>
    <row r="88" spans="2:26" ht="15.75" thickBot="1" x14ac:dyDescent="0.3">
      <c r="B88" s="35"/>
      <c r="C88" s="647"/>
      <c r="D88" s="648"/>
      <c r="E88" s="648"/>
      <c r="F88" s="648"/>
      <c r="G88" s="648"/>
      <c r="H88" s="648"/>
      <c r="I88" s="648"/>
      <c r="J88" s="648"/>
      <c r="K88" s="648"/>
      <c r="L88" s="648"/>
      <c r="M88" s="648"/>
      <c r="N88" s="648"/>
      <c r="O88" s="1040"/>
      <c r="P88" s="1041"/>
      <c r="Q88" s="1041"/>
      <c r="R88" s="1041"/>
      <c r="S88" s="1041"/>
      <c r="T88" s="1041"/>
      <c r="U88" s="1041"/>
      <c r="V88" s="1041"/>
      <c r="W88" s="1041"/>
      <c r="X88" s="1041"/>
      <c r="Y88" s="1042"/>
      <c r="Z88" s="171"/>
    </row>
    <row r="89" spans="2:26" x14ac:dyDescent="0.2">
      <c r="B89" s="39"/>
      <c r="C89" s="30"/>
      <c r="D89" s="30"/>
      <c r="E89" s="30"/>
      <c r="F89" s="30"/>
      <c r="G89" s="30"/>
      <c r="H89" s="30"/>
      <c r="I89" s="30"/>
      <c r="J89" s="30"/>
      <c r="K89" s="30"/>
      <c r="L89" s="30"/>
      <c r="M89" s="30"/>
      <c r="N89" s="30"/>
      <c r="O89" s="30"/>
      <c r="P89" s="30"/>
      <c r="Q89" s="30"/>
      <c r="R89" s="30"/>
      <c r="S89" s="30"/>
      <c r="T89" s="30"/>
      <c r="U89" s="30"/>
      <c r="V89" s="30"/>
      <c r="W89" s="30"/>
      <c r="X89" s="30"/>
      <c r="Y89" s="30"/>
      <c r="Z89" s="40"/>
    </row>
  </sheetData>
  <mergeCells count="143">
    <mergeCell ref="C87:G87"/>
    <mergeCell ref="H87:J87"/>
    <mergeCell ref="K87:N87"/>
    <mergeCell ref="O87:Y87"/>
    <mergeCell ref="C88:G88"/>
    <mergeCell ref="H88:J88"/>
    <mergeCell ref="K88:N88"/>
    <mergeCell ref="O88:Y88"/>
    <mergeCell ref="C85:G85"/>
    <mergeCell ref="H85:J85"/>
    <mergeCell ref="K85:N85"/>
    <mergeCell ref="O85:Y85"/>
    <mergeCell ref="C86:G86"/>
    <mergeCell ref="H86:J86"/>
    <mergeCell ref="K86:N86"/>
    <mergeCell ref="O86:Y86"/>
    <mergeCell ref="C83:G83"/>
    <mergeCell ref="H83:J83"/>
    <mergeCell ref="K83:N83"/>
    <mergeCell ref="O83:Y83"/>
    <mergeCell ref="C84:G84"/>
    <mergeCell ref="H84:J84"/>
    <mergeCell ref="K84:N84"/>
    <mergeCell ref="O84:Y84"/>
    <mergeCell ref="C81:G81"/>
    <mergeCell ref="H81:J81"/>
    <mergeCell ref="K81:N81"/>
    <mergeCell ref="O81:Y81"/>
    <mergeCell ref="C82:G82"/>
    <mergeCell ref="H82:J82"/>
    <mergeCell ref="K82:N82"/>
    <mergeCell ref="O82:Y82"/>
    <mergeCell ref="C79:G79"/>
    <mergeCell ref="H79:J79"/>
    <mergeCell ref="K79:N79"/>
    <mergeCell ref="O79:Y79"/>
    <mergeCell ref="C80:G80"/>
    <mergeCell ref="H80:J80"/>
    <mergeCell ref="K80:N80"/>
    <mergeCell ref="O80:Y80"/>
    <mergeCell ref="C77:G77"/>
    <mergeCell ref="H77:J77"/>
    <mergeCell ref="K77:N77"/>
    <mergeCell ref="O77:Y77"/>
    <mergeCell ref="C78:G78"/>
    <mergeCell ref="H78:J78"/>
    <mergeCell ref="K78:N78"/>
    <mergeCell ref="O78:Y78"/>
    <mergeCell ref="C54:G54"/>
    <mergeCell ref="C57:Y58"/>
    <mergeCell ref="C59:Y71"/>
    <mergeCell ref="C74:G76"/>
    <mergeCell ref="H74:J76"/>
    <mergeCell ref="K74:N76"/>
    <mergeCell ref="O74:Y76"/>
    <mergeCell ref="C51:G51"/>
    <mergeCell ref="R51:Y51"/>
    <mergeCell ref="C52:G52"/>
    <mergeCell ref="R52:Y52"/>
    <mergeCell ref="C53:G53"/>
    <mergeCell ref="R53:Y53"/>
    <mergeCell ref="C48:G48"/>
    <mergeCell ref="R48:Y48"/>
    <mergeCell ref="C49:G49"/>
    <mergeCell ref="R49:Y49"/>
    <mergeCell ref="C50:G50"/>
    <mergeCell ref="R50:Y50"/>
    <mergeCell ref="C45:G45"/>
    <mergeCell ref="R45:Y45"/>
    <mergeCell ref="C46:G46"/>
    <mergeCell ref="R46:Y46"/>
    <mergeCell ref="C47:G47"/>
    <mergeCell ref="R47:Y47"/>
    <mergeCell ref="C42:G42"/>
    <mergeCell ref="R42:Y42"/>
    <mergeCell ref="C43:G43"/>
    <mergeCell ref="R43:Y43"/>
    <mergeCell ref="C44:G44"/>
    <mergeCell ref="R44:Y44"/>
    <mergeCell ref="C39:G39"/>
    <mergeCell ref="R39:Y39"/>
    <mergeCell ref="C40:G40"/>
    <mergeCell ref="R40:Y40"/>
    <mergeCell ref="C41:G41"/>
    <mergeCell ref="R41:Y41"/>
    <mergeCell ref="C36:G36"/>
    <mergeCell ref="R36:Y36"/>
    <mergeCell ref="C37:G37"/>
    <mergeCell ref="R37:Y37"/>
    <mergeCell ref="C38:G38"/>
    <mergeCell ref="R38:Y38"/>
    <mergeCell ref="C32:G33"/>
    <mergeCell ref="H32:I32"/>
    <mergeCell ref="J32:K32"/>
    <mergeCell ref="L32:M32"/>
    <mergeCell ref="N32:O32"/>
    <mergeCell ref="P32:Q32"/>
    <mergeCell ref="R32:Y33"/>
    <mergeCell ref="C30:Y31"/>
    <mergeCell ref="C34:G34"/>
    <mergeCell ref="R34:Y34"/>
    <mergeCell ref="C35:G35"/>
    <mergeCell ref="R35:Y35"/>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6:H16"/>
    <mergeCell ref="I16:Y16"/>
    <mergeCell ref="C7:H8"/>
    <mergeCell ref="I7:Y8"/>
    <mergeCell ref="C10:H11"/>
    <mergeCell ref="I10:P11"/>
    <mergeCell ref="Q10:S10"/>
    <mergeCell ref="T10:Y10"/>
    <mergeCell ref="Q11:S11"/>
    <mergeCell ref="T11:Y11"/>
    <mergeCell ref="B2:G4"/>
    <mergeCell ref="H3:O3"/>
    <mergeCell ref="P3:Z3"/>
    <mergeCell ref="H4:Z4"/>
    <mergeCell ref="H2:Z2"/>
    <mergeCell ref="C13:H14"/>
    <mergeCell ref="I13:S14"/>
    <mergeCell ref="T13:Y13"/>
    <mergeCell ref="T14:Y14"/>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A72"/>
  <sheetViews>
    <sheetView topLeftCell="A31" workbookViewId="0">
      <selection activeCell="Q37" sqref="Q37:T37"/>
    </sheetView>
  </sheetViews>
  <sheetFormatPr baseColWidth="10" defaultColWidth="3.7109375" defaultRowHeight="14.25" x14ac:dyDescent="0.2"/>
  <cols>
    <col min="1" max="1" width="3.7109375" style="3"/>
    <col min="2" max="2" width="2.85546875" style="3" customWidth="1"/>
    <col min="3" max="7" width="9.42578125" style="3" customWidth="1"/>
    <col min="8" max="8" width="12.5703125" style="3" customWidth="1"/>
    <col min="9" max="9" width="13.42578125" style="3" customWidth="1"/>
    <col min="10" max="10" width="13.85546875" style="3" customWidth="1"/>
    <col min="11" max="12" width="3.42578125" style="3" customWidth="1"/>
    <col min="13" max="15" width="2.7109375" style="3" customWidth="1"/>
    <col min="16" max="16" width="8.42578125" style="3" customWidth="1"/>
    <col min="17" max="17" width="3.5703125" style="3" customWidth="1"/>
    <col min="18" max="18" width="3.7109375" style="3"/>
    <col min="19" max="19" width="3.28515625" style="3" customWidth="1"/>
    <col min="20" max="24" width="3.7109375" style="3"/>
    <col min="25" max="25" width="5" style="3" customWidth="1"/>
    <col min="26" max="26" width="2.85546875" style="3" customWidth="1"/>
    <col min="27" max="27" width="6.85546875" style="3" customWidth="1"/>
    <col min="28" max="16384" width="3.7109375" style="3"/>
  </cols>
  <sheetData>
    <row r="1" spans="1:26" x14ac:dyDescent="0.2">
      <c r="A1" s="1"/>
      <c r="B1" s="2"/>
      <c r="C1" s="2"/>
      <c r="D1" s="2"/>
      <c r="E1" s="2"/>
      <c r="F1" s="2"/>
    </row>
    <row r="2" spans="1:26" ht="45.75" customHeight="1" x14ac:dyDescent="0.2">
      <c r="A2" s="1"/>
      <c r="B2" s="646"/>
      <c r="C2" s="646"/>
      <c r="D2" s="646"/>
      <c r="E2" s="646"/>
      <c r="F2" s="646"/>
      <c r="G2" s="646"/>
      <c r="H2" s="956" t="s">
        <v>0</v>
      </c>
      <c r="I2" s="956"/>
      <c r="J2" s="956"/>
      <c r="K2" s="956"/>
      <c r="L2" s="956"/>
      <c r="M2" s="956"/>
      <c r="N2" s="956"/>
      <c r="O2" s="956"/>
      <c r="P2" s="956"/>
      <c r="Q2" s="956"/>
      <c r="R2" s="956"/>
      <c r="S2" s="956"/>
      <c r="T2" s="956"/>
      <c r="U2" s="956"/>
      <c r="V2" s="956"/>
      <c r="W2" s="956"/>
      <c r="X2" s="956"/>
      <c r="Y2" s="956"/>
      <c r="Z2" s="956"/>
    </row>
    <row r="3" spans="1:26" ht="15" x14ac:dyDescent="0.2">
      <c r="A3" s="1"/>
      <c r="B3" s="646"/>
      <c r="C3" s="646"/>
      <c r="D3" s="646"/>
      <c r="E3" s="646"/>
      <c r="F3" s="646"/>
      <c r="G3" s="646"/>
      <c r="H3" s="651" t="s">
        <v>1</v>
      </c>
      <c r="I3" s="651"/>
      <c r="J3" s="651"/>
      <c r="K3" s="651"/>
      <c r="L3" s="651"/>
      <c r="M3" s="651"/>
      <c r="N3" s="651"/>
      <c r="O3" s="651"/>
      <c r="P3" s="651" t="s">
        <v>389</v>
      </c>
      <c r="Q3" s="651"/>
      <c r="R3" s="651"/>
      <c r="S3" s="651"/>
      <c r="T3" s="651"/>
      <c r="U3" s="651"/>
      <c r="V3" s="651"/>
      <c r="W3" s="651"/>
      <c r="X3" s="651"/>
      <c r="Y3" s="651"/>
      <c r="Z3" s="651"/>
    </row>
    <row r="4" spans="1:26" ht="15" x14ac:dyDescent="0.2">
      <c r="A4" s="1"/>
      <c r="B4" s="646"/>
      <c r="C4" s="646"/>
      <c r="D4" s="646"/>
      <c r="E4" s="646"/>
      <c r="F4" s="646"/>
      <c r="G4" s="646"/>
      <c r="H4" s="651" t="s">
        <v>466</v>
      </c>
      <c r="I4" s="651"/>
      <c r="J4" s="651"/>
      <c r="K4" s="651"/>
      <c r="L4" s="651"/>
      <c r="M4" s="651"/>
      <c r="N4" s="651"/>
      <c r="O4" s="651"/>
      <c r="P4" s="651"/>
      <c r="Q4" s="651"/>
      <c r="R4" s="651"/>
      <c r="S4" s="651"/>
      <c r="T4" s="651"/>
      <c r="U4" s="651"/>
      <c r="V4" s="651"/>
      <c r="W4" s="651"/>
      <c r="X4" s="651"/>
      <c r="Y4" s="651"/>
      <c r="Z4" s="651"/>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1022" t="s">
        <v>2</v>
      </c>
      <c r="D7" s="1023"/>
      <c r="E7" s="1043"/>
      <c r="F7" s="1047" t="s">
        <v>453</v>
      </c>
      <c r="G7" s="970"/>
      <c r="H7" s="970"/>
      <c r="I7" s="970"/>
      <c r="J7" s="970"/>
      <c r="K7" s="970"/>
      <c r="L7" s="970"/>
      <c r="M7" s="970"/>
      <c r="N7" s="970"/>
      <c r="O7" s="970"/>
      <c r="P7" s="970"/>
      <c r="Q7" s="970"/>
      <c r="R7" s="970"/>
      <c r="S7" s="970"/>
      <c r="T7" s="970"/>
      <c r="U7" s="970"/>
      <c r="V7" s="970"/>
      <c r="W7" s="970"/>
      <c r="X7" s="970"/>
      <c r="Y7" s="971"/>
      <c r="Z7" s="11"/>
    </row>
    <row r="8" spans="1:26" ht="15.75" thickBot="1" x14ac:dyDescent="0.25">
      <c r="B8" s="10"/>
      <c r="C8" s="1044"/>
      <c r="D8" s="1045"/>
      <c r="E8" s="1046"/>
      <c r="F8" s="1048"/>
      <c r="G8" s="973"/>
      <c r="H8" s="973"/>
      <c r="I8" s="973"/>
      <c r="J8" s="973"/>
      <c r="K8" s="973"/>
      <c r="L8" s="973"/>
      <c r="M8" s="973"/>
      <c r="N8" s="973"/>
      <c r="O8" s="973"/>
      <c r="P8" s="973"/>
      <c r="Q8" s="973"/>
      <c r="R8" s="973"/>
      <c r="S8" s="973"/>
      <c r="T8" s="973"/>
      <c r="U8" s="973"/>
      <c r="V8" s="973"/>
      <c r="W8" s="973"/>
      <c r="X8" s="973"/>
      <c r="Y8" s="974"/>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x14ac:dyDescent="0.2">
      <c r="B10" s="10"/>
      <c r="C10" s="1022" t="s">
        <v>4</v>
      </c>
      <c r="D10" s="1023"/>
      <c r="E10" s="1043"/>
      <c r="F10" s="1047" t="s">
        <v>467</v>
      </c>
      <c r="G10" s="970"/>
      <c r="H10" s="970"/>
      <c r="I10" s="970"/>
      <c r="J10" s="970"/>
      <c r="K10" s="970"/>
      <c r="L10" s="970"/>
      <c r="M10" s="970"/>
      <c r="N10" s="970"/>
      <c r="O10" s="970"/>
      <c r="P10" s="1055" t="s">
        <v>455</v>
      </c>
      <c r="Q10" s="1055"/>
      <c r="R10" s="1055"/>
      <c r="S10" s="1055"/>
      <c r="T10" s="980" t="s">
        <v>5</v>
      </c>
      <c r="U10" s="656"/>
      <c r="V10" s="656"/>
      <c r="W10" s="656"/>
      <c r="X10" s="656"/>
      <c r="Y10" s="657"/>
      <c r="Z10" s="11"/>
    </row>
    <row r="11" spans="1:26" ht="18" customHeight="1" thickBot="1" x14ac:dyDescent="0.25">
      <c r="B11" s="10"/>
      <c r="C11" s="1044"/>
      <c r="D11" s="1045"/>
      <c r="E11" s="1046"/>
      <c r="F11" s="1048"/>
      <c r="G11" s="973"/>
      <c r="H11" s="973"/>
      <c r="I11" s="973"/>
      <c r="J11" s="973"/>
      <c r="K11" s="973"/>
      <c r="L11" s="973"/>
      <c r="M11" s="973"/>
      <c r="N11" s="973"/>
      <c r="O11" s="973"/>
      <c r="P11" s="639" t="s">
        <v>468</v>
      </c>
      <c r="Q11" s="1056"/>
      <c r="R11" s="1056"/>
      <c r="S11" s="637"/>
      <c r="T11" s="981" t="s">
        <v>469</v>
      </c>
      <c r="U11" s="641"/>
      <c r="V11" s="641"/>
      <c r="W11" s="641"/>
      <c r="X11" s="641"/>
      <c r="Y11" s="64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21" customHeight="1" x14ac:dyDescent="0.2">
      <c r="B13" s="15"/>
      <c r="C13" s="1022" t="s">
        <v>6</v>
      </c>
      <c r="D13" s="1023"/>
      <c r="E13" s="1043"/>
      <c r="F13" s="1047" t="s">
        <v>470</v>
      </c>
      <c r="G13" s="970"/>
      <c r="H13" s="970"/>
      <c r="I13" s="970"/>
      <c r="J13" s="970"/>
      <c r="K13" s="970"/>
      <c r="L13" s="970"/>
      <c r="M13" s="970"/>
      <c r="N13" s="970"/>
      <c r="O13" s="970"/>
      <c r="P13" s="970"/>
      <c r="Q13" s="970"/>
      <c r="R13" s="970"/>
      <c r="S13" s="971"/>
      <c r="T13" s="655" t="s">
        <v>7</v>
      </c>
      <c r="U13" s="656"/>
      <c r="V13" s="656"/>
      <c r="W13" s="656"/>
      <c r="X13" s="656"/>
      <c r="Y13" s="657"/>
      <c r="Z13" s="17"/>
    </row>
    <row r="14" spans="1:26" ht="41.25" customHeight="1" thickBot="1" x14ac:dyDescent="0.25">
      <c r="B14" s="15"/>
      <c r="C14" s="1044"/>
      <c r="D14" s="1045"/>
      <c r="E14" s="1046"/>
      <c r="F14" s="1048"/>
      <c r="G14" s="973"/>
      <c r="H14" s="973"/>
      <c r="I14" s="973"/>
      <c r="J14" s="973"/>
      <c r="K14" s="973"/>
      <c r="L14" s="973"/>
      <c r="M14" s="973"/>
      <c r="N14" s="973"/>
      <c r="O14" s="973"/>
      <c r="P14" s="973"/>
      <c r="Q14" s="973"/>
      <c r="R14" s="973"/>
      <c r="S14" s="974"/>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35.25" customHeight="1" thickBot="1" x14ac:dyDescent="0.25">
      <c r="B16" s="15"/>
      <c r="C16" s="1049" t="s">
        <v>8</v>
      </c>
      <c r="D16" s="1050"/>
      <c r="E16" s="1051"/>
      <c r="F16" s="1052" t="s">
        <v>471</v>
      </c>
      <c r="G16" s="1053"/>
      <c r="H16" s="1053"/>
      <c r="I16" s="1053"/>
      <c r="J16" s="1053"/>
      <c r="K16" s="1053"/>
      <c r="L16" s="1053"/>
      <c r="M16" s="1053"/>
      <c r="N16" s="1053"/>
      <c r="O16" s="1053"/>
      <c r="P16" s="1053"/>
      <c r="Q16" s="1053"/>
      <c r="R16" s="1053"/>
      <c r="S16" s="1053"/>
      <c r="T16" s="1053"/>
      <c r="U16" s="1053"/>
      <c r="V16" s="1053"/>
      <c r="W16" s="1053"/>
      <c r="X16" s="1053"/>
      <c r="Y16" s="1054"/>
      <c r="Z16" s="17"/>
    </row>
    <row r="17" spans="2:27" ht="14.25" customHeight="1" thickBot="1" x14ac:dyDescent="0.25">
      <c r="B17" s="15"/>
      <c r="C17" s="14"/>
      <c r="D17" s="14"/>
      <c r="E17" s="14"/>
      <c r="F17" s="172"/>
      <c r="G17" s="172"/>
      <c r="H17" s="172"/>
      <c r="I17" s="83"/>
      <c r="J17" s="83"/>
      <c r="K17" s="83"/>
      <c r="L17" s="83"/>
      <c r="M17" s="83"/>
      <c r="N17" s="83"/>
      <c r="O17" s="83"/>
      <c r="P17" s="83"/>
      <c r="Q17" s="83"/>
      <c r="R17" s="83"/>
      <c r="S17" s="83"/>
      <c r="T17" s="83"/>
      <c r="U17" s="83"/>
      <c r="V17" s="83"/>
      <c r="W17" s="83"/>
      <c r="X17" s="83"/>
      <c r="Y17" s="83"/>
      <c r="Z17" s="17"/>
    </row>
    <row r="18" spans="2:27" ht="61.5" customHeight="1" thickBot="1" x14ac:dyDescent="0.25">
      <c r="B18" s="15"/>
      <c r="C18" s="1049" t="s">
        <v>9</v>
      </c>
      <c r="D18" s="1050"/>
      <c r="E18" s="1051"/>
      <c r="F18" s="1052" t="s">
        <v>634</v>
      </c>
      <c r="G18" s="1053"/>
      <c r="H18" s="1053"/>
      <c r="I18" s="1053"/>
      <c r="J18" s="1053"/>
      <c r="K18" s="1053"/>
      <c r="L18" s="1053"/>
      <c r="M18" s="1053"/>
      <c r="N18" s="1053"/>
      <c r="O18" s="1053"/>
      <c r="P18" s="1053"/>
      <c r="Q18" s="1053"/>
      <c r="R18" s="1053"/>
      <c r="S18" s="1053"/>
      <c r="T18" s="1053"/>
      <c r="U18" s="1053"/>
      <c r="V18" s="1053"/>
      <c r="W18" s="1053"/>
      <c r="X18" s="1053"/>
      <c r="Y18" s="1054"/>
      <c r="Z18" s="17"/>
    </row>
    <row r="19" spans="2:27" ht="15" thickBot="1" x14ac:dyDescent="0.25">
      <c r="B19" s="15"/>
      <c r="C19" s="16"/>
      <c r="D19" s="16"/>
      <c r="E19" s="16"/>
      <c r="F19" s="16"/>
      <c r="G19" s="16"/>
      <c r="H19" s="16"/>
      <c r="I19" s="16"/>
      <c r="J19" s="16"/>
      <c r="K19" s="16"/>
      <c r="L19" s="16"/>
      <c r="M19" s="16"/>
      <c r="N19" s="16"/>
      <c r="O19" s="16"/>
      <c r="P19" s="16"/>
      <c r="Q19" s="16"/>
      <c r="R19" s="16"/>
      <c r="S19" s="16"/>
      <c r="T19" s="16"/>
      <c r="U19" s="16"/>
      <c r="V19" s="16"/>
      <c r="W19" s="16"/>
      <c r="X19" s="16"/>
      <c r="Y19" s="16"/>
      <c r="Z19" s="17"/>
    </row>
    <row r="20" spans="2:27" s="1" customFormat="1" ht="15" customHeight="1" x14ac:dyDescent="0.2">
      <c r="B20" s="15"/>
      <c r="C20" s="1057" t="s">
        <v>10</v>
      </c>
      <c r="D20" s="1058"/>
      <c r="E20" s="1058"/>
      <c r="F20" s="1058"/>
      <c r="G20" s="1058"/>
      <c r="H20" s="1059"/>
      <c r="I20" s="982" t="s">
        <v>233</v>
      </c>
      <c r="J20" s="983"/>
      <c r="K20" s="983"/>
      <c r="L20" s="984"/>
      <c r="M20" s="655" t="s">
        <v>11</v>
      </c>
      <c r="N20" s="656"/>
      <c r="O20" s="656"/>
      <c r="P20" s="656"/>
      <c r="Q20" s="656"/>
      <c r="R20" s="656"/>
      <c r="S20" s="657"/>
      <c r="T20" s="655" t="s">
        <v>12</v>
      </c>
      <c r="U20" s="656"/>
      <c r="V20" s="656"/>
      <c r="W20" s="656"/>
      <c r="X20" s="656"/>
      <c r="Y20" s="657"/>
      <c r="Z20" s="17"/>
    </row>
    <row r="21" spans="2:27" s="1" customFormat="1" ht="15.75" customHeight="1" thickBot="1" x14ac:dyDescent="0.25">
      <c r="B21" s="15"/>
      <c r="C21" s="1060"/>
      <c r="D21" s="1061"/>
      <c r="E21" s="1061"/>
      <c r="F21" s="1061"/>
      <c r="G21" s="1061"/>
      <c r="H21" s="1062"/>
      <c r="I21" s="985"/>
      <c r="J21" s="986"/>
      <c r="K21" s="986"/>
      <c r="L21" s="987"/>
      <c r="M21" s="988" t="s">
        <v>70</v>
      </c>
      <c r="N21" s="714"/>
      <c r="O21" s="714"/>
      <c r="P21" s="714"/>
      <c r="Q21" s="714"/>
      <c r="R21" s="714"/>
      <c r="S21" s="715"/>
      <c r="T21" s="988" t="s">
        <v>71</v>
      </c>
      <c r="U21" s="714"/>
      <c r="V21" s="714"/>
      <c r="W21" s="714"/>
      <c r="X21" s="714"/>
      <c r="Y21" s="715"/>
      <c r="Z21" s="17"/>
    </row>
    <row r="22" spans="2:27"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7" ht="15.75" customHeight="1" x14ac:dyDescent="0.2">
      <c r="B23" s="15"/>
      <c r="C23" s="655" t="s">
        <v>13</v>
      </c>
      <c r="D23" s="656"/>
      <c r="E23" s="656"/>
      <c r="F23" s="656"/>
      <c r="G23" s="656"/>
      <c r="H23" s="656"/>
      <c r="I23" s="657"/>
      <c r="J23" s="655" t="s">
        <v>14</v>
      </c>
      <c r="K23" s="656"/>
      <c r="L23" s="656"/>
      <c r="M23" s="656"/>
      <c r="N23" s="656"/>
      <c r="O23" s="656"/>
      <c r="P23" s="657"/>
      <c r="Q23" s="980" t="s">
        <v>15</v>
      </c>
      <c r="R23" s="656"/>
      <c r="S23" s="656"/>
      <c r="T23" s="656"/>
      <c r="U23" s="656"/>
      <c r="V23" s="656"/>
      <c r="W23" s="656"/>
      <c r="X23" s="656"/>
      <c r="Y23" s="657"/>
      <c r="Z23" s="17"/>
    </row>
    <row r="24" spans="2:27" ht="30.75" customHeight="1" thickBot="1" x14ac:dyDescent="0.25">
      <c r="B24" s="15"/>
      <c r="C24" s="710" t="s">
        <v>459</v>
      </c>
      <c r="D24" s="711"/>
      <c r="E24" s="711"/>
      <c r="F24" s="711"/>
      <c r="G24" s="711"/>
      <c r="H24" s="711"/>
      <c r="I24" s="712"/>
      <c r="J24" s="710" t="s">
        <v>431</v>
      </c>
      <c r="K24" s="711"/>
      <c r="L24" s="711"/>
      <c r="M24" s="711"/>
      <c r="N24" s="711"/>
      <c r="O24" s="711"/>
      <c r="P24" s="712"/>
      <c r="Q24" s="981" t="s">
        <v>432</v>
      </c>
      <c r="R24" s="641"/>
      <c r="S24" s="641"/>
      <c r="T24" s="641"/>
      <c r="U24" s="641"/>
      <c r="V24" s="641"/>
      <c r="W24" s="641"/>
      <c r="X24" s="641"/>
      <c r="Y24" s="642"/>
      <c r="Z24" s="17"/>
    </row>
    <row r="25" spans="2:27"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7" ht="18" customHeight="1" thickBot="1" x14ac:dyDescent="0.25">
      <c r="B26" s="15"/>
      <c r="C26" s="1049" t="s">
        <v>16</v>
      </c>
      <c r="D26" s="1050"/>
      <c r="E26" s="1051"/>
      <c r="F26" s="1052" t="s">
        <v>472</v>
      </c>
      <c r="G26" s="1053"/>
      <c r="H26" s="1053"/>
      <c r="I26" s="1053"/>
      <c r="J26" s="1053"/>
      <c r="K26" s="1053"/>
      <c r="L26" s="1053"/>
      <c r="M26" s="1053"/>
      <c r="N26" s="1053"/>
      <c r="O26" s="1053"/>
      <c r="P26" s="1053"/>
      <c r="Q26" s="1053"/>
      <c r="R26" s="1053"/>
      <c r="S26" s="1053"/>
      <c r="T26" s="1053"/>
      <c r="U26" s="1053"/>
      <c r="V26" s="1053"/>
      <c r="W26" s="1053"/>
      <c r="X26" s="1053"/>
      <c r="Y26" s="1054"/>
      <c r="Z26" s="17"/>
    </row>
    <row r="27" spans="2:27" ht="18" customHeight="1" thickBot="1" x14ac:dyDescent="0.25">
      <c r="B27" s="15"/>
      <c r="C27" s="14"/>
      <c r="D27" s="14"/>
      <c r="E27" s="14"/>
      <c r="F27" s="18"/>
      <c r="G27" s="18"/>
      <c r="H27" s="18"/>
      <c r="I27" s="18"/>
      <c r="J27" s="18"/>
      <c r="K27" s="18"/>
      <c r="L27" s="18"/>
      <c r="M27" s="18"/>
      <c r="N27" s="18"/>
      <c r="O27" s="18"/>
      <c r="P27" s="18"/>
      <c r="Q27" s="18"/>
      <c r="R27" s="18"/>
      <c r="S27" s="18"/>
      <c r="T27" s="18"/>
      <c r="U27" s="18"/>
      <c r="V27" s="18"/>
      <c r="W27" s="18"/>
      <c r="X27" s="18"/>
      <c r="Y27" s="18"/>
      <c r="Z27" s="17"/>
    </row>
    <row r="28" spans="2:27" ht="27" customHeight="1" thickBot="1" x14ac:dyDescent="0.25">
      <c r="B28" s="15"/>
      <c r="C28" s="963" t="s">
        <v>17</v>
      </c>
      <c r="D28" s="964"/>
      <c r="E28" s="964"/>
      <c r="F28" s="964"/>
      <c r="G28" s="964"/>
      <c r="H28" s="965"/>
      <c r="I28" s="709"/>
      <c r="J28" s="688"/>
      <c r="K28" s="963" t="s">
        <v>18</v>
      </c>
      <c r="L28" s="964"/>
      <c r="M28" s="964"/>
      <c r="N28" s="964"/>
      <c r="O28" s="964"/>
      <c r="P28" s="965"/>
      <c r="Q28" s="718" t="s">
        <v>38</v>
      </c>
      <c r="R28" s="716"/>
      <c r="S28" s="717"/>
      <c r="T28" s="42"/>
      <c r="U28" s="716" t="s">
        <v>39</v>
      </c>
      <c r="V28" s="716"/>
      <c r="W28" s="716"/>
      <c r="X28" s="717"/>
      <c r="Y28" s="41"/>
      <c r="Z28" s="17"/>
    </row>
    <row r="29" spans="2:27"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7" s="19" customFormat="1" x14ac:dyDescent="0.2">
      <c r="B30" s="20"/>
      <c r="C30" s="989" t="s">
        <v>19</v>
      </c>
      <c r="D30" s="990"/>
      <c r="E30" s="990"/>
      <c r="F30" s="990"/>
      <c r="G30" s="990"/>
      <c r="H30" s="990"/>
      <c r="I30" s="990"/>
      <c r="J30" s="990"/>
      <c r="K30" s="990"/>
      <c r="L30" s="990"/>
      <c r="M30" s="990"/>
      <c r="N30" s="990"/>
      <c r="O30" s="990"/>
      <c r="P30" s="990"/>
      <c r="Q30" s="990"/>
      <c r="R30" s="990"/>
      <c r="S30" s="990"/>
      <c r="T30" s="990"/>
      <c r="U30" s="990"/>
      <c r="V30" s="990"/>
      <c r="W30" s="990"/>
      <c r="X30" s="990"/>
      <c r="Y30" s="991"/>
      <c r="Z30" s="17"/>
    </row>
    <row r="31" spans="2:27" ht="15" thickBot="1" x14ac:dyDescent="0.25">
      <c r="B31" s="15"/>
      <c r="C31" s="992"/>
      <c r="D31" s="993"/>
      <c r="E31" s="993"/>
      <c r="F31" s="993"/>
      <c r="G31" s="993"/>
      <c r="H31" s="993"/>
      <c r="I31" s="993"/>
      <c r="J31" s="993"/>
      <c r="K31" s="993"/>
      <c r="L31" s="993"/>
      <c r="M31" s="993"/>
      <c r="N31" s="993"/>
      <c r="O31" s="993"/>
      <c r="P31" s="993"/>
      <c r="Q31" s="993"/>
      <c r="R31" s="993"/>
      <c r="S31" s="993"/>
      <c r="T31" s="993"/>
      <c r="U31" s="993"/>
      <c r="V31" s="993"/>
      <c r="W31" s="993"/>
      <c r="X31" s="993"/>
      <c r="Y31" s="994"/>
      <c r="Z31" s="17"/>
    </row>
    <row r="32" spans="2:27" ht="23.25" customHeight="1" thickBot="1" x14ac:dyDescent="0.25">
      <c r="B32" s="35"/>
      <c r="C32" s="1063" t="s">
        <v>473</v>
      </c>
      <c r="D32" s="1064"/>
      <c r="E32" s="1064"/>
      <c r="F32" s="1064"/>
      <c r="G32" s="1064"/>
      <c r="H32" s="173" t="s">
        <v>474</v>
      </c>
      <c r="I32" s="1065" t="s">
        <v>475</v>
      </c>
      <c r="J32" s="1066"/>
      <c r="K32" s="1067" t="s">
        <v>476</v>
      </c>
      <c r="L32" s="1068"/>
      <c r="M32" s="1068"/>
      <c r="N32" s="1068"/>
      <c r="O32" s="1068"/>
      <c r="P32" s="1069"/>
      <c r="Q32" s="1070" t="s">
        <v>477</v>
      </c>
      <c r="R32" s="1070"/>
      <c r="S32" s="1070"/>
      <c r="T32" s="1070"/>
      <c r="U32" s="1064" t="s">
        <v>463</v>
      </c>
      <c r="V32" s="1064"/>
      <c r="W32" s="1064"/>
      <c r="X32" s="1064"/>
      <c r="Y32" s="1071"/>
      <c r="Z32" s="38"/>
      <c r="AA32" s="174"/>
    </row>
    <row r="33" spans="2:27" ht="55.5" customHeight="1" x14ac:dyDescent="0.2">
      <c r="B33" s="35"/>
      <c r="C33" s="1072" t="s">
        <v>478</v>
      </c>
      <c r="D33" s="1073"/>
      <c r="E33" s="1073"/>
      <c r="F33" s="1073"/>
      <c r="G33" s="1073"/>
      <c r="H33" s="175">
        <v>0.6</v>
      </c>
      <c r="I33" s="1074">
        <f>+'[7]Plan Estratégico'!K135</f>
        <v>0.23035879999999909</v>
      </c>
      <c r="J33" s="1074"/>
      <c r="K33" s="1075">
        <v>0.39</v>
      </c>
      <c r="L33" s="1075"/>
      <c r="M33" s="1075"/>
      <c r="N33" s="1075"/>
      <c r="O33" s="1075"/>
      <c r="P33" s="1075"/>
      <c r="Q33" s="1076">
        <f>SUM(I33:P33)</f>
        <v>0.6203587999999991</v>
      </c>
      <c r="R33" s="1077"/>
      <c r="S33" s="1077"/>
      <c r="T33" s="1077"/>
      <c r="U33" s="1076"/>
      <c r="V33" s="1077"/>
      <c r="W33" s="1077"/>
      <c r="X33" s="1077"/>
      <c r="Y33" s="1078"/>
      <c r="Z33" s="38"/>
      <c r="AA33" s="176"/>
    </row>
    <row r="34" spans="2:27" ht="55.5" customHeight="1" x14ac:dyDescent="0.2">
      <c r="B34" s="35"/>
      <c r="C34" s="1079" t="s">
        <v>479</v>
      </c>
      <c r="D34" s="1080"/>
      <c r="E34" s="1080"/>
      <c r="F34" s="1080"/>
      <c r="G34" s="1080"/>
      <c r="H34" s="177">
        <v>0.14000000000000001</v>
      </c>
      <c r="I34" s="1081">
        <f>+'[7]Plan Estratégico'!K9</f>
        <v>5.536626666666665E-2</v>
      </c>
      <c r="J34" s="1081"/>
      <c r="K34" s="1082">
        <v>0.08</v>
      </c>
      <c r="L34" s="1082"/>
      <c r="M34" s="1082"/>
      <c r="N34" s="1082"/>
      <c r="O34" s="1082"/>
      <c r="P34" s="1082"/>
      <c r="Q34" s="1083">
        <f>SUM(I34:P34)</f>
        <v>0.13536626666666665</v>
      </c>
      <c r="R34" s="726"/>
      <c r="S34" s="726"/>
      <c r="T34" s="726"/>
      <c r="U34" s="1084"/>
      <c r="V34" s="723"/>
      <c r="W34" s="723"/>
      <c r="X34" s="723"/>
      <c r="Y34" s="724"/>
      <c r="Z34" s="38"/>
      <c r="AA34" s="176"/>
    </row>
    <row r="35" spans="2:27" ht="55.5" customHeight="1" x14ac:dyDescent="0.2">
      <c r="B35" s="35"/>
      <c r="C35" s="1079" t="s">
        <v>480</v>
      </c>
      <c r="D35" s="1080"/>
      <c r="E35" s="1080"/>
      <c r="F35" s="1080"/>
      <c r="G35" s="1080"/>
      <c r="H35" s="177">
        <v>0.13</v>
      </c>
      <c r="I35" s="1081">
        <f>+'[7]Plan Estratégico'!K116</f>
        <v>4.4990400000000007E-2</v>
      </c>
      <c r="J35" s="1081"/>
      <c r="K35" s="1082">
        <v>0.09</v>
      </c>
      <c r="L35" s="1082"/>
      <c r="M35" s="1082"/>
      <c r="N35" s="1082"/>
      <c r="O35" s="1082"/>
      <c r="P35" s="1082"/>
      <c r="Q35" s="1083">
        <f>SUM(I35:P35)</f>
        <v>0.13499040000000001</v>
      </c>
      <c r="R35" s="726"/>
      <c r="S35" s="726"/>
      <c r="T35" s="726"/>
      <c r="U35" s="1084"/>
      <c r="V35" s="723"/>
      <c r="W35" s="723"/>
      <c r="X35" s="723"/>
      <c r="Y35" s="724"/>
      <c r="Z35" s="38"/>
      <c r="AA35" s="176"/>
    </row>
    <row r="36" spans="2:27" ht="55.5" customHeight="1" thickBot="1" x14ac:dyDescent="0.25">
      <c r="B36" s="35"/>
      <c r="C36" s="1085" t="s">
        <v>481</v>
      </c>
      <c r="D36" s="1086"/>
      <c r="E36" s="1086"/>
      <c r="F36" s="1086"/>
      <c r="G36" s="1086"/>
      <c r="H36" s="178">
        <v>0.13</v>
      </c>
      <c r="I36" s="1087">
        <f>+'[7]Plan Estratégico'!K110</f>
        <v>3.8480000000000007E-2</v>
      </c>
      <c r="J36" s="1087"/>
      <c r="K36" s="1088">
        <v>0.08</v>
      </c>
      <c r="L36" s="1088"/>
      <c r="M36" s="1088"/>
      <c r="N36" s="1088"/>
      <c r="O36" s="1088"/>
      <c r="P36" s="1088"/>
      <c r="Q36" s="1089">
        <f>SUM(I36:P36)</f>
        <v>0.11848</v>
      </c>
      <c r="R36" s="1090"/>
      <c r="S36" s="1090"/>
      <c r="T36" s="1090"/>
      <c r="U36" s="1091"/>
      <c r="V36" s="1092"/>
      <c r="W36" s="1092"/>
      <c r="X36" s="1092"/>
      <c r="Y36" s="1093"/>
      <c r="Z36" s="38"/>
      <c r="AA36" s="176"/>
    </row>
    <row r="37" spans="2:27" ht="15.75" customHeight="1" thickBot="1" x14ac:dyDescent="0.25">
      <c r="B37" s="35"/>
      <c r="C37" s="1019" t="s">
        <v>25</v>
      </c>
      <c r="D37" s="1020"/>
      <c r="E37" s="1020"/>
      <c r="F37" s="1020"/>
      <c r="G37" s="1021"/>
      <c r="H37" s="179">
        <f>SUM(H33:H36)</f>
        <v>1</v>
      </c>
      <c r="I37" s="1094">
        <f>SUM(I33:J36)</f>
        <v>0.36919546666666575</v>
      </c>
      <c r="J37" s="1094"/>
      <c r="K37" s="1095">
        <f>SUM(K33:P36)</f>
        <v>0.64</v>
      </c>
      <c r="L37" s="1096"/>
      <c r="M37" s="1096"/>
      <c r="N37" s="1096"/>
      <c r="O37" s="1096"/>
      <c r="P37" s="1096"/>
      <c r="Q37" s="1097">
        <f>SUM(Q33:T36)</f>
        <v>1.0091954666666656</v>
      </c>
      <c r="R37" s="1098"/>
      <c r="S37" s="1098"/>
      <c r="T37" s="1098"/>
      <c r="U37" s="167"/>
      <c r="V37" s="167"/>
      <c r="W37" s="167"/>
      <c r="X37" s="167"/>
      <c r="Y37" s="168"/>
      <c r="Z37" s="38"/>
      <c r="AA37" s="174"/>
    </row>
    <row r="38" spans="2:27" x14ac:dyDescent="0.2">
      <c r="B38" s="35"/>
      <c r="C38" s="16"/>
      <c r="D38" s="16"/>
      <c r="E38" s="16"/>
      <c r="F38" s="16"/>
      <c r="G38" s="16"/>
      <c r="H38" s="27"/>
      <c r="I38" s="27"/>
      <c r="J38" s="28"/>
      <c r="K38" s="16"/>
      <c r="L38" s="16"/>
      <c r="M38" s="16"/>
      <c r="N38" s="16"/>
      <c r="O38" s="16"/>
      <c r="P38" s="16"/>
      <c r="Q38" s="16"/>
      <c r="R38" s="16"/>
      <c r="S38" s="16"/>
      <c r="T38" s="16"/>
      <c r="U38" s="16"/>
      <c r="V38" s="16"/>
      <c r="W38" s="16"/>
      <c r="X38" s="16"/>
      <c r="Y38" s="16"/>
      <c r="Z38" s="38"/>
    </row>
    <row r="39" spans="2:27" ht="15" thickBot="1" x14ac:dyDescent="0.25">
      <c r="B39" s="39"/>
      <c r="C39" s="16"/>
      <c r="D39" s="16"/>
      <c r="E39" s="16"/>
      <c r="F39" s="16"/>
      <c r="G39" s="16"/>
      <c r="H39" s="27"/>
      <c r="I39" s="27"/>
      <c r="J39" s="28"/>
      <c r="K39" s="16"/>
      <c r="L39" s="16"/>
      <c r="M39" s="16"/>
      <c r="N39" s="16"/>
      <c r="O39" s="16"/>
      <c r="P39" s="16"/>
      <c r="Q39" s="16"/>
      <c r="R39" s="16"/>
      <c r="S39" s="16"/>
      <c r="T39" s="16"/>
      <c r="U39" s="16"/>
      <c r="V39" s="16"/>
      <c r="W39" s="16"/>
      <c r="X39" s="16"/>
      <c r="Y39" s="16"/>
      <c r="Z39" s="40"/>
      <c r="AA39" s="174"/>
    </row>
    <row r="40" spans="2:27" x14ac:dyDescent="0.2">
      <c r="B40" s="35"/>
      <c r="C40" s="1022" t="s">
        <v>26</v>
      </c>
      <c r="D40" s="1023"/>
      <c r="E40" s="1023"/>
      <c r="F40" s="1023"/>
      <c r="G40" s="1023"/>
      <c r="H40" s="1023"/>
      <c r="I40" s="1023"/>
      <c r="J40" s="1023"/>
      <c r="K40" s="1023"/>
      <c r="L40" s="1023"/>
      <c r="M40" s="1023"/>
      <c r="N40" s="1023"/>
      <c r="O40" s="1023"/>
      <c r="P40" s="1023"/>
      <c r="Q40" s="1023"/>
      <c r="R40" s="1023"/>
      <c r="S40" s="1023"/>
      <c r="T40" s="1023"/>
      <c r="U40" s="1023"/>
      <c r="V40" s="1023"/>
      <c r="W40" s="1023"/>
      <c r="X40" s="1023"/>
      <c r="Y40" s="1024"/>
      <c r="Z40" s="38"/>
      <c r="AA40" s="174"/>
    </row>
    <row r="41" spans="2:27" ht="15" thickBot="1" x14ac:dyDescent="0.25">
      <c r="B41" s="35"/>
      <c r="C41" s="1025"/>
      <c r="D41" s="1026"/>
      <c r="E41" s="1026"/>
      <c r="F41" s="1026"/>
      <c r="G41" s="1026"/>
      <c r="H41" s="1026"/>
      <c r="I41" s="1026"/>
      <c r="J41" s="1026"/>
      <c r="K41" s="1026"/>
      <c r="L41" s="1026"/>
      <c r="M41" s="1026"/>
      <c r="N41" s="1026"/>
      <c r="O41" s="1026"/>
      <c r="P41" s="1026"/>
      <c r="Q41" s="1026"/>
      <c r="R41" s="1026"/>
      <c r="S41" s="1026"/>
      <c r="T41" s="1026"/>
      <c r="U41" s="1026"/>
      <c r="V41" s="1026"/>
      <c r="W41" s="1026"/>
      <c r="X41" s="1026"/>
      <c r="Y41" s="1027"/>
      <c r="Z41" s="38"/>
    </row>
    <row r="42" spans="2:27" x14ac:dyDescent="0.2">
      <c r="B42" s="35"/>
      <c r="C42" s="815" t="s">
        <v>27</v>
      </c>
      <c r="D42" s="816"/>
      <c r="E42" s="816"/>
      <c r="F42" s="816"/>
      <c r="G42" s="816"/>
      <c r="H42" s="816"/>
      <c r="I42" s="816"/>
      <c r="J42" s="816"/>
      <c r="K42" s="816"/>
      <c r="L42" s="816"/>
      <c r="M42" s="816"/>
      <c r="N42" s="816"/>
      <c r="O42" s="816"/>
      <c r="P42" s="816"/>
      <c r="Q42" s="816"/>
      <c r="R42" s="816"/>
      <c r="S42" s="816"/>
      <c r="T42" s="816"/>
      <c r="U42" s="816"/>
      <c r="V42" s="816"/>
      <c r="W42" s="816"/>
      <c r="X42" s="816"/>
      <c r="Y42" s="817"/>
      <c r="Z42" s="38"/>
    </row>
    <row r="43" spans="2:27" ht="20.25" customHeight="1" x14ac:dyDescent="0.2">
      <c r="B43" s="35"/>
      <c r="C43" s="818"/>
      <c r="D43" s="819"/>
      <c r="E43" s="819"/>
      <c r="F43" s="819"/>
      <c r="G43" s="819"/>
      <c r="H43" s="819"/>
      <c r="I43" s="819"/>
      <c r="J43" s="819"/>
      <c r="K43" s="819"/>
      <c r="L43" s="819"/>
      <c r="M43" s="819"/>
      <c r="N43" s="819"/>
      <c r="O43" s="819"/>
      <c r="P43" s="819"/>
      <c r="Q43" s="819"/>
      <c r="R43" s="819"/>
      <c r="S43" s="819"/>
      <c r="T43" s="819"/>
      <c r="U43" s="819"/>
      <c r="V43" s="819"/>
      <c r="W43" s="819"/>
      <c r="X43" s="819"/>
      <c r="Y43" s="820"/>
      <c r="Z43" s="38"/>
    </row>
    <row r="44" spans="2:27" ht="20.25" customHeight="1" x14ac:dyDescent="0.2">
      <c r="B44" s="3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38"/>
    </row>
    <row r="45" spans="2:27" ht="20.25" customHeight="1" x14ac:dyDescent="0.2">
      <c r="B45" s="3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38"/>
    </row>
    <row r="46" spans="2:27" ht="20.25" customHeight="1" x14ac:dyDescent="0.2">
      <c r="B46" s="3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38"/>
    </row>
    <row r="47" spans="2:27" ht="20.25" customHeight="1" x14ac:dyDescent="0.2">
      <c r="B47" s="3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38"/>
    </row>
    <row r="48" spans="2:27" ht="20.25" customHeight="1" x14ac:dyDescent="0.2">
      <c r="B48" s="3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38"/>
    </row>
    <row r="49" spans="2:26" ht="20.25" customHeight="1" x14ac:dyDescent="0.2">
      <c r="B49" s="3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38"/>
    </row>
    <row r="50" spans="2:26" ht="20.25" customHeight="1" x14ac:dyDescent="0.2">
      <c r="B50" s="3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38"/>
    </row>
    <row r="51" spans="2:26" ht="20.25" customHeight="1" x14ac:dyDescent="0.2">
      <c r="B51" s="3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38"/>
    </row>
    <row r="52" spans="2:26" ht="20.25" customHeight="1" x14ac:dyDescent="0.2">
      <c r="B52" s="3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38"/>
    </row>
    <row r="53" spans="2:26" ht="20.25" customHeight="1" x14ac:dyDescent="0.2">
      <c r="B53" s="3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38"/>
    </row>
    <row r="54" spans="2:26" ht="15" thickBot="1" x14ac:dyDescent="0.25">
      <c r="B54" s="35"/>
      <c r="C54" s="821"/>
      <c r="D54" s="822"/>
      <c r="E54" s="822"/>
      <c r="F54" s="822"/>
      <c r="G54" s="822"/>
      <c r="H54" s="822"/>
      <c r="I54" s="822"/>
      <c r="J54" s="822"/>
      <c r="K54" s="822"/>
      <c r="L54" s="822"/>
      <c r="M54" s="822"/>
      <c r="N54" s="822"/>
      <c r="O54" s="822"/>
      <c r="P54" s="822"/>
      <c r="Q54" s="822"/>
      <c r="R54" s="822"/>
      <c r="S54" s="822"/>
      <c r="T54" s="822"/>
      <c r="U54" s="822"/>
      <c r="V54" s="822"/>
      <c r="W54" s="822"/>
      <c r="X54" s="822"/>
      <c r="Y54" s="823"/>
      <c r="Z54" s="38"/>
    </row>
    <row r="55" spans="2:26" x14ac:dyDescent="0.2">
      <c r="B55" s="39"/>
      <c r="C55" s="30"/>
      <c r="D55" s="30"/>
      <c r="E55" s="30"/>
      <c r="F55" s="30"/>
      <c r="G55" s="30"/>
      <c r="H55" s="30"/>
      <c r="I55" s="30"/>
      <c r="J55" s="30"/>
      <c r="K55" s="30"/>
      <c r="L55" s="30"/>
      <c r="M55" s="30"/>
      <c r="N55" s="30"/>
      <c r="O55" s="30"/>
      <c r="P55" s="30"/>
      <c r="Q55" s="30"/>
      <c r="R55" s="30"/>
      <c r="S55" s="30"/>
      <c r="T55" s="30"/>
      <c r="U55" s="30"/>
      <c r="V55" s="30"/>
      <c r="W55" s="30"/>
      <c r="X55" s="30"/>
      <c r="Y55" s="30"/>
      <c r="Z55" s="40"/>
    </row>
    <row r="56" spans="2:26" ht="15" thickBot="1" x14ac:dyDescent="0.25">
      <c r="B56" s="169"/>
      <c r="C56" s="33"/>
      <c r="D56" s="33"/>
      <c r="E56" s="33"/>
      <c r="F56" s="33"/>
      <c r="G56" s="33"/>
      <c r="H56" s="33"/>
      <c r="I56" s="33"/>
      <c r="J56" s="33"/>
      <c r="K56" s="33"/>
      <c r="L56" s="33"/>
      <c r="M56" s="33"/>
      <c r="N56" s="33"/>
      <c r="O56" s="33"/>
      <c r="P56" s="33"/>
      <c r="Q56" s="33"/>
      <c r="R56" s="33"/>
      <c r="S56" s="33"/>
      <c r="T56" s="33"/>
      <c r="U56" s="33"/>
      <c r="V56" s="33"/>
      <c r="W56" s="33"/>
      <c r="X56" s="33"/>
      <c r="Y56" s="33"/>
      <c r="Z56" s="170"/>
    </row>
    <row r="57" spans="2:26" ht="14.25" customHeight="1" x14ac:dyDescent="0.2">
      <c r="B57" s="35"/>
      <c r="C57" s="759" t="s">
        <v>20</v>
      </c>
      <c r="D57" s="760"/>
      <c r="E57" s="760"/>
      <c r="F57" s="760"/>
      <c r="G57" s="761"/>
      <c r="H57" s="759" t="s">
        <v>34</v>
      </c>
      <c r="I57" s="760"/>
      <c r="J57" s="759" t="s">
        <v>35</v>
      </c>
      <c r="K57" s="760"/>
      <c r="L57" s="760"/>
      <c r="M57" s="760"/>
      <c r="N57" s="761"/>
      <c r="O57" s="759" t="s">
        <v>33</v>
      </c>
      <c r="P57" s="760"/>
      <c r="Q57" s="760"/>
      <c r="R57" s="760"/>
      <c r="S57" s="760"/>
      <c r="T57" s="760"/>
      <c r="U57" s="760"/>
      <c r="V57" s="760"/>
      <c r="W57" s="760"/>
      <c r="X57" s="760"/>
      <c r="Y57" s="761"/>
      <c r="Z57" s="38"/>
    </row>
    <row r="58" spans="2:26" ht="14.25" customHeight="1" x14ac:dyDescent="0.2">
      <c r="B58" s="35"/>
      <c r="C58" s="762"/>
      <c r="D58" s="763"/>
      <c r="E58" s="763"/>
      <c r="F58" s="763"/>
      <c r="G58" s="764"/>
      <c r="H58" s="762"/>
      <c r="I58" s="763"/>
      <c r="J58" s="762"/>
      <c r="K58" s="763"/>
      <c r="L58" s="763"/>
      <c r="M58" s="763"/>
      <c r="N58" s="764"/>
      <c r="O58" s="762"/>
      <c r="P58" s="763"/>
      <c r="Q58" s="763"/>
      <c r="R58" s="763"/>
      <c r="S58" s="763"/>
      <c r="T58" s="763"/>
      <c r="U58" s="763"/>
      <c r="V58" s="763"/>
      <c r="W58" s="763"/>
      <c r="X58" s="763"/>
      <c r="Y58" s="764"/>
      <c r="Z58" s="38"/>
    </row>
    <row r="59" spans="2:26" ht="15" customHeight="1" thickBot="1" x14ac:dyDescent="0.25">
      <c r="B59" s="35"/>
      <c r="C59" s="762"/>
      <c r="D59" s="763"/>
      <c r="E59" s="763"/>
      <c r="F59" s="763"/>
      <c r="G59" s="764"/>
      <c r="H59" s="1028"/>
      <c r="I59" s="1029"/>
      <c r="J59" s="1028"/>
      <c r="K59" s="1029"/>
      <c r="L59" s="1029"/>
      <c r="M59" s="1029"/>
      <c r="N59" s="1030"/>
      <c r="O59" s="1028"/>
      <c r="P59" s="1029"/>
      <c r="Q59" s="1029"/>
      <c r="R59" s="1029"/>
      <c r="S59" s="1029"/>
      <c r="T59" s="1029"/>
      <c r="U59" s="1029"/>
      <c r="V59" s="1029"/>
      <c r="W59" s="1029"/>
      <c r="X59" s="1029"/>
      <c r="Y59" s="1030"/>
      <c r="Z59" s="38"/>
    </row>
    <row r="60" spans="2:26" ht="15" customHeight="1" x14ac:dyDescent="0.2">
      <c r="B60" s="35"/>
      <c r="C60" s="931" t="s">
        <v>475</v>
      </c>
      <c r="D60" s="932"/>
      <c r="E60" s="932"/>
      <c r="F60" s="932"/>
      <c r="G60" s="932"/>
      <c r="H60" s="636">
        <v>0.36</v>
      </c>
      <c r="I60" s="634"/>
      <c r="J60" s="636">
        <v>0.37</v>
      </c>
      <c r="K60" s="1099"/>
      <c r="L60" s="1099"/>
      <c r="M60" s="1099"/>
      <c r="N60" s="634"/>
      <c r="O60" s="1037"/>
      <c r="P60" s="1038"/>
      <c r="Q60" s="1038"/>
      <c r="R60" s="1038"/>
      <c r="S60" s="1038"/>
      <c r="T60" s="1038"/>
      <c r="U60" s="1038"/>
      <c r="V60" s="1038"/>
      <c r="W60" s="1038"/>
      <c r="X60" s="1038"/>
      <c r="Y60" s="1039"/>
      <c r="Z60" s="38"/>
    </row>
    <row r="61" spans="2:26" x14ac:dyDescent="0.2">
      <c r="B61" s="35"/>
      <c r="C61" s="933"/>
      <c r="D61" s="934"/>
      <c r="E61" s="934"/>
      <c r="F61" s="934"/>
      <c r="G61" s="934"/>
      <c r="H61" s="1034"/>
      <c r="I61" s="1036"/>
      <c r="J61" s="1034"/>
      <c r="K61" s="1035"/>
      <c r="L61" s="1035"/>
      <c r="M61" s="1035"/>
      <c r="N61" s="1036"/>
      <c r="O61" s="1034"/>
      <c r="P61" s="1035"/>
      <c r="Q61" s="1035"/>
      <c r="R61" s="1035"/>
      <c r="S61" s="1035"/>
      <c r="T61" s="1035"/>
      <c r="U61" s="1035"/>
      <c r="V61" s="1035"/>
      <c r="W61" s="1035"/>
      <c r="X61" s="1035"/>
      <c r="Y61" s="1036"/>
      <c r="Z61" s="38"/>
    </row>
    <row r="62" spans="2:26" x14ac:dyDescent="0.2">
      <c r="B62" s="35"/>
      <c r="C62" s="645"/>
      <c r="D62" s="646"/>
      <c r="E62" s="646"/>
      <c r="F62" s="646"/>
      <c r="G62" s="646"/>
      <c r="H62" s="1034"/>
      <c r="I62" s="1036"/>
      <c r="J62" s="1034"/>
      <c r="K62" s="1035"/>
      <c r="L62" s="1035"/>
      <c r="M62" s="1035"/>
      <c r="N62" s="1036"/>
      <c r="O62" s="1034"/>
      <c r="P62" s="1035"/>
      <c r="Q62" s="1035"/>
      <c r="R62" s="1035"/>
      <c r="S62" s="1035"/>
      <c r="T62" s="1035"/>
      <c r="U62" s="1035"/>
      <c r="V62" s="1035"/>
      <c r="W62" s="1035"/>
      <c r="X62" s="1035"/>
      <c r="Y62" s="1036"/>
      <c r="Z62" s="38"/>
    </row>
    <row r="63" spans="2:26" x14ac:dyDescent="0.2">
      <c r="B63" s="35"/>
      <c r="C63" s="645"/>
      <c r="D63" s="646"/>
      <c r="E63" s="646"/>
      <c r="F63" s="646"/>
      <c r="G63" s="646"/>
      <c r="H63" s="1034"/>
      <c r="I63" s="1036"/>
      <c r="J63" s="1034"/>
      <c r="K63" s="1035"/>
      <c r="L63" s="1035"/>
      <c r="M63" s="1035"/>
      <c r="N63" s="1036"/>
      <c r="O63" s="1034"/>
      <c r="P63" s="1035"/>
      <c r="Q63" s="1035"/>
      <c r="R63" s="1035"/>
      <c r="S63" s="1035"/>
      <c r="T63" s="1035"/>
      <c r="U63" s="1035"/>
      <c r="V63" s="1035"/>
      <c r="W63" s="1035"/>
      <c r="X63" s="1035"/>
      <c r="Y63" s="1036"/>
      <c r="Z63" s="38"/>
    </row>
    <row r="64" spans="2:26" x14ac:dyDescent="0.2">
      <c r="B64" s="35"/>
      <c r="C64" s="645"/>
      <c r="D64" s="646"/>
      <c r="E64" s="646"/>
      <c r="F64" s="646"/>
      <c r="G64" s="646"/>
      <c r="H64" s="1034"/>
      <c r="I64" s="1036"/>
      <c r="J64" s="1034"/>
      <c r="K64" s="1035"/>
      <c r="L64" s="1035"/>
      <c r="M64" s="1035"/>
      <c r="N64" s="1036"/>
      <c r="O64" s="1034"/>
      <c r="P64" s="1035"/>
      <c r="Q64" s="1035"/>
      <c r="R64" s="1035"/>
      <c r="S64" s="1035"/>
      <c r="T64" s="1035"/>
      <c r="U64" s="1035"/>
      <c r="V64" s="1035"/>
      <c r="W64" s="1035"/>
      <c r="X64" s="1035"/>
      <c r="Y64" s="1036"/>
      <c r="Z64" s="38"/>
    </row>
    <row r="65" spans="2:26" x14ac:dyDescent="0.2">
      <c r="B65" s="35"/>
      <c r="C65" s="645"/>
      <c r="D65" s="646"/>
      <c r="E65" s="646"/>
      <c r="F65" s="646"/>
      <c r="G65" s="646"/>
      <c r="H65" s="1034"/>
      <c r="I65" s="1036"/>
      <c r="J65" s="1034"/>
      <c r="K65" s="1035"/>
      <c r="L65" s="1035"/>
      <c r="M65" s="1035"/>
      <c r="N65" s="1036"/>
      <c r="O65" s="1034"/>
      <c r="P65" s="1035"/>
      <c r="Q65" s="1035"/>
      <c r="R65" s="1035"/>
      <c r="S65" s="1035"/>
      <c r="T65" s="1035"/>
      <c r="U65" s="1035"/>
      <c r="V65" s="1035"/>
      <c r="W65" s="1035"/>
      <c r="X65" s="1035"/>
      <c r="Y65" s="1036"/>
      <c r="Z65" s="38"/>
    </row>
    <row r="66" spans="2:26" x14ac:dyDescent="0.2">
      <c r="B66" s="35"/>
      <c r="C66" s="645"/>
      <c r="D66" s="646"/>
      <c r="E66" s="646"/>
      <c r="F66" s="646"/>
      <c r="G66" s="646"/>
      <c r="H66" s="1034"/>
      <c r="I66" s="1036"/>
      <c r="J66" s="1034"/>
      <c r="K66" s="1035"/>
      <c r="L66" s="1035"/>
      <c r="M66" s="1035"/>
      <c r="N66" s="1036"/>
      <c r="O66" s="1034"/>
      <c r="P66" s="1035"/>
      <c r="Q66" s="1035"/>
      <c r="R66" s="1035"/>
      <c r="S66" s="1035"/>
      <c r="T66" s="1035"/>
      <c r="U66" s="1035"/>
      <c r="V66" s="1035"/>
      <c r="W66" s="1035"/>
      <c r="X66" s="1035"/>
      <c r="Y66" s="1036"/>
      <c r="Z66" s="38"/>
    </row>
    <row r="67" spans="2:26" x14ac:dyDescent="0.2">
      <c r="B67" s="35"/>
      <c r="C67" s="645"/>
      <c r="D67" s="646"/>
      <c r="E67" s="646"/>
      <c r="F67" s="646"/>
      <c r="G67" s="646"/>
      <c r="H67" s="1034"/>
      <c r="I67" s="1036"/>
      <c r="J67" s="1034"/>
      <c r="K67" s="1035"/>
      <c r="L67" s="1035"/>
      <c r="M67" s="1035"/>
      <c r="N67" s="1036"/>
      <c r="O67" s="1034"/>
      <c r="P67" s="1035"/>
      <c r="Q67" s="1035"/>
      <c r="R67" s="1035"/>
      <c r="S67" s="1035"/>
      <c r="T67" s="1035"/>
      <c r="U67" s="1035"/>
      <c r="V67" s="1035"/>
      <c r="W67" s="1035"/>
      <c r="X67" s="1035"/>
      <c r="Y67" s="1036"/>
      <c r="Z67" s="38"/>
    </row>
    <row r="68" spans="2:26" x14ac:dyDescent="0.2">
      <c r="B68" s="35"/>
      <c r="C68" s="645"/>
      <c r="D68" s="646"/>
      <c r="E68" s="646"/>
      <c r="F68" s="646"/>
      <c r="G68" s="646"/>
      <c r="H68" s="1034"/>
      <c r="I68" s="1036"/>
      <c r="J68" s="1034"/>
      <c r="K68" s="1035"/>
      <c r="L68" s="1035"/>
      <c r="M68" s="1035"/>
      <c r="N68" s="1036"/>
      <c r="O68" s="1034"/>
      <c r="P68" s="1035"/>
      <c r="Q68" s="1035"/>
      <c r="R68" s="1035"/>
      <c r="S68" s="1035"/>
      <c r="T68" s="1035"/>
      <c r="U68" s="1035"/>
      <c r="V68" s="1035"/>
      <c r="W68" s="1035"/>
      <c r="X68" s="1035"/>
      <c r="Y68" s="1036"/>
      <c r="Z68" s="38"/>
    </row>
    <row r="69" spans="2:26" x14ac:dyDescent="0.2">
      <c r="B69" s="35"/>
      <c r="C69" s="645"/>
      <c r="D69" s="646"/>
      <c r="E69" s="646"/>
      <c r="F69" s="646"/>
      <c r="G69" s="646"/>
      <c r="H69" s="1034"/>
      <c r="I69" s="1036"/>
      <c r="J69" s="1034"/>
      <c r="K69" s="1035"/>
      <c r="L69" s="1035"/>
      <c r="M69" s="1035"/>
      <c r="N69" s="1036"/>
      <c r="O69" s="1034"/>
      <c r="P69" s="1035"/>
      <c r="Q69" s="1035"/>
      <c r="R69" s="1035"/>
      <c r="S69" s="1035"/>
      <c r="T69" s="1035"/>
      <c r="U69" s="1035"/>
      <c r="V69" s="1035"/>
      <c r="W69" s="1035"/>
      <c r="X69" s="1035"/>
      <c r="Y69" s="1036"/>
      <c r="Z69" s="38"/>
    </row>
    <row r="70" spans="2:26" x14ac:dyDescent="0.2">
      <c r="B70" s="35"/>
      <c r="C70" s="645"/>
      <c r="D70" s="646"/>
      <c r="E70" s="646"/>
      <c r="F70" s="646"/>
      <c r="G70" s="646"/>
      <c r="H70" s="1034"/>
      <c r="I70" s="1036"/>
      <c r="J70" s="1034"/>
      <c r="K70" s="1035"/>
      <c r="L70" s="1035"/>
      <c r="M70" s="1035"/>
      <c r="N70" s="1036"/>
      <c r="O70" s="1034"/>
      <c r="P70" s="1035"/>
      <c r="Q70" s="1035"/>
      <c r="R70" s="1035"/>
      <c r="S70" s="1035"/>
      <c r="T70" s="1035"/>
      <c r="U70" s="1035"/>
      <c r="V70" s="1035"/>
      <c r="W70" s="1035"/>
      <c r="X70" s="1035"/>
      <c r="Y70" s="1036"/>
      <c r="Z70" s="38"/>
    </row>
    <row r="71" spans="2:26" ht="15.75" customHeight="1" thickBot="1" x14ac:dyDescent="0.25">
      <c r="B71" s="35"/>
      <c r="C71" s="647"/>
      <c r="D71" s="648"/>
      <c r="E71" s="648"/>
      <c r="F71" s="648"/>
      <c r="G71" s="648"/>
      <c r="H71" s="1040"/>
      <c r="I71" s="1042"/>
      <c r="J71" s="1040"/>
      <c r="K71" s="1041"/>
      <c r="L71" s="1041"/>
      <c r="M71" s="1041"/>
      <c r="N71" s="1042"/>
      <c r="O71" s="1040"/>
      <c r="P71" s="1041"/>
      <c r="Q71" s="1041"/>
      <c r="R71" s="1041"/>
      <c r="S71" s="1041"/>
      <c r="T71" s="1041"/>
      <c r="U71" s="1041"/>
      <c r="V71" s="1041"/>
      <c r="W71" s="1041"/>
      <c r="X71" s="1041"/>
      <c r="Y71" s="1042"/>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sheetData>
  <mergeCells count="124">
    <mergeCell ref="C71:G71"/>
    <mergeCell ref="O71:Y71"/>
    <mergeCell ref="C69:G69"/>
    <mergeCell ref="O69:Y69"/>
    <mergeCell ref="C70:G70"/>
    <mergeCell ref="O70:Y70"/>
    <mergeCell ref="H69:I69"/>
    <mergeCell ref="H70:I70"/>
    <mergeCell ref="H71:I71"/>
    <mergeCell ref="J69:N69"/>
    <mergeCell ref="J70:N70"/>
    <mergeCell ref="J71:N71"/>
    <mergeCell ref="C67:G67"/>
    <mergeCell ref="O67:Y67"/>
    <mergeCell ref="C68:G68"/>
    <mergeCell ref="O68:Y68"/>
    <mergeCell ref="C65:G65"/>
    <mergeCell ref="O65:Y65"/>
    <mergeCell ref="C66:G66"/>
    <mergeCell ref="O66:Y66"/>
    <mergeCell ref="H65:I65"/>
    <mergeCell ref="H66:I66"/>
    <mergeCell ref="H67:I67"/>
    <mergeCell ref="H68:I68"/>
    <mergeCell ref="J65:N65"/>
    <mergeCell ref="J66:N66"/>
    <mergeCell ref="J67:N67"/>
    <mergeCell ref="J68:N68"/>
    <mergeCell ref="C63:G63"/>
    <mergeCell ref="O63:Y63"/>
    <mergeCell ref="C64:G64"/>
    <mergeCell ref="O64:Y64"/>
    <mergeCell ref="C61:G61"/>
    <mergeCell ref="O61:Y61"/>
    <mergeCell ref="C62:G62"/>
    <mergeCell ref="O62:Y62"/>
    <mergeCell ref="H61:I61"/>
    <mergeCell ref="H62:I62"/>
    <mergeCell ref="H63:I63"/>
    <mergeCell ref="H64:I64"/>
    <mergeCell ref="J61:N61"/>
    <mergeCell ref="J62:N62"/>
    <mergeCell ref="J63:N63"/>
    <mergeCell ref="J64:N64"/>
    <mergeCell ref="C57:G59"/>
    <mergeCell ref="O57:Y59"/>
    <mergeCell ref="C60:G60"/>
    <mergeCell ref="O60:Y60"/>
    <mergeCell ref="C37:G37"/>
    <mergeCell ref="I37:J37"/>
    <mergeCell ref="K37:P37"/>
    <mergeCell ref="Q37:T37"/>
    <mergeCell ref="C40:Y41"/>
    <mergeCell ref="C42:Y54"/>
    <mergeCell ref="H57:I59"/>
    <mergeCell ref="H60:I60"/>
    <mergeCell ref="J57:N59"/>
    <mergeCell ref="J60:N60"/>
    <mergeCell ref="C35:G35"/>
    <mergeCell ref="I35:J35"/>
    <mergeCell ref="K35:P35"/>
    <mergeCell ref="Q35:T35"/>
    <mergeCell ref="U35:Y35"/>
    <mergeCell ref="C36:G36"/>
    <mergeCell ref="I36:J36"/>
    <mergeCell ref="K36:P36"/>
    <mergeCell ref="Q36:T36"/>
    <mergeCell ref="U36:Y36"/>
    <mergeCell ref="C33:G33"/>
    <mergeCell ref="I33:J33"/>
    <mergeCell ref="K33:P33"/>
    <mergeCell ref="Q33:T33"/>
    <mergeCell ref="U33:Y33"/>
    <mergeCell ref="C34:G34"/>
    <mergeCell ref="I34:J34"/>
    <mergeCell ref="K34:P34"/>
    <mergeCell ref="Q34:T34"/>
    <mergeCell ref="U34:Y34"/>
    <mergeCell ref="C30:Y31"/>
    <mergeCell ref="C32:G32"/>
    <mergeCell ref="I32:J32"/>
    <mergeCell ref="K32:P32"/>
    <mergeCell ref="Q32:T32"/>
    <mergeCell ref="U32:Y32"/>
    <mergeCell ref="C26:E26"/>
    <mergeCell ref="F26:Y26"/>
    <mergeCell ref="C28:H28"/>
    <mergeCell ref="I28:J28"/>
    <mergeCell ref="K28:P28"/>
    <mergeCell ref="Q28:S28"/>
    <mergeCell ref="U28:X28"/>
    <mergeCell ref="C24:I24"/>
    <mergeCell ref="J24:P24"/>
    <mergeCell ref="Q24:Y24"/>
    <mergeCell ref="C18:E18"/>
    <mergeCell ref="F18:Y18"/>
    <mergeCell ref="C20:H21"/>
    <mergeCell ref="I20:L21"/>
    <mergeCell ref="M20:S20"/>
    <mergeCell ref="T20:Y20"/>
    <mergeCell ref="M21:S21"/>
    <mergeCell ref="T21:Y21"/>
    <mergeCell ref="C16:E16"/>
    <mergeCell ref="F16:Y16"/>
    <mergeCell ref="C10:E11"/>
    <mergeCell ref="F10:O11"/>
    <mergeCell ref="P10:S10"/>
    <mergeCell ref="T10:Y10"/>
    <mergeCell ref="P11:S11"/>
    <mergeCell ref="T11:Y11"/>
    <mergeCell ref="C23:I23"/>
    <mergeCell ref="J23:P23"/>
    <mergeCell ref="Q23:Y23"/>
    <mergeCell ref="B2:G4"/>
    <mergeCell ref="H2:Z2"/>
    <mergeCell ref="H3:O3"/>
    <mergeCell ref="P3:Z3"/>
    <mergeCell ref="H4:Z4"/>
    <mergeCell ref="C7:E8"/>
    <mergeCell ref="F7:Y8"/>
    <mergeCell ref="C13:E14"/>
    <mergeCell ref="F13:S14"/>
    <mergeCell ref="T13:Y13"/>
    <mergeCell ref="T14:Y14"/>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A111"/>
  <sheetViews>
    <sheetView topLeftCell="A34" workbookViewId="0">
      <selection activeCell="L36" sqref="L36:Z36"/>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4.28515625" style="343" customWidth="1"/>
    <col min="9" max="10" width="13.42578125" style="343" customWidth="1"/>
    <col min="11" max="11" width="15" style="343" customWidth="1"/>
    <col min="12" max="13" width="3.42578125" style="343" customWidth="1"/>
    <col min="14" max="16" width="2.7109375" style="343" customWidth="1"/>
    <col min="17" max="17" width="7.7109375" style="343" customWidth="1"/>
    <col min="18" max="18" width="3.5703125" style="343" customWidth="1"/>
    <col min="19" max="19" width="3.7109375" style="343"/>
    <col min="20" max="20" width="3.28515625" style="343" customWidth="1"/>
    <col min="21" max="22" width="6.42578125" style="343" customWidth="1"/>
    <col min="23" max="23" width="3.7109375" style="343"/>
    <col min="24" max="26" width="5" style="343" customWidth="1"/>
    <col min="27" max="27" width="2.85546875" style="343" customWidth="1"/>
    <col min="28" max="16384" width="3.7109375" style="343"/>
  </cols>
  <sheetData>
    <row r="1" spans="1:27" ht="15" thickBot="1" x14ac:dyDescent="0.25">
      <c r="A1" s="341"/>
      <c r="B1" s="342"/>
      <c r="C1" s="342"/>
      <c r="D1" s="342"/>
      <c r="E1" s="342"/>
      <c r="F1" s="342"/>
    </row>
    <row r="2" spans="1:27"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49"/>
      <c r="AA2" s="650"/>
    </row>
    <row r="3" spans="1:27" ht="15" x14ac:dyDescent="0.2">
      <c r="A3" s="341"/>
      <c r="B3" s="645"/>
      <c r="C3" s="646"/>
      <c r="D3" s="646"/>
      <c r="E3" s="646"/>
      <c r="F3" s="646"/>
      <c r="G3" s="646"/>
      <c r="H3" s="651" t="s">
        <v>1</v>
      </c>
      <c r="I3" s="651"/>
      <c r="J3" s="651"/>
      <c r="K3" s="651"/>
      <c r="L3" s="651"/>
      <c r="M3" s="651"/>
      <c r="N3" s="651"/>
      <c r="O3" s="651"/>
      <c r="P3" s="651"/>
      <c r="Q3" s="651" t="s">
        <v>37</v>
      </c>
      <c r="R3" s="651"/>
      <c r="S3" s="651"/>
      <c r="T3" s="651"/>
      <c r="U3" s="651"/>
      <c r="V3" s="651"/>
      <c r="W3" s="651"/>
      <c r="X3" s="651"/>
      <c r="Y3" s="651"/>
      <c r="Z3" s="651"/>
      <c r="AA3" s="652"/>
    </row>
    <row r="4" spans="1:27"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3"/>
      <c r="AA4" s="654"/>
    </row>
    <row r="5" spans="1:27"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c r="AA5" s="344"/>
    </row>
    <row r="6" spans="1:27" ht="15.75" thickBot="1" x14ac:dyDescent="0.25">
      <c r="B6" s="345"/>
      <c r="C6" s="346"/>
      <c r="D6" s="346"/>
      <c r="E6" s="346"/>
      <c r="F6" s="346"/>
      <c r="G6" s="346"/>
      <c r="H6" s="346"/>
      <c r="I6" s="347"/>
      <c r="J6" s="347"/>
      <c r="K6" s="347"/>
      <c r="L6" s="347"/>
      <c r="M6" s="347"/>
      <c r="N6" s="347"/>
      <c r="O6" s="347"/>
      <c r="P6" s="347"/>
      <c r="Q6" s="347"/>
      <c r="R6" s="347"/>
      <c r="S6" s="348"/>
      <c r="T6" s="348"/>
      <c r="U6" s="348"/>
      <c r="V6" s="348"/>
      <c r="W6" s="348"/>
      <c r="X6" s="346"/>
      <c r="Y6" s="346"/>
      <c r="Z6" s="346"/>
      <c r="AA6" s="349"/>
    </row>
    <row r="7" spans="1:27" ht="15" customHeight="1" x14ac:dyDescent="0.2">
      <c r="B7" s="350"/>
      <c r="C7" s="628" t="s">
        <v>2</v>
      </c>
      <c r="D7" s="629"/>
      <c r="E7" s="629"/>
      <c r="F7" s="629"/>
      <c r="G7" s="629"/>
      <c r="H7" s="630"/>
      <c r="I7" s="661" t="s">
        <v>403</v>
      </c>
      <c r="J7" s="662"/>
      <c r="K7" s="662"/>
      <c r="L7" s="662"/>
      <c r="M7" s="662"/>
      <c r="N7" s="662"/>
      <c r="O7" s="662"/>
      <c r="P7" s="662"/>
      <c r="Q7" s="662"/>
      <c r="R7" s="662"/>
      <c r="S7" s="662"/>
      <c r="T7" s="662"/>
      <c r="U7" s="662"/>
      <c r="V7" s="662"/>
      <c r="W7" s="662"/>
      <c r="X7" s="662"/>
      <c r="Y7" s="662"/>
      <c r="Z7" s="663"/>
      <c r="AA7" s="351"/>
    </row>
    <row r="8" spans="1:27"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5"/>
      <c r="Z8" s="666"/>
      <c r="AA8" s="351"/>
    </row>
    <row r="9" spans="1:27" ht="15.75" thickBot="1" x14ac:dyDescent="0.25">
      <c r="B9" s="350"/>
      <c r="C9" s="352"/>
      <c r="D9" s="352"/>
      <c r="E9" s="352"/>
      <c r="F9" s="352"/>
      <c r="G9" s="352"/>
      <c r="H9" s="352"/>
      <c r="I9" s="353"/>
      <c r="J9" s="353"/>
      <c r="K9" s="353"/>
      <c r="L9" s="353"/>
      <c r="M9" s="353"/>
      <c r="N9" s="353"/>
      <c r="O9" s="353"/>
      <c r="P9" s="353"/>
      <c r="Q9" s="353"/>
      <c r="R9" s="353"/>
      <c r="S9" s="354"/>
      <c r="T9" s="354"/>
      <c r="U9" s="354"/>
      <c r="V9" s="354"/>
      <c r="W9" s="354"/>
      <c r="X9" s="352"/>
      <c r="Y9" s="352"/>
      <c r="Z9" s="352"/>
      <c r="AA9" s="351"/>
    </row>
    <row r="10" spans="1:27" ht="15" customHeight="1" thickBot="1" x14ac:dyDescent="0.25">
      <c r="B10" s="350"/>
      <c r="C10" s="628" t="s">
        <v>4</v>
      </c>
      <c r="D10" s="629"/>
      <c r="E10" s="629"/>
      <c r="F10" s="629"/>
      <c r="G10" s="629"/>
      <c r="H10" s="630"/>
      <c r="I10" s="750" t="s">
        <v>570</v>
      </c>
      <c r="J10" s="751"/>
      <c r="K10" s="1122"/>
      <c r="L10" s="1122"/>
      <c r="M10" s="1122"/>
      <c r="N10" s="1122"/>
      <c r="O10" s="1122"/>
      <c r="P10" s="1122"/>
      <c r="Q10" s="1122"/>
      <c r="R10" s="1123"/>
      <c r="S10" s="673" t="s">
        <v>3</v>
      </c>
      <c r="T10" s="674"/>
      <c r="U10" s="674"/>
      <c r="V10" s="675"/>
      <c r="W10" s="667" t="s">
        <v>5</v>
      </c>
      <c r="X10" s="668"/>
      <c r="Y10" s="668"/>
      <c r="Z10" s="669"/>
      <c r="AA10" s="351"/>
    </row>
    <row r="11" spans="1:27" ht="28.5" customHeight="1" thickBot="1" x14ac:dyDescent="0.25">
      <c r="B11" s="350"/>
      <c r="C11" s="631"/>
      <c r="D11" s="632"/>
      <c r="E11" s="632"/>
      <c r="F11" s="632"/>
      <c r="G11" s="632"/>
      <c r="H11" s="633"/>
      <c r="I11" s="1124"/>
      <c r="J11" s="1125"/>
      <c r="K11" s="1125"/>
      <c r="L11" s="1125"/>
      <c r="M11" s="1125"/>
      <c r="N11" s="1125"/>
      <c r="O11" s="1125"/>
      <c r="P11" s="1125"/>
      <c r="Q11" s="1125"/>
      <c r="R11" s="1126"/>
      <c r="S11" s="682" t="s">
        <v>571</v>
      </c>
      <c r="T11" s="683"/>
      <c r="U11" s="683"/>
      <c r="V11" s="684"/>
      <c r="W11" s="670" t="s">
        <v>207</v>
      </c>
      <c r="X11" s="671"/>
      <c r="Y11" s="671"/>
      <c r="Z11" s="672"/>
      <c r="AA11" s="351"/>
    </row>
    <row r="12" spans="1:27"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7"/>
    </row>
    <row r="13" spans="1:27" ht="15" customHeight="1" x14ac:dyDescent="0.2">
      <c r="B13" s="355"/>
      <c r="C13" s="628" t="s">
        <v>6</v>
      </c>
      <c r="D13" s="629"/>
      <c r="E13" s="629"/>
      <c r="F13" s="629"/>
      <c r="G13" s="629"/>
      <c r="H13" s="630"/>
      <c r="I13" s="634" t="s">
        <v>572</v>
      </c>
      <c r="J13" s="634"/>
      <c r="K13" s="635"/>
      <c r="L13" s="635"/>
      <c r="M13" s="635"/>
      <c r="N13" s="635"/>
      <c r="O13" s="635"/>
      <c r="P13" s="635"/>
      <c r="Q13" s="635"/>
      <c r="R13" s="635"/>
      <c r="S13" s="635"/>
      <c r="T13" s="636"/>
      <c r="U13" s="628" t="s">
        <v>7</v>
      </c>
      <c r="V13" s="629"/>
      <c r="W13" s="629"/>
      <c r="X13" s="629"/>
      <c r="Y13" s="629"/>
      <c r="Z13" s="630"/>
      <c r="AA13" s="357"/>
    </row>
    <row r="14" spans="1:27" ht="30" customHeight="1" thickBot="1" x14ac:dyDescent="0.25">
      <c r="B14" s="355"/>
      <c r="C14" s="631"/>
      <c r="D14" s="632"/>
      <c r="E14" s="632"/>
      <c r="F14" s="632"/>
      <c r="G14" s="632"/>
      <c r="H14" s="633"/>
      <c r="I14" s="637"/>
      <c r="J14" s="637"/>
      <c r="K14" s="638"/>
      <c r="L14" s="638"/>
      <c r="M14" s="638"/>
      <c r="N14" s="638"/>
      <c r="O14" s="638"/>
      <c r="P14" s="638"/>
      <c r="Q14" s="638"/>
      <c r="R14" s="638"/>
      <c r="S14" s="638"/>
      <c r="T14" s="639"/>
      <c r="U14" s="640" t="s">
        <v>67</v>
      </c>
      <c r="V14" s="641"/>
      <c r="W14" s="641"/>
      <c r="X14" s="641"/>
      <c r="Y14" s="641"/>
      <c r="Z14" s="642"/>
      <c r="AA14" s="357"/>
    </row>
    <row r="15" spans="1:27"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7"/>
    </row>
    <row r="16" spans="1:27" ht="57.75" customHeight="1" thickBot="1" x14ac:dyDescent="0.25">
      <c r="B16" s="355"/>
      <c r="C16" s="685" t="s">
        <v>8</v>
      </c>
      <c r="D16" s="686"/>
      <c r="E16" s="686"/>
      <c r="F16" s="686"/>
      <c r="G16" s="686"/>
      <c r="H16" s="687"/>
      <c r="I16" s="688" t="s">
        <v>573</v>
      </c>
      <c r="J16" s="688"/>
      <c r="K16" s="689"/>
      <c r="L16" s="689"/>
      <c r="M16" s="689"/>
      <c r="N16" s="689"/>
      <c r="O16" s="689"/>
      <c r="P16" s="689"/>
      <c r="Q16" s="689"/>
      <c r="R16" s="689"/>
      <c r="S16" s="689"/>
      <c r="T16" s="689"/>
      <c r="U16" s="689"/>
      <c r="V16" s="689"/>
      <c r="W16" s="689"/>
      <c r="X16" s="689"/>
      <c r="Y16" s="689"/>
      <c r="Z16" s="690"/>
      <c r="AA16" s="357"/>
    </row>
    <row r="17" spans="2:27"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8"/>
      <c r="AA17" s="357"/>
    </row>
    <row r="18" spans="2:27" ht="52.5" customHeight="1" thickBot="1" x14ac:dyDescent="0.25">
      <c r="B18" s="355"/>
      <c r="C18" s="685" t="s">
        <v>9</v>
      </c>
      <c r="D18" s="686"/>
      <c r="E18" s="686"/>
      <c r="F18" s="686"/>
      <c r="G18" s="686"/>
      <c r="H18" s="687"/>
      <c r="I18" s="688" t="s">
        <v>574</v>
      </c>
      <c r="J18" s="688"/>
      <c r="K18" s="689"/>
      <c r="L18" s="689"/>
      <c r="M18" s="689"/>
      <c r="N18" s="689"/>
      <c r="O18" s="689"/>
      <c r="P18" s="689"/>
      <c r="Q18" s="689"/>
      <c r="R18" s="689"/>
      <c r="S18" s="689"/>
      <c r="T18" s="689"/>
      <c r="U18" s="689"/>
      <c r="V18" s="689"/>
      <c r="W18" s="689"/>
      <c r="X18" s="689"/>
      <c r="Y18" s="689"/>
      <c r="Z18" s="690"/>
      <c r="AA18" s="357"/>
    </row>
    <row r="19" spans="2:27"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8"/>
      <c r="AA19" s="357"/>
    </row>
    <row r="20" spans="2:27" s="341" customFormat="1" ht="22.5" customHeight="1" x14ac:dyDescent="0.2">
      <c r="B20" s="355"/>
      <c r="C20" s="691" t="s">
        <v>10</v>
      </c>
      <c r="D20" s="692"/>
      <c r="E20" s="692"/>
      <c r="F20" s="692"/>
      <c r="G20" s="692"/>
      <c r="H20" s="693"/>
      <c r="I20" s="697" t="s">
        <v>759</v>
      </c>
      <c r="J20" s="698"/>
      <c r="K20" s="698"/>
      <c r="L20" s="698"/>
      <c r="M20" s="699"/>
      <c r="N20" s="667" t="s">
        <v>11</v>
      </c>
      <c r="O20" s="668"/>
      <c r="P20" s="668"/>
      <c r="Q20" s="668"/>
      <c r="R20" s="668"/>
      <c r="S20" s="668"/>
      <c r="T20" s="669"/>
      <c r="U20" s="667" t="s">
        <v>12</v>
      </c>
      <c r="V20" s="668"/>
      <c r="W20" s="668"/>
      <c r="X20" s="668"/>
      <c r="Y20" s="668"/>
      <c r="Z20" s="669"/>
      <c r="AA20" s="357"/>
    </row>
    <row r="21" spans="2:27" s="341" customFormat="1" ht="30.75" customHeight="1" thickBot="1" x14ac:dyDescent="0.25">
      <c r="B21" s="355"/>
      <c r="C21" s="694"/>
      <c r="D21" s="695"/>
      <c r="E21" s="695"/>
      <c r="F21" s="695"/>
      <c r="G21" s="695"/>
      <c r="H21" s="696"/>
      <c r="I21" s="700"/>
      <c r="J21" s="701"/>
      <c r="K21" s="701"/>
      <c r="L21" s="701"/>
      <c r="M21" s="702"/>
      <c r="N21" s="703" t="s">
        <v>70</v>
      </c>
      <c r="O21" s="704"/>
      <c r="P21" s="704"/>
      <c r="Q21" s="704"/>
      <c r="R21" s="704"/>
      <c r="S21" s="704"/>
      <c r="T21" s="705"/>
      <c r="U21" s="1121" t="s">
        <v>71</v>
      </c>
      <c r="V21" s="704"/>
      <c r="W21" s="704"/>
      <c r="X21" s="704"/>
      <c r="Y21" s="704"/>
      <c r="Z21" s="705"/>
      <c r="AA21" s="357"/>
    </row>
    <row r="22" spans="2:27"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7"/>
    </row>
    <row r="23" spans="2:27" ht="31.5" customHeight="1" x14ac:dyDescent="0.2">
      <c r="B23" s="355"/>
      <c r="C23" s="667" t="s">
        <v>13</v>
      </c>
      <c r="D23" s="668"/>
      <c r="E23" s="668"/>
      <c r="F23" s="668"/>
      <c r="G23" s="668"/>
      <c r="H23" s="668"/>
      <c r="I23" s="668"/>
      <c r="J23" s="669"/>
      <c r="K23" s="667" t="s">
        <v>14</v>
      </c>
      <c r="L23" s="668"/>
      <c r="M23" s="668"/>
      <c r="N23" s="668"/>
      <c r="O23" s="668"/>
      <c r="P23" s="668"/>
      <c r="Q23" s="669"/>
      <c r="R23" s="667" t="s">
        <v>15</v>
      </c>
      <c r="S23" s="668"/>
      <c r="T23" s="668"/>
      <c r="U23" s="668"/>
      <c r="V23" s="668"/>
      <c r="W23" s="668"/>
      <c r="X23" s="668"/>
      <c r="Y23" s="668"/>
      <c r="Z23" s="669"/>
      <c r="AA23" s="357"/>
    </row>
    <row r="24" spans="2:27" ht="15.75" customHeight="1" thickBot="1" x14ac:dyDescent="0.25">
      <c r="B24" s="355"/>
      <c r="C24" s="1118" t="s">
        <v>575</v>
      </c>
      <c r="D24" s="1119"/>
      <c r="E24" s="1119"/>
      <c r="F24" s="1119"/>
      <c r="G24" s="1119"/>
      <c r="H24" s="1119"/>
      <c r="I24" s="1119"/>
      <c r="J24" s="1120"/>
      <c r="K24" s="710" t="s">
        <v>576</v>
      </c>
      <c r="L24" s="711"/>
      <c r="M24" s="711"/>
      <c r="N24" s="711"/>
      <c r="O24" s="711"/>
      <c r="P24" s="711"/>
      <c r="Q24" s="712"/>
      <c r="R24" s="713" t="s">
        <v>577</v>
      </c>
      <c r="S24" s="714"/>
      <c r="T24" s="714"/>
      <c r="U24" s="714"/>
      <c r="V24" s="714"/>
      <c r="W24" s="714"/>
      <c r="X24" s="714"/>
      <c r="Y24" s="714"/>
      <c r="Z24" s="715"/>
      <c r="AA24" s="357"/>
    </row>
    <row r="25" spans="2:27"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7"/>
    </row>
    <row r="26" spans="2:27" ht="33" customHeight="1" thickBot="1" x14ac:dyDescent="0.25">
      <c r="B26" s="355"/>
      <c r="C26" s="685" t="s">
        <v>16</v>
      </c>
      <c r="D26" s="686"/>
      <c r="E26" s="686"/>
      <c r="F26" s="686"/>
      <c r="G26" s="686"/>
      <c r="H26" s="687"/>
      <c r="I26" s="688" t="s">
        <v>578</v>
      </c>
      <c r="J26" s="688"/>
      <c r="K26" s="689"/>
      <c r="L26" s="689"/>
      <c r="M26" s="689"/>
      <c r="N26" s="689"/>
      <c r="O26" s="689"/>
      <c r="P26" s="689"/>
      <c r="Q26" s="689"/>
      <c r="R26" s="689"/>
      <c r="S26" s="689"/>
      <c r="T26" s="689"/>
      <c r="U26" s="689"/>
      <c r="V26" s="689"/>
      <c r="W26" s="689"/>
      <c r="X26" s="689"/>
      <c r="Y26" s="689"/>
      <c r="Z26" s="690"/>
      <c r="AA26" s="357"/>
    </row>
    <row r="27" spans="2:27"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8"/>
      <c r="AA27" s="357"/>
    </row>
    <row r="28" spans="2:27" ht="39.75" customHeight="1" thickBot="1" x14ac:dyDescent="0.25">
      <c r="B28" s="355"/>
      <c r="C28" s="685" t="s">
        <v>17</v>
      </c>
      <c r="D28" s="686"/>
      <c r="E28" s="686"/>
      <c r="F28" s="686"/>
      <c r="G28" s="686"/>
      <c r="H28" s="687"/>
      <c r="I28" s="709">
        <v>5</v>
      </c>
      <c r="J28" s="1053"/>
      <c r="K28" s="688"/>
      <c r="L28" s="685" t="s">
        <v>18</v>
      </c>
      <c r="M28" s="686"/>
      <c r="N28" s="686"/>
      <c r="O28" s="686"/>
      <c r="P28" s="686"/>
      <c r="Q28" s="687"/>
      <c r="R28" s="718" t="s">
        <v>38</v>
      </c>
      <c r="S28" s="716"/>
      <c r="T28" s="717"/>
      <c r="U28" s="384" t="s">
        <v>77</v>
      </c>
      <c r="V28" s="716" t="s">
        <v>39</v>
      </c>
      <c r="W28" s="716"/>
      <c r="X28" s="716"/>
      <c r="Y28" s="717"/>
      <c r="Z28" s="359"/>
      <c r="AA28" s="357"/>
    </row>
    <row r="29" spans="2:27"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7"/>
    </row>
    <row r="30" spans="2:27"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29"/>
      <c r="Z30" s="730"/>
      <c r="AA30" s="357"/>
    </row>
    <row r="31" spans="2:27"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2"/>
      <c r="Z31" s="733"/>
      <c r="AA31" s="357"/>
    </row>
    <row r="32" spans="2:27" s="361" customFormat="1" ht="60" customHeight="1" thickBot="1" x14ac:dyDescent="0.25">
      <c r="B32" s="360"/>
      <c r="C32" s="1106" t="s">
        <v>20</v>
      </c>
      <c r="D32" s="1107"/>
      <c r="E32" s="1107"/>
      <c r="F32" s="1107"/>
      <c r="G32" s="1108"/>
      <c r="H32" s="385" t="s">
        <v>579</v>
      </c>
      <c r="I32" s="385" t="s">
        <v>580</v>
      </c>
      <c r="J32" s="385" t="s">
        <v>581</v>
      </c>
      <c r="K32" s="385" t="s">
        <v>23</v>
      </c>
      <c r="L32" s="1109" t="s">
        <v>24</v>
      </c>
      <c r="M32" s="1110"/>
      <c r="N32" s="1110"/>
      <c r="O32" s="1110"/>
      <c r="P32" s="1110"/>
      <c r="Q32" s="1110"/>
      <c r="R32" s="1110"/>
      <c r="S32" s="1110"/>
      <c r="T32" s="1110"/>
      <c r="U32" s="1110"/>
      <c r="V32" s="1110"/>
      <c r="W32" s="1110"/>
      <c r="X32" s="1110"/>
      <c r="Y32" s="1110"/>
      <c r="Z32" s="1111"/>
      <c r="AA32" s="357"/>
    </row>
    <row r="33" spans="2:27" s="361" customFormat="1" ht="89.25" customHeight="1" x14ac:dyDescent="0.2">
      <c r="B33" s="360"/>
      <c r="C33" s="1112" t="s">
        <v>170</v>
      </c>
      <c r="D33" s="1113"/>
      <c r="E33" s="1113"/>
      <c r="F33" s="1113"/>
      <c r="G33" s="1114"/>
      <c r="H33" s="21">
        <v>2</v>
      </c>
      <c r="I33" s="21">
        <v>0</v>
      </c>
      <c r="J33" s="21">
        <v>9</v>
      </c>
      <c r="K33" s="514">
        <f>(H33+I33)/J33</f>
        <v>0.22222222222222221</v>
      </c>
      <c r="L33" s="1115" t="s">
        <v>760</v>
      </c>
      <c r="M33" s="1116"/>
      <c r="N33" s="1116"/>
      <c r="O33" s="1116"/>
      <c r="P33" s="1116"/>
      <c r="Q33" s="1116"/>
      <c r="R33" s="1116"/>
      <c r="S33" s="1116"/>
      <c r="T33" s="1116"/>
      <c r="U33" s="1116"/>
      <c r="V33" s="1116"/>
      <c r="W33" s="1116"/>
      <c r="X33" s="1116"/>
      <c r="Y33" s="1116"/>
      <c r="Z33" s="1117"/>
      <c r="AA33" s="357"/>
    </row>
    <row r="34" spans="2:27" s="361" customFormat="1" ht="95.25" customHeight="1" x14ac:dyDescent="0.2">
      <c r="B34" s="360"/>
      <c r="C34" s="1100" t="s">
        <v>172</v>
      </c>
      <c r="D34" s="1101"/>
      <c r="E34" s="1101"/>
      <c r="F34" s="1101"/>
      <c r="G34" s="1102"/>
      <c r="H34" s="515">
        <v>2</v>
      </c>
      <c r="I34" s="515">
        <v>1</v>
      </c>
      <c r="J34" s="21">
        <v>9</v>
      </c>
      <c r="K34" s="514">
        <f>(H34+I34)/J34</f>
        <v>0.33333333333333331</v>
      </c>
      <c r="L34" s="1103" t="s">
        <v>761</v>
      </c>
      <c r="M34" s="1104"/>
      <c r="N34" s="1104"/>
      <c r="O34" s="1104"/>
      <c r="P34" s="1104"/>
      <c r="Q34" s="1104"/>
      <c r="R34" s="1104"/>
      <c r="S34" s="1104"/>
      <c r="T34" s="1104"/>
      <c r="U34" s="1104"/>
      <c r="V34" s="1104"/>
      <c r="W34" s="1104"/>
      <c r="X34" s="1104"/>
      <c r="Y34" s="1104"/>
      <c r="Z34" s="1105"/>
      <c r="AA34" s="357"/>
    </row>
    <row r="35" spans="2:27" s="361" customFormat="1" ht="99" customHeight="1" x14ac:dyDescent="0.2">
      <c r="B35" s="360"/>
      <c r="C35" s="1100" t="s">
        <v>173</v>
      </c>
      <c r="D35" s="1101"/>
      <c r="E35" s="1101"/>
      <c r="F35" s="1101"/>
      <c r="G35" s="1102"/>
      <c r="H35" s="515">
        <v>1</v>
      </c>
      <c r="I35" s="515">
        <v>0</v>
      </c>
      <c r="J35" s="21">
        <v>9</v>
      </c>
      <c r="K35" s="514">
        <f>(H35+I35)/J35</f>
        <v>0.1111111111111111</v>
      </c>
      <c r="L35" s="1103" t="s">
        <v>762</v>
      </c>
      <c r="M35" s="1104"/>
      <c r="N35" s="1104"/>
      <c r="O35" s="1104"/>
      <c r="P35" s="1104"/>
      <c r="Q35" s="1104"/>
      <c r="R35" s="1104"/>
      <c r="S35" s="1104"/>
      <c r="T35" s="1104"/>
      <c r="U35" s="1104"/>
      <c r="V35" s="1104"/>
      <c r="W35" s="1104"/>
      <c r="X35" s="1104"/>
      <c r="Y35" s="1104"/>
      <c r="Z35" s="1105"/>
      <c r="AA35" s="357"/>
    </row>
    <row r="36" spans="2:27" s="361" customFormat="1" ht="88.5" customHeight="1" thickBot="1" x14ac:dyDescent="0.25">
      <c r="B36" s="360"/>
      <c r="C36" s="1100" t="s">
        <v>174</v>
      </c>
      <c r="D36" s="1101"/>
      <c r="E36" s="1101"/>
      <c r="F36" s="1101"/>
      <c r="G36" s="1102"/>
      <c r="H36" s="515">
        <v>2</v>
      </c>
      <c r="I36" s="515">
        <v>1</v>
      </c>
      <c r="J36" s="21">
        <v>9</v>
      </c>
      <c r="K36" s="514">
        <f>(H36+I36)/J36</f>
        <v>0.33333333333333331</v>
      </c>
      <c r="L36" s="1103" t="s">
        <v>833</v>
      </c>
      <c r="M36" s="1104"/>
      <c r="N36" s="1104"/>
      <c r="O36" s="1104"/>
      <c r="P36" s="1104"/>
      <c r="Q36" s="1104"/>
      <c r="R36" s="1104"/>
      <c r="S36" s="1104"/>
      <c r="T36" s="1104"/>
      <c r="U36" s="1104"/>
      <c r="V36" s="1104"/>
      <c r="W36" s="1104"/>
      <c r="X36" s="1104"/>
      <c r="Y36" s="1104"/>
      <c r="Z36" s="1105"/>
      <c r="AA36" s="357"/>
    </row>
    <row r="37" spans="2:27" s="361" customFormat="1" ht="15.75" customHeight="1" thickBot="1" x14ac:dyDescent="0.3">
      <c r="B37" s="360"/>
      <c r="C37" s="738" t="s">
        <v>25</v>
      </c>
      <c r="D37" s="739"/>
      <c r="E37" s="739"/>
      <c r="F37" s="739"/>
      <c r="G37" s="740"/>
      <c r="H37" s="364">
        <f>SUM(H33:H36)</f>
        <v>7</v>
      </c>
      <c r="I37" s="364">
        <f>SUM(I33:I36)</f>
        <v>2</v>
      </c>
      <c r="J37" s="364"/>
      <c r="K37" s="471">
        <f>(K33+K34+K35+K36)</f>
        <v>1</v>
      </c>
      <c r="L37" s="741"/>
      <c r="M37" s="742"/>
      <c r="N37" s="742"/>
      <c r="O37" s="742"/>
      <c r="P37" s="742"/>
      <c r="Q37" s="742"/>
      <c r="R37" s="742"/>
      <c r="S37" s="742"/>
      <c r="T37" s="742"/>
      <c r="U37" s="742"/>
      <c r="V37" s="742"/>
      <c r="W37" s="742"/>
      <c r="X37" s="742"/>
      <c r="Y37" s="742"/>
      <c r="Z37" s="743"/>
      <c r="AA37" s="357"/>
    </row>
    <row r="38" spans="2:27" s="361" customFormat="1" ht="5.25" customHeight="1" x14ac:dyDescent="0.2">
      <c r="B38" s="360"/>
      <c r="C38" s="356"/>
      <c r="D38" s="356"/>
      <c r="E38" s="356"/>
      <c r="F38" s="356"/>
      <c r="G38" s="356"/>
      <c r="H38" s="365"/>
      <c r="I38" s="365"/>
      <c r="J38" s="365"/>
      <c r="K38" s="28"/>
      <c r="L38" s="356"/>
      <c r="M38" s="356"/>
      <c r="N38" s="356"/>
      <c r="O38" s="356"/>
      <c r="P38" s="356"/>
      <c r="Q38" s="356"/>
      <c r="R38" s="356"/>
      <c r="S38" s="356"/>
      <c r="T38" s="356"/>
      <c r="U38" s="356"/>
      <c r="V38" s="356"/>
      <c r="W38" s="356"/>
      <c r="X38" s="356"/>
      <c r="Y38" s="356"/>
      <c r="Z38" s="356"/>
      <c r="AA38" s="357"/>
    </row>
    <row r="39" spans="2:27" s="361" customFormat="1" ht="15" thickBot="1" x14ac:dyDescent="0.25">
      <c r="B39" s="360"/>
      <c r="C39" s="356"/>
      <c r="D39" s="356"/>
      <c r="E39" s="356"/>
      <c r="F39" s="356"/>
      <c r="G39" s="356"/>
      <c r="H39" s="365"/>
      <c r="I39" s="365"/>
      <c r="J39" s="365"/>
      <c r="K39" s="28"/>
      <c r="L39" s="356"/>
      <c r="M39" s="356"/>
      <c r="N39" s="356"/>
      <c r="O39" s="356"/>
      <c r="P39" s="356"/>
      <c r="Q39" s="356"/>
      <c r="R39" s="356"/>
      <c r="S39" s="356"/>
      <c r="T39" s="356"/>
      <c r="U39" s="356"/>
      <c r="V39" s="356"/>
      <c r="W39" s="356"/>
      <c r="X39" s="356"/>
      <c r="Y39" s="356"/>
      <c r="Z39" s="356"/>
      <c r="AA39" s="357"/>
    </row>
    <row r="40" spans="2:27" s="361" customFormat="1" x14ac:dyDescent="0.2">
      <c r="B40" s="36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5"/>
      <c r="Z40" s="746"/>
      <c r="AA40" s="357"/>
    </row>
    <row r="41" spans="2:27" ht="15" thickBot="1" x14ac:dyDescent="0.25">
      <c r="B41" s="355"/>
      <c r="C41" s="747"/>
      <c r="D41" s="748"/>
      <c r="E41" s="748"/>
      <c r="F41" s="748"/>
      <c r="G41" s="748"/>
      <c r="H41" s="748"/>
      <c r="I41" s="748"/>
      <c r="J41" s="748"/>
      <c r="K41" s="748"/>
      <c r="L41" s="748"/>
      <c r="M41" s="748"/>
      <c r="N41" s="748"/>
      <c r="O41" s="748"/>
      <c r="P41" s="748"/>
      <c r="Q41" s="748"/>
      <c r="R41" s="748"/>
      <c r="S41" s="748"/>
      <c r="T41" s="748"/>
      <c r="U41" s="748"/>
      <c r="V41" s="748"/>
      <c r="W41" s="748"/>
      <c r="X41" s="748"/>
      <c r="Y41" s="748"/>
      <c r="Z41" s="749"/>
      <c r="AA41" s="357"/>
    </row>
    <row r="42" spans="2:27" x14ac:dyDescent="0.2">
      <c r="B42" s="355"/>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1"/>
      <c r="Z42" s="752"/>
      <c r="AA42" s="357"/>
    </row>
    <row r="43" spans="2:27" x14ac:dyDescent="0.2">
      <c r="B43" s="355"/>
      <c r="C43" s="753"/>
      <c r="D43" s="754"/>
      <c r="E43" s="754"/>
      <c r="F43" s="754"/>
      <c r="G43" s="754"/>
      <c r="H43" s="754"/>
      <c r="I43" s="754"/>
      <c r="J43" s="754"/>
      <c r="K43" s="754"/>
      <c r="L43" s="754"/>
      <c r="M43" s="754"/>
      <c r="N43" s="754"/>
      <c r="O43" s="754"/>
      <c r="P43" s="754"/>
      <c r="Q43" s="754"/>
      <c r="R43" s="754"/>
      <c r="S43" s="754"/>
      <c r="T43" s="754"/>
      <c r="U43" s="754"/>
      <c r="V43" s="754"/>
      <c r="W43" s="754"/>
      <c r="X43" s="754"/>
      <c r="Y43" s="754"/>
      <c r="Z43" s="755"/>
      <c r="AA43" s="357"/>
    </row>
    <row r="44" spans="2:27" x14ac:dyDescent="0.2">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4"/>
      <c r="Z44" s="755"/>
      <c r="AA44" s="357"/>
    </row>
    <row r="45" spans="2:27" x14ac:dyDescent="0.2">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4"/>
      <c r="Z45" s="755"/>
      <c r="AA45" s="357"/>
    </row>
    <row r="46" spans="2:27" x14ac:dyDescent="0.2">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4"/>
      <c r="Z46" s="755"/>
      <c r="AA46" s="357"/>
    </row>
    <row r="47" spans="2:27" x14ac:dyDescent="0.2">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4"/>
      <c r="Z47" s="755"/>
      <c r="AA47" s="357"/>
    </row>
    <row r="48" spans="2:27" x14ac:dyDescent="0.2">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4"/>
      <c r="Z48" s="755"/>
      <c r="AA48" s="357"/>
    </row>
    <row r="49" spans="1:27" x14ac:dyDescent="0.2">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4"/>
      <c r="Z49" s="755"/>
      <c r="AA49" s="357"/>
    </row>
    <row r="50" spans="1:27" x14ac:dyDescent="0.2">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4"/>
      <c r="Z50" s="755"/>
      <c r="AA50" s="357"/>
    </row>
    <row r="51" spans="1:27"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4"/>
      <c r="Z51" s="755"/>
      <c r="AA51" s="357"/>
    </row>
    <row r="52" spans="1:27"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4"/>
      <c r="Z52" s="755"/>
      <c r="AA52" s="357"/>
    </row>
    <row r="53" spans="1:27"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4"/>
      <c r="Z53" s="755"/>
      <c r="AA53" s="357"/>
    </row>
    <row r="54" spans="1:27" ht="15" thickBot="1" x14ac:dyDescent="0.25">
      <c r="B54" s="355"/>
      <c r="C54" s="756"/>
      <c r="D54" s="757"/>
      <c r="E54" s="757"/>
      <c r="F54" s="757"/>
      <c r="G54" s="757"/>
      <c r="H54" s="757"/>
      <c r="I54" s="757"/>
      <c r="J54" s="757"/>
      <c r="K54" s="757"/>
      <c r="L54" s="757"/>
      <c r="M54" s="757"/>
      <c r="N54" s="757"/>
      <c r="O54" s="757"/>
      <c r="P54" s="757"/>
      <c r="Q54" s="757"/>
      <c r="R54" s="757"/>
      <c r="S54" s="757"/>
      <c r="T54" s="757"/>
      <c r="U54" s="757"/>
      <c r="V54" s="757"/>
      <c r="W54" s="757"/>
      <c r="X54" s="757"/>
      <c r="Y54" s="757"/>
      <c r="Z54" s="758"/>
      <c r="AA54" s="357"/>
    </row>
    <row r="55" spans="1:27" x14ac:dyDescent="0.2">
      <c r="B55" s="366"/>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8"/>
    </row>
    <row r="56" spans="1:27" ht="15" thickBot="1" x14ac:dyDescent="0.25">
      <c r="B56" s="369"/>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0"/>
      <c r="AA56" s="371"/>
    </row>
    <row r="57" spans="1:27" ht="14.25" customHeight="1" x14ac:dyDescent="0.2">
      <c r="B57" s="372"/>
      <c r="C57" s="759" t="s">
        <v>20</v>
      </c>
      <c r="D57" s="760"/>
      <c r="E57" s="760"/>
      <c r="F57" s="760"/>
      <c r="G57" s="761"/>
      <c r="H57" s="759" t="s">
        <v>34</v>
      </c>
      <c r="I57" s="761"/>
      <c r="J57" s="520"/>
      <c r="K57" s="759" t="s">
        <v>35</v>
      </c>
      <c r="L57" s="760"/>
      <c r="M57" s="760"/>
      <c r="N57" s="761"/>
      <c r="O57" s="759" t="s">
        <v>33</v>
      </c>
      <c r="P57" s="760"/>
      <c r="Q57" s="760"/>
      <c r="R57" s="760"/>
      <c r="S57" s="760"/>
      <c r="T57" s="760"/>
      <c r="U57" s="760"/>
      <c r="V57" s="760"/>
      <c r="W57" s="760"/>
      <c r="X57" s="760"/>
      <c r="Y57" s="760"/>
      <c r="Z57" s="761"/>
      <c r="AA57" s="373"/>
    </row>
    <row r="58" spans="1:27" ht="14.25" customHeight="1" x14ac:dyDescent="0.2">
      <c r="A58" s="341"/>
      <c r="B58" s="374"/>
      <c r="C58" s="762"/>
      <c r="D58" s="763"/>
      <c r="E58" s="763"/>
      <c r="F58" s="763"/>
      <c r="G58" s="764"/>
      <c r="H58" s="762"/>
      <c r="I58" s="764"/>
      <c r="J58" s="521"/>
      <c r="K58" s="762"/>
      <c r="L58" s="763"/>
      <c r="M58" s="763"/>
      <c r="N58" s="764"/>
      <c r="O58" s="762"/>
      <c r="P58" s="763"/>
      <c r="Q58" s="763"/>
      <c r="R58" s="763"/>
      <c r="S58" s="763"/>
      <c r="T58" s="763"/>
      <c r="U58" s="763"/>
      <c r="V58" s="763"/>
      <c r="W58" s="763"/>
      <c r="X58" s="763"/>
      <c r="Y58" s="763"/>
      <c r="Z58" s="764"/>
      <c r="AA58" s="373"/>
    </row>
    <row r="59" spans="1:27" ht="15" customHeight="1" thickBot="1" x14ac:dyDescent="0.25">
      <c r="A59" s="341"/>
      <c r="B59" s="374"/>
      <c r="C59" s="762"/>
      <c r="D59" s="763"/>
      <c r="E59" s="763"/>
      <c r="F59" s="763"/>
      <c r="G59" s="764"/>
      <c r="H59" s="762"/>
      <c r="I59" s="764"/>
      <c r="J59" s="521"/>
      <c r="K59" s="762"/>
      <c r="L59" s="763"/>
      <c r="M59" s="763"/>
      <c r="N59" s="764"/>
      <c r="O59" s="762"/>
      <c r="P59" s="763"/>
      <c r="Q59" s="763"/>
      <c r="R59" s="763"/>
      <c r="S59" s="763"/>
      <c r="T59" s="763"/>
      <c r="U59" s="763"/>
      <c r="V59" s="763"/>
      <c r="W59" s="763"/>
      <c r="X59" s="763"/>
      <c r="Y59" s="763"/>
      <c r="Z59" s="764"/>
      <c r="AA59" s="373"/>
    </row>
    <row r="60" spans="1:27" x14ac:dyDescent="0.2">
      <c r="B60" s="372"/>
      <c r="C60" s="643"/>
      <c r="D60" s="644"/>
      <c r="E60" s="644"/>
      <c r="F60" s="644"/>
      <c r="G60" s="644"/>
      <c r="H60" s="644"/>
      <c r="I60" s="644"/>
      <c r="J60" s="517"/>
      <c r="K60" s="644"/>
      <c r="L60" s="644"/>
      <c r="M60" s="644"/>
      <c r="N60" s="644"/>
      <c r="O60" s="644"/>
      <c r="P60" s="644"/>
      <c r="Q60" s="644"/>
      <c r="R60" s="644"/>
      <c r="S60" s="644"/>
      <c r="T60" s="644"/>
      <c r="U60" s="644"/>
      <c r="V60" s="644"/>
      <c r="W60" s="644"/>
      <c r="X60" s="644"/>
      <c r="Y60" s="644"/>
      <c r="Z60" s="769"/>
      <c r="AA60" s="375"/>
    </row>
    <row r="61" spans="1:27" x14ac:dyDescent="0.2">
      <c r="B61" s="372"/>
      <c r="C61" s="645"/>
      <c r="D61" s="646"/>
      <c r="E61" s="646"/>
      <c r="F61" s="646"/>
      <c r="G61" s="646"/>
      <c r="H61" s="646"/>
      <c r="I61" s="646"/>
      <c r="J61" s="518"/>
      <c r="K61" s="646"/>
      <c r="L61" s="646"/>
      <c r="M61" s="646"/>
      <c r="N61" s="646"/>
      <c r="O61" s="646"/>
      <c r="P61" s="646"/>
      <c r="Q61" s="646"/>
      <c r="R61" s="646"/>
      <c r="S61" s="646"/>
      <c r="T61" s="646"/>
      <c r="U61" s="646"/>
      <c r="V61" s="646"/>
      <c r="W61" s="646"/>
      <c r="X61" s="646"/>
      <c r="Y61" s="646"/>
      <c r="Z61" s="768"/>
      <c r="AA61" s="375"/>
    </row>
    <row r="62" spans="1:27" x14ac:dyDescent="0.2">
      <c r="B62" s="372"/>
      <c r="C62" s="645"/>
      <c r="D62" s="646"/>
      <c r="E62" s="646"/>
      <c r="F62" s="646"/>
      <c r="G62" s="646"/>
      <c r="H62" s="646"/>
      <c r="I62" s="646"/>
      <c r="J62" s="518"/>
      <c r="K62" s="646"/>
      <c r="L62" s="646"/>
      <c r="M62" s="646"/>
      <c r="N62" s="646"/>
      <c r="O62" s="646"/>
      <c r="P62" s="646"/>
      <c r="Q62" s="646"/>
      <c r="R62" s="646"/>
      <c r="S62" s="646"/>
      <c r="T62" s="646"/>
      <c r="U62" s="646"/>
      <c r="V62" s="646"/>
      <c r="W62" s="646"/>
      <c r="X62" s="646"/>
      <c r="Y62" s="646"/>
      <c r="Z62" s="768"/>
      <c r="AA62" s="375"/>
    </row>
    <row r="63" spans="1:27" x14ac:dyDescent="0.2">
      <c r="B63" s="372"/>
      <c r="C63" s="645"/>
      <c r="D63" s="646"/>
      <c r="E63" s="646"/>
      <c r="F63" s="646"/>
      <c r="G63" s="646"/>
      <c r="H63" s="646"/>
      <c r="I63" s="646"/>
      <c r="J63" s="518"/>
      <c r="K63" s="646"/>
      <c r="L63" s="646"/>
      <c r="M63" s="646"/>
      <c r="N63" s="646"/>
      <c r="O63" s="646"/>
      <c r="P63" s="646"/>
      <c r="Q63" s="646"/>
      <c r="R63" s="646"/>
      <c r="S63" s="646"/>
      <c r="T63" s="646"/>
      <c r="U63" s="646"/>
      <c r="V63" s="646"/>
      <c r="W63" s="646"/>
      <c r="X63" s="646"/>
      <c r="Y63" s="646"/>
      <c r="Z63" s="768"/>
      <c r="AA63" s="375"/>
    </row>
    <row r="64" spans="1:27" x14ac:dyDescent="0.2">
      <c r="B64" s="372"/>
      <c r="C64" s="645"/>
      <c r="D64" s="646"/>
      <c r="E64" s="646"/>
      <c r="F64" s="646"/>
      <c r="G64" s="646"/>
      <c r="H64" s="646"/>
      <c r="I64" s="646"/>
      <c r="J64" s="518"/>
      <c r="K64" s="646"/>
      <c r="L64" s="646"/>
      <c r="M64" s="646"/>
      <c r="N64" s="646"/>
      <c r="O64" s="646"/>
      <c r="P64" s="646"/>
      <c r="Q64" s="646"/>
      <c r="R64" s="646"/>
      <c r="S64" s="646"/>
      <c r="T64" s="646"/>
      <c r="U64" s="646"/>
      <c r="V64" s="646"/>
      <c r="W64" s="646"/>
      <c r="X64" s="646"/>
      <c r="Y64" s="646"/>
      <c r="Z64" s="768"/>
      <c r="AA64" s="375"/>
    </row>
    <row r="65" spans="2:27" x14ac:dyDescent="0.2">
      <c r="B65" s="372"/>
      <c r="C65" s="645"/>
      <c r="D65" s="646"/>
      <c r="E65" s="646"/>
      <c r="F65" s="646"/>
      <c r="G65" s="646"/>
      <c r="H65" s="646"/>
      <c r="I65" s="646"/>
      <c r="J65" s="518"/>
      <c r="K65" s="646"/>
      <c r="L65" s="646"/>
      <c r="M65" s="646"/>
      <c r="N65" s="646"/>
      <c r="O65" s="646"/>
      <c r="P65" s="646"/>
      <c r="Q65" s="646"/>
      <c r="R65" s="646"/>
      <c r="S65" s="646"/>
      <c r="T65" s="646"/>
      <c r="U65" s="646"/>
      <c r="V65" s="646"/>
      <c r="W65" s="646"/>
      <c r="X65" s="646"/>
      <c r="Y65" s="646"/>
      <c r="Z65" s="768"/>
      <c r="AA65" s="375"/>
    </row>
    <row r="66" spans="2:27" x14ac:dyDescent="0.2">
      <c r="B66" s="372"/>
      <c r="C66" s="645"/>
      <c r="D66" s="646"/>
      <c r="E66" s="646"/>
      <c r="F66" s="646"/>
      <c r="G66" s="646"/>
      <c r="H66" s="646"/>
      <c r="I66" s="646"/>
      <c r="J66" s="518"/>
      <c r="K66" s="646"/>
      <c r="L66" s="646"/>
      <c r="M66" s="646"/>
      <c r="N66" s="646"/>
      <c r="O66" s="646"/>
      <c r="P66" s="646"/>
      <c r="Q66" s="646"/>
      <c r="R66" s="646"/>
      <c r="S66" s="646"/>
      <c r="T66" s="646"/>
      <c r="U66" s="646"/>
      <c r="V66" s="646"/>
      <c r="W66" s="646"/>
      <c r="X66" s="646"/>
      <c r="Y66" s="646"/>
      <c r="Z66" s="768"/>
      <c r="AA66" s="375"/>
    </row>
    <row r="67" spans="2:27" x14ac:dyDescent="0.2">
      <c r="B67" s="372"/>
      <c r="C67" s="645"/>
      <c r="D67" s="646"/>
      <c r="E67" s="646"/>
      <c r="F67" s="646"/>
      <c r="G67" s="646"/>
      <c r="H67" s="646"/>
      <c r="I67" s="646"/>
      <c r="J67" s="518"/>
      <c r="K67" s="646"/>
      <c r="L67" s="646"/>
      <c r="M67" s="646"/>
      <c r="N67" s="646"/>
      <c r="O67" s="646"/>
      <c r="P67" s="646"/>
      <c r="Q67" s="646"/>
      <c r="R67" s="646"/>
      <c r="S67" s="646"/>
      <c r="T67" s="646"/>
      <c r="U67" s="646"/>
      <c r="V67" s="646"/>
      <c r="W67" s="646"/>
      <c r="X67" s="646"/>
      <c r="Y67" s="646"/>
      <c r="Z67" s="768"/>
      <c r="AA67" s="375"/>
    </row>
    <row r="68" spans="2:27" x14ac:dyDescent="0.2">
      <c r="B68" s="372"/>
      <c r="C68" s="645"/>
      <c r="D68" s="646"/>
      <c r="E68" s="646"/>
      <c r="F68" s="646"/>
      <c r="G68" s="646"/>
      <c r="H68" s="646"/>
      <c r="I68" s="646"/>
      <c r="J68" s="518"/>
      <c r="K68" s="646"/>
      <c r="L68" s="646"/>
      <c r="M68" s="646"/>
      <c r="N68" s="646"/>
      <c r="O68" s="646"/>
      <c r="P68" s="646"/>
      <c r="Q68" s="646"/>
      <c r="R68" s="646"/>
      <c r="S68" s="646"/>
      <c r="T68" s="646"/>
      <c r="U68" s="646"/>
      <c r="V68" s="646"/>
      <c r="W68" s="646"/>
      <c r="X68" s="646"/>
      <c r="Y68" s="646"/>
      <c r="Z68" s="768"/>
      <c r="AA68" s="375"/>
    </row>
    <row r="69" spans="2:27" x14ac:dyDescent="0.2">
      <c r="B69" s="372"/>
      <c r="C69" s="645"/>
      <c r="D69" s="646"/>
      <c r="E69" s="646"/>
      <c r="F69" s="646"/>
      <c r="G69" s="646"/>
      <c r="H69" s="646"/>
      <c r="I69" s="646"/>
      <c r="J69" s="518"/>
      <c r="K69" s="646"/>
      <c r="L69" s="646"/>
      <c r="M69" s="646"/>
      <c r="N69" s="646"/>
      <c r="O69" s="646"/>
      <c r="P69" s="646"/>
      <c r="Q69" s="646"/>
      <c r="R69" s="646"/>
      <c r="S69" s="646"/>
      <c r="T69" s="646"/>
      <c r="U69" s="646"/>
      <c r="V69" s="646"/>
      <c r="W69" s="646"/>
      <c r="X69" s="646"/>
      <c r="Y69" s="646"/>
      <c r="Z69" s="768"/>
      <c r="AA69" s="375"/>
    </row>
    <row r="70" spans="2:27" x14ac:dyDescent="0.2">
      <c r="B70" s="372"/>
      <c r="C70" s="645"/>
      <c r="D70" s="646"/>
      <c r="E70" s="646"/>
      <c r="F70" s="646"/>
      <c r="G70" s="646"/>
      <c r="H70" s="646"/>
      <c r="I70" s="646"/>
      <c r="J70" s="518"/>
      <c r="K70" s="646"/>
      <c r="L70" s="646"/>
      <c r="M70" s="646"/>
      <c r="N70" s="646"/>
      <c r="O70" s="646"/>
      <c r="P70" s="646"/>
      <c r="Q70" s="646"/>
      <c r="R70" s="646"/>
      <c r="S70" s="646"/>
      <c r="T70" s="646"/>
      <c r="U70" s="646"/>
      <c r="V70" s="646"/>
      <c r="W70" s="646"/>
      <c r="X70" s="646"/>
      <c r="Y70" s="646"/>
      <c r="Z70" s="768"/>
      <c r="AA70" s="375"/>
    </row>
    <row r="71" spans="2:27" ht="15" thickBot="1" x14ac:dyDescent="0.25">
      <c r="B71" s="372"/>
      <c r="C71" s="647"/>
      <c r="D71" s="648"/>
      <c r="E71" s="648"/>
      <c r="F71" s="648"/>
      <c r="G71" s="648"/>
      <c r="H71" s="648"/>
      <c r="I71" s="648"/>
      <c r="J71" s="519"/>
      <c r="K71" s="648"/>
      <c r="L71" s="648"/>
      <c r="M71" s="648"/>
      <c r="N71" s="648"/>
      <c r="O71" s="648"/>
      <c r="P71" s="648"/>
      <c r="Q71" s="648"/>
      <c r="R71" s="648"/>
      <c r="S71" s="648"/>
      <c r="T71" s="648"/>
      <c r="U71" s="648"/>
      <c r="V71" s="648"/>
      <c r="W71" s="648"/>
      <c r="X71" s="648"/>
      <c r="Y71" s="648"/>
      <c r="Z71" s="770"/>
      <c r="AA71" s="375"/>
    </row>
    <row r="72" spans="2:27" x14ac:dyDescent="0.2">
      <c r="B72" s="376"/>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77"/>
    </row>
    <row r="111" ht="6" customHeight="1" x14ac:dyDescent="0.2"/>
  </sheetData>
  <mergeCells count="107">
    <mergeCell ref="B2:G4"/>
    <mergeCell ref="H2:AA2"/>
    <mergeCell ref="H3:P3"/>
    <mergeCell ref="Q3:AA3"/>
    <mergeCell ref="H4:AA4"/>
    <mergeCell ref="C7:H8"/>
    <mergeCell ref="I7:Z8"/>
    <mergeCell ref="C13:H14"/>
    <mergeCell ref="I13:T14"/>
    <mergeCell ref="U13:Z13"/>
    <mergeCell ref="U14:Z14"/>
    <mergeCell ref="C16:H16"/>
    <mergeCell ref="I16:Z16"/>
    <mergeCell ref="C10:H11"/>
    <mergeCell ref="I10:R11"/>
    <mergeCell ref="S10:V10"/>
    <mergeCell ref="W10:Z10"/>
    <mergeCell ref="S11:V11"/>
    <mergeCell ref="W11:Z11"/>
    <mergeCell ref="C23:J23"/>
    <mergeCell ref="K23:Q23"/>
    <mergeCell ref="R23:Z23"/>
    <mergeCell ref="C24:J24"/>
    <mergeCell ref="K24:Q24"/>
    <mergeCell ref="R24:Z24"/>
    <mergeCell ref="C18:H18"/>
    <mergeCell ref="I18:Z18"/>
    <mergeCell ref="C20:H21"/>
    <mergeCell ref="I20:M21"/>
    <mergeCell ref="N20:T20"/>
    <mergeCell ref="U20:Z20"/>
    <mergeCell ref="N21:T21"/>
    <mergeCell ref="U21:Z21"/>
    <mergeCell ref="C30:Z31"/>
    <mergeCell ref="C32:G32"/>
    <mergeCell ref="L32:Z32"/>
    <mergeCell ref="C33:G33"/>
    <mergeCell ref="L33:Z33"/>
    <mergeCell ref="C34:G34"/>
    <mergeCell ref="L34:Z34"/>
    <mergeCell ref="C26:H26"/>
    <mergeCell ref="I26:Z26"/>
    <mergeCell ref="C28:H28"/>
    <mergeCell ref="I28:K28"/>
    <mergeCell ref="L28:Q28"/>
    <mergeCell ref="R28:T28"/>
    <mergeCell ref="V28:Y28"/>
    <mergeCell ref="C40:Z41"/>
    <mergeCell ref="C42:Z54"/>
    <mergeCell ref="C57:G59"/>
    <mergeCell ref="H57:I59"/>
    <mergeCell ref="O57:Z59"/>
    <mergeCell ref="C35:G35"/>
    <mergeCell ref="L35:Z35"/>
    <mergeCell ref="C36:G36"/>
    <mergeCell ref="L36:Z36"/>
    <mergeCell ref="C37:G37"/>
    <mergeCell ref="L37:Z37"/>
    <mergeCell ref="K57:N59"/>
    <mergeCell ref="C62:G62"/>
    <mergeCell ref="H62:I62"/>
    <mergeCell ref="O62:Z62"/>
    <mergeCell ref="C63:G63"/>
    <mergeCell ref="H63:I63"/>
    <mergeCell ref="O63:Z63"/>
    <mergeCell ref="C60:G60"/>
    <mergeCell ref="H60:I60"/>
    <mergeCell ref="O60:Z60"/>
    <mergeCell ref="C61:G61"/>
    <mergeCell ref="H61:I61"/>
    <mergeCell ref="O61:Z61"/>
    <mergeCell ref="K60:N60"/>
    <mergeCell ref="K61:N61"/>
    <mergeCell ref="K62:N62"/>
    <mergeCell ref="K63:N63"/>
    <mergeCell ref="C66:G66"/>
    <mergeCell ref="H66:I66"/>
    <mergeCell ref="O66:Z66"/>
    <mergeCell ref="C67:G67"/>
    <mergeCell ref="H67:I67"/>
    <mergeCell ref="O67:Z67"/>
    <mergeCell ref="C64:G64"/>
    <mergeCell ref="H64:I64"/>
    <mergeCell ref="O64:Z64"/>
    <mergeCell ref="C65:G65"/>
    <mergeCell ref="H65:I65"/>
    <mergeCell ref="O65:Z65"/>
    <mergeCell ref="K64:N64"/>
    <mergeCell ref="K65:N65"/>
    <mergeCell ref="K66:N66"/>
    <mergeCell ref="K67:N67"/>
    <mergeCell ref="C70:G70"/>
    <mergeCell ref="H70:I70"/>
    <mergeCell ref="O70:Z70"/>
    <mergeCell ref="C71:G71"/>
    <mergeCell ref="H71:I71"/>
    <mergeCell ref="O71:Z71"/>
    <mergeCell ref="C68:G68"/>
    <mergeCell ref="H68:I68"/>
    <mergeCell ref="O68:Z68"/>
    <mergeCell ref="C69:G69"/>
    <mergeCell ref="H69:I69"/>
    <mergeCell ref="O69:Z69"/>
    <mergeCell ref="K68:N68"/>
    <mergeCell ref="K69:N69"/>
    <mergeCell ref="K70:N70"/>
    <mergeCell ref="K71:N7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Z119"/>
  <sheetViews>
    <sheetView topLeftCell="G46" workbookViewId="0">
      <selection activeCell="AA55" sqref="AA55"/>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4.2851562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27" width="39.28515625" style="343" customWidth="1"/>
    <col min="28"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28" t="s">
        <v>2</v>
      </c>
      <c r="D7" s="629"/>
      <c r="E7" s="629"/>
      <c r="F7" s="629"/>
      <c r="G7" s="629"/>
      <c r="H7" s="630"/>
      <c r="I7" s="661" t="s">
        <v>403</v>
      </c>
      <c r="J7" s="662"/>
      <c r="K7" s="662"/>
      <c r="L7" s="662"/>
      <c r="M7" s="662"/>
      <c r="N7" s="662"/>
      <c r="O7" s="662"/>
      <c r="P7" s="662"/>
      <c r="Q7" s="662"/>
      <c r="R7" s="662"/>
      <c r="S7" s="662"/>
      <c r="T7" s="662"/>
      <c r="U7" s="662"/>
      <c r="V7" s="662"/>
      <c r="W7" s="662"/>
      <c r="X7" s="662"/>
      <c r="Y7" s="663"/>
      <c r="Z7" s="351"/>
    </row>
    <row r="8" spans="1:26"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750" t="s">
        <v>899</v>
      </c>
      <c r="J10" s="677"/>
      <c r="K10" s="677"/>
      <c r="L10" s="677"/>
      <c r="M10" s="677"/>
      <c r="N10" s="677"/>
      <c r="O10" s="677"/>
      <c r="P10" s="677"/>
      <c r="Q10" s="678"/>
      <c r="R10" s="673" t="s">
        <v>3</v>
      </c>
      <c r="S10" s="674"/>
      <c r="T10" s="674"/>
      <c r="U10" s="675"/>
      <c r="V10" s="667" t="s">
        <v>5</v>
      </c>
      <c r="W10" s="668"/>
      <c r="X10" s="668"/>
      <c r="Y10" s="669"/>
      <c r="Z10" s="351"/>
    </row>
    <row r="11" spans="1:26" ht="28.5" customHeight="1" thickBot="1" x14ac:dyDescent="0.25">
      <c r="B11" s="350"/>
      <c r="C11" s="631"/>
      <c r="D11" s="632"/>
      <c r="E11" s="632"/>
      <c r="F11" s="632"/>
      <c r="G11" s="632"/>
      <c r="H11" s="633"/>
      <c r="I11" s="679"/>
      <c r="J11" s="680"/>
      <c r="K11" s="680"/>
      <c r="L11" s="680"/>
      <c r="M11" s="680"/>
      <c r="N11" s="680"/>
      <c r="O11" s="680"/>
      <c r="P11" s="680"/>
      <c r="Q11" s="681"/>
      <c r="R11" s="682" t="s">
        <v>405</v>
      </c>
      <c r="S11" s="683"/>
      <c r="T11" s="683"/>
      <c r="U11" s="684"/>
      <c r="V11" s="670" t="s">
        <v>65</v>
      </c>
      <c r="W11" s="671"/>
      <c r="X11" s="671"/>
      <c r="Y11" s="672"/>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634" t="s">
        <v>900</v>
      </c>
      <c r="J13" s="635"/>
      <c r="K13" s="635"/>
      <c r="L13" s="635"/>
      <c r="M13" s="635"/>
      <c r="N13" s="635"/>
      <c r="O13" s="635"/>
      <c r="P13" s="635"/>
      <c r="Q13" s="635"/>
      <c r="R13" s="635"/>
      <c r="S13" s="636"/>
      <c r="T13" s="628" t="s">
        <v>7</v>
      </c>
      <c r="U13" s="629"/>
      <c r="V13" s="629"/>
      <c r="W13" s="629"/>
      <c r="X13" s="629"/>
      <c r="Y13" s="630"/>
      <c r="Z13" s="357"/>
    </row>
    <row r="14" spans="1:26" ht="30" customHeight="1" thickBot="1" x14ac:dyDescent="0.25">
      <c r="B14" s="35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688" t="s">
        <v>901</v>
      </c>
      <c r="J16" s="689"/>
      <c r="K16" s="689"/>
      <c r="L16" s="689"/>
      <c r="M16" s="689"/>
      <c r="N16" s="689"/>
      <c r="O16" s="689"/>
      <c r="P16" s="689"/>
      <c r="Q16" s="689"/>
      <c r="R16" s="689"/>
      <c r="S16" s="689"/>
      <c r="T16" s="689"/>
      <c r="U16" s="689"/>
      <c r="V16" s="689"/>
      <c r="W16" s="689"/>
      <c r="X16" s="689"/>
      <c r="Y16" s="690"/>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2.5" customHeight="1" thickBot="1" x14ac:dyDescent="0.25">
      <c r="B18" s="355"/>
      <c r="C18" s="685" t="s">
        <v>9</v>
      </c>
      <c r="D18" s="686"/>
      <c r="E18" s="686"/>
      <c r="F18" s="686"/>
      <c r="G18" s="686"/>
      <c r="H18" s="687"/>
      <c r="I18" s="688" t="s">
        <v>902</v>
      </c>
      <c r="J18" s="689"/>
      <c r="K18" s="689"/>
      <c r="L18" s="689"/>
      <c r="M18" s="689"/>
      <c r="N18" s="689"/>
      <c r="O18" s="689"/>
      <c r="P18" s="689"/>
      <c r="Q18" s="689"/>
      <c r="R18" s="689"/>
      <c r="S18" s="689"/>
      <c r="T18" s="689"/>
      <c r="U18" s="689"/>
      <c r="V18" s="689"/>
      <c r="W18" s="689"/>
      <c r="X18" s="689"/>
      <c r="Y18" s="690"/>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2.5" customHeight="1" x14ac:dyDescent="0.2">
      <c r="B20" s="355"/>
      <c r="C20" s="691" t="s">
        <v>10</v>
      </c>
      <c r="D20" s="692"/>
      <c r="E20" s="692"/>
      <c r="F20" s="692"/>
      <c r="G20" s="692"/>
      <c r="H20" s="693"/>
      <c r="I20" s="697" t="s">
        <v>903</v>
      </c>
      <c r="J20" s="698"/>
      <c r="K20" s="698"/>
      <c r="L20" s="699"/>
      <c r="M20" s="667" t="s">
        <v>11</v>
      </c>
      <c r="N20" s="668"/>
      <c r="O20" s="668"/>
      <c r="P20" s="668"/>
      <c r="Q20" s="668"/>
      <c r="R20" s="668"/>
      <c r="S20" s="669"/>
      <c r="T20" s="667" t="s">
        <v>12</v>
      </c>
      <c r="U20" s="668"/>
      <c r="V20" s="668"/>
      <c r="W20" s="668"/>
      <c r="X20" s="668"/>
      <c r="Y20" s="669"/>
      <c r="Z20" s="357"/>
    </row>
    <row r="21" spans="2:26" s="341" customFormat="1" ht="30.75" customHeight="1" thickBot="1" x14ac:dyDescent="0.25">
      <c r="B21" s="355"/>
      <c r="C21" s="694"/>
      <c r="D21" s="695"/>
      <c r="E21" s="695"/>
      <c r="F21" s="695"/>
      <c r="G21" s="695"/>
      <c r="H21" s="696"/>
      <c r="I21" s="700"/>
      <c r="J21" s="701"/>
      <c r="K21" s="701"/>
      <c r="L21" s="702"/>
      <c r="M21" s="703" t="s">
        <v>408</v>
      </c>
      <c r="N21" s="704"/>
      <c r="O21" s="704"/>
      <c r="P21" s="704"/>
      <c r="Q21" s="704"/>
      <c r="R21" s="704"/>
      <c r="S21" s="705"/>
      <c r="T21" s="1121" t="s">
        <v>71</v>
      </c>
      <c r="U21" s="707"/>
      <c r="V21" s="707"/>
      <c r="W21" s="707"/>
      <c r="X21" s="707"/>
      <c r="Y21" s="708"/>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15.75" customHeight="1" thickBot="1" x14ac:dyDescent="0.25">
      <c r="B24" s="355"/>
      <c r="C24" s="710" t="s">
        <v>904</v>
      </c>
      <c r="D24" s="711"/>
      <c r="E24" s="711"/>
      <c r="F24" s="711"/>
      <c r="G24" s="711"/>
      <c r="H24" s="711"/>
      <c r="I24" s="712"/>
      <c r="J24" s="710"/>
      <c r="K24" s="711"/>
      <c r="L24" s="711"/>
      <c r="M24" s="711"/>
      <c r="N24" s="711"/>
      <c r="O24" s="711"/>
      <c r="P24" s="712"/>
      <c r="Q24" s="713" t="s">
        <v>905</v>
      </c>
      <c r="R24" s="714"/>
      <c r="S24" s="714"/>
      <c r="T24" s="714"/>
      <c r="U24" s="714"/>
      <c r="V24" s="714"/>
      <c r="W24" s="714"/>
      <c r="X24" s="714"/>
      <c r="Y24" s="715"/>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688" t="s">
        <v>906</v>
      </c>
      <c r="J26" s="689"/>
      <c r="K26" s="689"/>
      <c r="L26" s="689"/>
      <c r="M26" s="689"/>
      <c r="N26" s="689"/>
      <c r="O26" s="689"/>
      <c r="P26" s="689"/>
      <c r="Q26" s="689"/>
      <c r="R26" s="689"/>
      <c r="S26" s="689"/>
      <c r="T26" s="689"/>
      <c r="U26" s="689"/>
      <c r="V26" s="689"/>
      <c r="W26" s="689"/>
      <c r="X26" s="689"/>
      <c r="Y26" s="690"/>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709">
        <v>18910</v>
      </c>
      <c r="J28" s="688"/>
      <c r="K28" s="685" t="s">
        <v>18</v>
      </c>
      <c r="L28" s="686"/>
      <c r="M28" s="686"/>
      <c r="N28" s="686"/>
      <c r="O28" s="686"/>
      <c r="P28" s="687"/>
      <c r="Q28" s="718" t="s">
        <v>38</v>
      </c>
      <c r="R28" s="716"/>
      <c r="S28" s="717"/>
      <c r="T28" s="241"/>
      <c r="U28" s="716" t="s">
        <v>39</v>
      </c>
      <c r="V28" s="716"/>
      <c r="W28" s="716"/>
      <c r="X28" s="717"/>
      <c r="Y28" s="359"/>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ht="51.75" customHeight="1" x14ac:dyDescent="0.2">
      <c r="B32" s="360"/>
      <c r="C32" s="728" t="s">
        <v>20</v>
      </c>
      <c r="D32" s="729"/>
      <c r="E32" s="729"/>
      <c r="F32" s="729"/>
      <c r="G32" s="730"/>
      <c r="H32" s="620" t="s">
        <v>907</v>
      </c>
      <c r="I32" s="620" t="s">
        <v>908</v>
      </c>
      <c r="J32" s="620" t="s">
        <v>23</v>
      </c>
      <c r="K32" s="736" t="s">
        <v>24</v>
      </c>
      <c r="L32" s="729"/>
      <c r="M32" s="729"/>
      <c r="N32" s="729"/>
      <c r="O32" s="729"/>
      <c r="P32" s="729"/>
      <c r="Q32" s="729"/>
      <c r="R32" s="729"/>
      <c r="S32" s="729"/>
      <c r="T32" s="729"/>
      <c r="U32" s="729"/>
      <c r="V32" s="729"/>
      <c r="W32" s="729"/>
      <c r="X32" s="729"/>
      <c r="Y32" s="730"/>
      <c r="Z32" s="357"/>
    </row>
    <row r="33" spans="2:26" s="361" customFormat="1" ht="68.25" customHeight="1" x14ac:dyDescent="0.2">
      <c r="B33" s="360"/>
      <c r="C33" s="719" t="s">
        <v>909</v>
      </c>
      <c r="D33" s="720"/>
      <c r="E33" s="720"/>
      <c r="F33" s="720"/>
      <c r="G33" s="721"/>
      <c r="H33" s="21">
        <v>18910</v>
      </c>
      <c r="I33" s="21"/>
      <c r="J33" s="514" t="s">
        <v>910</v>
      </c>
      <c r="K33" s="722" t="s">
        <v>911</v>
      </c>
      <c r="L33" s="723"/>
      <c r="M33" s="723"/>
      <c r="N33" s="723"/>
      <c r="O33" s="723"/>
      <c r="P33" s="723"/>
      <c r="Q33" s="723"/>
      <c r="R33" s="723"/>
      <c r="S33" s="723"/>
      <c r="T33" s="723"/>
      <c r="U33" s="723"/>
      <c r="V33" s="723"/>
      <c r="W33" s="723"/>
      <c r="X33" s="723"/>
      <c r="Y33" s="724"/>
      <c r="Z33" s="357"/>
    </row>
    <row r="34" spans="2:26" s="361" customFormat="1" ht="91.5" customHeight="1" x14ac:dyDescent="0.2">
      <c r="B34" s="360"/>
      <c r="C34" s="719" t="s">
        <v>412</v>
      </c>
      <c r="D34" s="720"/>
      <c r="E34" s="720"/>
      <c r="F34" s="720"/>
      <c r="G34" s="721"/>
      <c r="H34" s="515">
        <v>19174</v>
      </c>
      <c r="I34" s="515">
        <v>18910</v>
      </c>
      <c r="J34" s="514">
        <f t="shared" ref="J34:J44" si="0">+(H34/I34)-1</f>
        <v>1.3960867265996768E-2</v>
      </c>
      <c r="K34" s="725" t="s">
        <v>912</v>
      </c>
      <c r="L34" s="726"/>
      <c r="M34" s="726"/>
      <c r="N34" s="726"/>
      <c r="O34" s="726"/>
      <c r="P34" s="726"/>
      <c r="Q34" s="726"/>
      <c r="R34" s="726"/>
      <c r="S34" s="726"/>
      <c r="T34" s="726"/>
      <c r="U34" s="726"/>
      <c r="V34" s="726"/>
      <c r="W34" s="726"/>
      <c r="X34" s="726"/>
      <c r="Y34" s="727"/>
      <c r="Z34" s="357"/>
    </row>
    <row r="35" spans="2:26" s="361" customFormat="1" ht="100.5" customHeight="1" x14ac:dyDescent="0.2">
      <c r="B35" s="360"/>
      <c r="C35" s="719" t="s">
        <v>413</v>
      </c>
      <c r="D35" s="720"/>
      <c r="E35" s="720"/>
      <c r="F35" s="720"/>
      <c r="G35" s="721"/>
      <c r="H35" s="515">
        <v>19372</v>
      </c>
      <c r="I35" s="515">
        <v>18910</v>
      </c>
      <c r="J35" s="514">
        <f t="shared" si="0"/>
        <v>2.4431517715494344E-2</v>
      </c>
      <c r="K35" s="725" t="s">
        <v>913</v>
      </c>
      <c r="L35" s="726"/>
      <c r="M35" s="726"/>
      <c r="N35" s="726"/>
      <c r="O35" s="726"/>
      <c r="P35" s="726"/>
      <c r="Q35" s="726"/>
      <c r="R35" s="726"/>
      <c r="S35" s="726"/>
      <c r="T35" s="726"/>
      <c r="U35" s="726"/>
      <c r="V35" s="726"/>
      <c r="W35" s="726"/>
      <c r="X35" s="726"/>
      <c r="Y35" s="727"/>
      <c r="Z35" s="357"/>
    </row>
    <row r="36" spans="2:26" s="361" customFormat="1" ht="118.5" customHeight="1" x14ac:dyDescent="0.2">
      <c r="B36" s="360"/>
      <c r="C36" s="719" t="s">
        <v>414</v>
      </c>
      <c r="D36" s="720"/>
      <c r="E36" s="720"/>
      <c r="F36" s="720"/>
      <c r="G36" s="721"/>
      <c r="H36" s="515">
        <v>20057</v>
      </c>
      <c r="I36" s="515">
        <v>18910</v>
      </c>
      <c r="J36" s="514">
        <f t="shared" si="0"/>
        <v>6.0655737704917945E-2</v>
      </c>
      <c r="K36" s="725" t="s">
        <v>914</v>
      </c>
      <c r="L36" s="726"/>
      <c r="M36" s="726"/>
      <c r="N36" s="726"/>
      <c r="O36" s="726"/>
      <c r="P36" s="726"/>
      <c r="Q36" s="726"/>
      <c r="R36" s="726"/>
      <c r="S36" s="726"/>
      <c r="T36" s="726"/>
      <c r="U36" s="726"/>
      <c r="V36" s="726"/>
      <c r="W36" s="726"/>
      <c r="X36" s="726"/>
      <c r="Y36" s="727"/>
      <c r="Z36" s="357"/>
    </row>
    <row r="37" spans="2:26" s="361" customFormat="1" ht="133.5" customHeight="1" x14ac:dyDescent="0.2">
      <c r="B37" s="360"/>
      <c r="C37" s="719" t="s">
        <v>415</v>
      </c>
      <c r="D37" s="720"/>
      <c r="E37" s="720"/>
      <c r="F37" s="720"/>
      <c r="G37" s="721"/>
      <c r="H37" s="515">
        <v>20680</v>
      </c>
      <c r="I37" s="515">
        <v>18910</v>
      </c>
      <c r="J37" s="514">
        <f t="shared" si="0"/>
        <v>9.3601269169751422E-2</v>
      </c>
      <c r="K37" s="725" t="s">
        <v>915</v>
      </c>
      <c r="L37" s="726"/>
      <c r="M37" s="726"/>
      <c r="N37" s="726"/>
      <c r="O37" s="726"/>
      <c r="P37" s="726"/>
      <c r="Q37" s="726"/>
      <c r="R37" s="726"/>
      <c r="S37" s="726"/>
      <c r="T37" s="726"/>
      <c r="U37" s="726"/>
      <c r="V37" s="726"/>
      <c r="W37" s="726"/>
      <c r="X37" s="726"/>
      <c r="Y37" s="727"/>
      <c r="Z37" s="357"/>
    </row>
    <row r="38" spans="2:26" s="361" customFormat="1" ht="85.5" customHeight="1" x14ac:dyDescent="0.2">
      <c r="B38" s="360"/>
      <c r="C38" s="719" t="s">
        <v>416</v>
      </c>
      <c r="D38" s="720"/>
      <c r="E38" s="720"/>
      <c r="F38" s="720"/>
      <c r="G38" s="721"/>
      <c r="H38" s="515">
        <v>20836</v>
      </c>
      <c r="I38" s="515">
        <v>18910</v>
      </c>
      <c r="J38" s="514">
        <f t="shared" si="0"/>
        <v>0.10185087255420422</v>
      </c>
      <c r="K38" s="725" t="s">
        <v>916</v>
      </c>
      <c r="L38" s="726"/>
      <c r="M38" s="726"/>
      <c r="N38" s="726"/>
      <c r="O38" s="726"/>
      <c r="P38" s="726"/>
      <c r="Q38" s="726"/>
      <c r="R38" s="726"/>
      <c r="S38" s="726"/>
      <c r="T38" s="726"/>
      <c r="U38" s="726"/>
      <c r="V38" s="726"/>
      <c r="W38" s="726"/>
      <c r="X38" s="726"/>
      <c r="Y38" s="727"/>
      <c r="Z38" s="357"/>
    </row>
    <row r="39" spans="2:26" s="361" customFormat="1" ht="107.25" customHeight="1" x14ac:dyDescent="0.2">
      <c r="B39" s="360"/>
      <c r="C39" s="719" t="s">
        <v>417</v>
      </c>
      <c r="D39" s="720"/>
      <c r="E39" s="720"/>
      <c r="F39" s="720"/>
      <c r="G39" s="721"/>
      <c r="H39" s="515">
        <v>21057</v>
      </c>
      <c r="I39" s="515">
        <v>18910</v>
      </c>
      <c r="J39" s="514">
        <f t="shared" si="0"/>
        <v>0.11353781068217872</v>
      </c>
      <c r="K39" s="725" t="s">
        <v>763</v>
      </c>
      <c r="L39" s="726"/>
      <c r="M39" s="726"/>
      <c r="N39" s="726"/>
      <c r="O39" s="726"/>
      <c r="P39" s="726"/>
      <c r="Q39" s="726"/>
      <c r="R39" s="726"/>
      <c r="S39" s="726"/>
      <c r="T39" s="726"/>
      <c r="U39" s="726"/>
      <c r="V39" s="726"/>
      <c r="W39" s="726"/>
      <c r="X39" s="726"/>
      <c r="Y39" s="727"/>
      <c r="Z39" s="357"/>
    </row>
    <row r="40" spans="2:26" s="361" customFormat="1" ht="121.5" customHeight="1" x14ac:dyDescent="0.2">
      <c r="B40" s="360"/>
      <c r="C40" s="719" t="s">
        <v>418</v>
      </c>
      <c r="D40" s="720"/>
      <c r="E40" s="720"/>
      <c r="F40" s="720"/>
      <c r="G40" s="721"/>
      <c r="H40" s="515">
        <v>21241</v>
      </c>
      <c r="I40" s="515">
        <v>18910</v>
      </c>
      <c r="J40" s="514">
        <f t="shared" si="0"/>
        <v>0.12326811210999478</v>
      </c>
      <c r="K40" s="725" t="s">
        <v>764</v>
      </c>
      <c r="L40" s="726"/>
      <c r="M40" s="726"/>
      <c r="N40" s="726"/>
      <c r="O40" s="726"/>
      <c r="P40" s="726"/>
      <c r="Q40" s="726"/>
      <c r="R40" s="726"/>
      <c r="S40" s="726"/>
      <c r="T40" s="726"/>
      <c r="U40" s="726"/>
      <c r="V40" s="726"/>
      <c r="W40" s="726"/>
      <c r="X40" s="726"/>
      <c r="Y40" s="727"/>
      <c r="Z40" s="357"/>
    </row>
    <row r="41" spans="2:26" s="361" customFormat="1" ht="111.75" customHeight="1" x14ac:dyDescent="0.2">
      <c r="B41" s="360"/>
      <c r="C41" s="719" t="s">
        <v>419</v>
      </c>
      <c r="D41" s="720"/>
      <c r="E41" s="720"/>
      <c r="F41" s="720"/>
      <c r="G41" s="721"/>
      <c r="H41" s="515">
        <v>21447</v>
      </c>
      <c r="I41" s="515">
        <v>18910</v>
      </c>
      <c r="J41" s="514">
        <f t="shared" si="0"/>
        <v>0.13416181914331049</v>
      </c>
      <c r="K41" s="725" t="s">
        <v>765</v>
      </c>
      <c r="L41" s="726"/>
      <c r="M41" s="726"/>
      <c r="N41" s="726"/>
      <c r="O41" s="726"/>
      <c r="P41" s="726"/>
      <c r="Q41" s="726"/>
      <c r="R41" s="726"/>
      <c r="S41" s="726"/>
      <c r="T41" s="726"/>
      <c r="U41" s="726"/>
      <c r="V41" s="726"/>
      <c r="W41" s="726"/>
      <c r="X41" s="726"/>
      <c r="Y41" s="727"/>
      <c r="Z41" s="357"/>
    </row>
    <row r="42" spans="2:26" s="361" customFormat="1" ht="104.25" customHeight="1" x14ac:dyDescent="0.2">
      <c r="B42" s="360"/>
      <c r="C42" s="719" t="s">
        <v>420</v>
      </c>
      <c r="D42" s="720"/>
      <c r="E42" s="720"/>
      <c r="F42" s="720"/>
      <c r="G42" s="721"/>
      <c r="H42" s="515">
        <v>21654</v>
      </c>
      <c r="I42" s="515">
        <v>18910</v>
      </c>
      <c r="J42" s="514">
        <f t="shared" si="0"/>
        <v>0.14510840824960347</v>
      </c>
      <c r="K42" s="725" t="s">
        <v>834</v>
      </c>
      <c r="L42" s="726"/>
      <c r="M42" s="726"/>
      <c r="N42" s="726"/>
      <c r="O42" s="726"/>
      <c r="P42" s="726"/>
      <c r="Q42" s="726"/>
      <c r="R42" s="726"/>
      <c r="S42" s="726"/>
      <c r="T42" s="726"/>
      <c r="U42" s="726"/>
      <c r="V42" s="726"/>
      <c r="W42" s="726"/>
      <c r="X42" s="726"/>
      <c r="Y42" s="727"/>
      <c r="Z42" s="357"/>
    </row>
    <row r="43" spans="2:26" s="361" customFormat="1" ht="112.5" customHeight="1" x14ac:dyDescent="0.2">
      <c r="B43" s="360"/>
      <c r="C43" s="719" t="s">
        <v>421</v>
      </c>
      <c r="D43" s="720"/>
      <c r="E43" s="720"/>
      <c r="F43" s="720"/>
      <c r="G43" s="721"/>
      <c r="H43" s="515">
        <v>21889</v>
      </c>
      <c r="I43" s="515">
        <v>18910</v>
      </c>
      <c r="J43" s="514">
        <f t="shared" si="0"/>
        <v>0.15753569539925971</v>
      </c>
      <c r="K43" s="725" t="s">
        <v>835</v>
      </c>
      <c r="L43" s="726"/>
      <c r="M43" s="726"/>
      <c r="N43" s="726"/>
      <c r="O43" s="726"/>
      <c r="P43" s="726"/>
      <c r="Q43" s="726"/>
      <c r="R43" s="726"/>
      <c r="S43" s="726"/>
      <c r="T43" s="726"/>
      <c r="U43" s="726"/>
      <c r="V43" s="726"/>
      <c r="W43" s="726"/>
      <c r="X43" s="726"/>
      <c r="Y43" s="727"/>
      <c r="Z43" s="357"/>
    </row>
    <row r="44" spans="2:26" s="361" customFormat="1" ht="105.75" customHeight="1" thickBot="1" x14ac:dyDescent="0.25">
      <c r="B44" s="360"/>
      <c r="C44" s="719" t="s">
        <v>836</v>
      </c>
      <c r="D44" s="720"/>
      <c r="E44" s="720"/>
      <c r="F44" s="720"/>
      <c r="G44" s="721"/>
      <c r="H44" s="246">
        <v>22080</v>
      </c>
      <c r="I44" s="246">
        <v>18910</v>
      </c>
      <c r="J44" s="514">
        <f t="shared" si="0"/>
        <v>0.16763617133791642</v>
      </c>
      <c r="K44" s="765" t="s">
        <v>837</v>
      </c>
      <c r="L44" s="766"/>
      <c r="M44" s="766"/>
      <c r="N44" s="766"/>
      <c r="O44" s="766"/>
      <c r="P44" s="766"/>
      <c r="Q44" s="766"/>
      <c r="R44" s="766"/>
      <c r="S44" s="766"/>
      <c r="T44" s="766"/>
      <c r="U44" s="766"/>
      <c r="V44" s="766"/>
      <c r="W44" s="766"/>
      <c r="X44" s="766"/>
      <c r="Y44" s="767"/>
      <c r="Z44" s="357"/>
    </row>
    <row r="45" spans="2:26" s="361" customFormat="1" ht="15.75" customHeight="1" thickBot="1" x14ac:dyDescent="0.3">
      <c r="B45" s="360"/>
      <c r="C45" s="738" t="s">
        <v>25</v>
      </c>
      <c r="D45" s="739"/>
      <c r="E45" s="739"/>
      <c r="F45" s="739"/>
      <c r="G45" s="740"/>
      <c r="H45" s="364"/>
      <c r="I45" s="364"/>
      <c r="J45" s="26"/>
      <c r="K45" s="741"/>
      <c r="L45" s="742"/>
      <c r="M45" s="742"/>
      <c r="N45" s="742"/>
      <c r="O45" s="742"/>
      <c r="P45" s="742"/>
      <c r="Q45" s="742"/>
      <c r="R45" s="742"/>
      <c r="S45" s="742"/>
      <c r="T45" s="742"/>
      <c r="U45" s="742"/>
      <c r="V45" s="742"/>
      <c r="W45" s="742"/>
      <c r="X45" s="742"/>
      <c r="Y45" s="743"/>
      <c r="Z45" s="357"/>
    </row>
    <row r="46" spans="2:26" s="361" customFormat="1" ht="5.25" customHeight="1" x14ac:dyDescent="0.2">
      <c r="B46" s="360"/>
      <c r="C46" s="356"/>
      <c r="D46" s="356"/>
      <c r="E46" s="356"/>
      <c r="F46" s="356"/>
      <c r="G46" s="356"/>
      <c r="H46" s="365"/>
      <c r="I46" s="365"/>
      <c r="J46" s="28"/>
      <c r="K46" s="356"/>
      <c r="L46" s="356"/>
      <c r="M46" s="356"/>
      <c r="N46" s="356"/>
      <c r="O46" s="356"/>
      <c r="P46" s="356"/>
      <c r="Q46" s="356"/>
      <c r="R46" s="356"/>
      <c r="S46" s="356"/>
      <c r="T46" s="356"/>
      <c r="U46" s="356"/>
      <c r="V46" s="356"/>
      <c r="W46" s="356"/>
      <c r="X46" s="356"/>
      <c r="Y46" s="356"/>
      <c r="Z46" s="357"/>
    </row>
    <row r="47" spans="2:26" s="361" customFormat="1" ht="15" thickBot="1" x14ac:dyDescent="0.25">
      <c r="B47" s="360"/>
      <c r="C47" s="356"/>
      <c r="D47" s="356"/>
      <c r="E47" s="356"/>
      <c r="F47" s="356"/>
      <c r="G47" s="356"/>
      <c r="H47" s="365"/>
      <c r="I47" s="365"/>
      <c r="J47" s="28"/>
      <c r="K47" s="356"/>
      <c r="L47" s="356"/>
      <c r="M47" s="356"/>
      <c r="N47" s="356"/>
      <c r="O47" s="356"/>
      <c r="P47" s="356"/>
      <c r="Q47" s="356"/>
      <c r="R47" s="356"/>
      <c r="S47" s="356"/>
      <c r="T47" s="356"/>
      <c r="U47" s="356"/>
      <c r="V47" s="356"/>
      <c r="W47" s="356"/>
      <c r="X47" s="356"/>
      <c r="Y47" s="356"/>
      <c r="Z47" s="357"/>
    </row>
    <row r="48" spans="2:26" s="361" customFormat="1" x14ac:dyDescent="0.2">
      <c r="B48" s="360"/>
      <c r="C48" s="744" t="s">
        <v>26</v>
      </c>
      <c r="D48" s="745"/>
      <c r="E48" s="745"/>
      <c r="F48" s="745"/>
      <c r="G48" s="745"/>
      <c r="H48" s="745"/>
      <c r="I48" s="745"/>
      <c r="J48" s="745"/>
      <c r="K48" s="745"/>
      <c r="L48" s="745"/>
      <c r="M48" s="745"/>
      <c r="N48" s="745"/>
      <c r="O48" s="745"/>
      <c r="P48" s="745"/>
      <c r="Q48" s="745"/>
      <c r="R48" s="745"/>
      <c r="S48" s="745"/>
      <c r="T48" s="745"/>
      <c r="U48" s="745"/>
      <c r="V48" s="745"/>
      <c r="W48" s="745"/>
      <c r="X48" s="745"/>
      <c r="Y48" s="746"/>
      <c r="Z48" s="357"/>
    </row>
    <row r="49" spans="2:26" ht="15" thickBot="1" x14ac:dyDescent="0.25">
      <c r="B49" s="355"/>
      <c r="C49" s="747"/>
      <c r="D49" s="748"/>
      <c r="E49" s="748"/>
      <c r="F49" s="748"/>
      <c r="G49" s="748"/>
      <c r="H49" s="748"/>
      <c r="I49" s="748"/>
      <c r="J49" s="748"/>
      <c r="K49" s="748"/>
      <c r="L49" s="748"/>
      <c r="M49" s="748"/>
      <c r="N49" s="748"/>
      <c r="O49" s="748"/>
      <c r="P49" s="748"/>
      <c r="Q49" s="748"/>
      <c r="R49" s="748"/>
      <c r="S49" s="748"/>
      <c r="T49" s="748"/>
      <c r="U49" s="748"/>
      <c r="V49" s="748"/>
      <c r="W49" s="748"/>
      <c r="X49" s="748"/>
      <c r="Y49" s="749"/>
      <c r="Z49" s="357"/>
    </row>
    <row r="50" spans="2:26" x14ac:dyDescent="0.2">
      <c r="B50" s="355"/>
      <c r="C50" s="750" t="s">
        <v>27</v>
      </c>
      <c r="D50" s="751"/>
      <c r="E50" s="751"/>
      <c r="F50" s="751"/>
      <c r="G50" s="751"/>
      <c r="H50" s="751"/>
      <c r="I50" s="751"/>
      <c r="J50" s="751"/>
      <c r="K50" s="751"/>
      <c r="L50" s="751"/>
      <c r="M50" s="751"/>
      <c r="N50" s="751"/>
      <c r="O50" s="751"/>
      <c r="P50" s="751"/>
      <c r="Q50" s="751"/>
      <c r="R50" s="751"/>
      <c r="S50" s="751"/>
      <c r="T50" s="751"/>
      <c r="U50" s="751"/>
      <c r="V50" s="751"/>
      <c r="W50" s="751"/>
      <c r="X50" s="751"/>
      <c r="Y50" s="752"/>
      <c r="Z50" s="357"/>
    </row>
    <row r="51" spans="2:26"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57"/>
    </row>
    <row r="52" spans="2: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2: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2:26" x14ac:dyDescent="0.2">
      <c r="B54" s="35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357"/>
    </row>
    <row r="55" spans="2:26" x14ac:dyDescent="0.2">
      <c r="B55" s="355"/>
      <c r="C55" s="753"/>
      <c r="D55" s="754"/>
      <c r="E55" s="754"/>
      <c r="F55" s="754"/>
      <c r="G55" s="754"/>
      <c r="H55" s="754"/>
      <c r="I55" s="754"/>
      <c r="J55" s="754"/>
      <c r="K55" s="754"/>
      <c r="L55" s="754"/>
      <c r="M55" s="754"/>
      <c r="N55" s="754"/>
      <c r="O55" s="754"/>
      <c r="P55" s="754"/>
      <c r="Q55" s="754"/>
      <c r="R55" s="754"/>
      <c r="S55" s="754"/>
      <c r="T55" s="754"/>
      <c r="U55" s="754"/>
      <c r="V55" s="754"/>
      <c r="W55" s="754"/>
      <c r="X55" s="754"/>
      <c r="Y55" s="755"/>
      <c r="Z55" s="357"/>
    </row>
    <row r="56" spans="2:26" x14ac:dyDescent="0.2">
      <c r="B56" s="355"/>
      <c r="C56" s="753"/>
      <c r="D56" s="754"/>
      <c r="E56" s="754"/>
      <c r="F56" s="754"/>
      <c r="G56" s="754"/>
      <c r="H56" s="754"/>
      <c r="I56" s="754"/>
      <c r="J56" s="754"/>
      <c r="K56" s="754"/>
      <c r="L56" s="754"/>
      <c r="M56" s="754"/>
      <c r="N56" s="754"/>
      <c r="O56" s="754"/>
      <c r="P56" s="754"/>
      <c r="Q56" s="754"/>
      <c r="R56" s="754"/>
      <c r="S56" s="754"/>
      <c r="T56" s="754"/>
      <c r="U56" s="754"/>
      <c r="V56" s="754"/>
      <c r="W56" s="754"/>
      <c r="X56" s="754"/>
      <c r="Y56" s="755"/>
      <c r="Z56" s="357"/>
    </row>
    <row r="57" spans="2:26" x14ac:dyDescent="0.2">
      <c r="B57" s="355"/>
      <c r="C57" s="753"/>
      <c r="D57" s="754"/>
      <c r="E57" s="754"/>
      <c r="F57" s="754"/>
      <c r="G57" s="754"/>
      <c r="H57" s="754"/>
      <c r="I57" s="754"/>
      <c r="J57" s="754"/>
      <c r="K57" s="754"/>
      <c r="L57" s="754"/>
      <c r="M57" s="754"/>
      <c r="N57" s="754"/>
      <c r="O57" s="754"/>
      <c r="P57" s="754"/>
      <c r="Q57" s="754"/>
      <c r="R57" s="754"/>
      <c r="S57" s="754"/>
      <c r="T57" s="754"/>
      <c r="U57" s="754"/>
      <c r="V57" s="754"/>
      <c r="W57" s="754"/>
      <c r="X57" s="754"/>
      <c r="Y57" s="755"/>
      <c r="Z57" s="357"/>
    </row>
    <row r="58" spans="2:26" x14ac:dyDescent="0.2">
      <c r="B58" s="355"/>
      <c r="C58" s="753"/>
      <c r="D58" s="754"/>
      <c r="E58" s="754"/>
      <c r="F58" s="754"/>
      <c r="G58" s="754"/>
      <c r="H58" s="754"/>
      <c r="I58" s="754"/>
      <c r="J58" s="754"/>
      <c r="K58" s="754"/>
      <c r="L58" s="754"/>
      <c r="M58" s="754"/>
      <c r="N58" s="754"/>
      <c r="O58" s="754"/>
      <c r="P58" s="754"/>
      <c r="Q58" s="754"/>
      <c r="R58" s="754"/>
      <c r="S58" s="754"/>
      <c r="T58" s="754"/>
      <c r="U58" s="754"/>
      <c r="V58" s="754"/>
      <c r="W58" s="754"/>
      <c r="X58" s="754"/>
      <c r="Y58" s="755"/>
      <c r="Z58" s="357"/>
    </row>
    <row r="59" spans="2:26" x14ac:dyDescent="0.2">
      <c r="B59" s="355"/>
      <c r="C59" s="753"/>
      <c r="D59" s="754"/>
      <c r="E59" s="754"/>
      <c r="F59" s="754"/>
      <c r="G59" s="754"/>
      <c r="H59" s="754"/>
      <c r="I59" s="754"/>
      <c r="J59" s="754"/>
      <c r="K59" s="754"/>
      <c r="L59" s="754"/>
      <c r="M59" s="754"/>
      <c r="N59" s="754"/>
      <c r="O59" s="754"/>
      <c r="P59" s="754"/>
      <c r="Q59" s="754"/>
      <c r="R59" s="754"/>
      <c r="S59" s="754"/>
      <c r="T59" s="754"/>
      <c r="U59" s="754"/>
      <c r="V59" s="754"/>
      <c r="W59" s="754"/>
      <c r="X59" s="754"/>
      <c r="Y59" s="755"/>
      <c r="Z59" s="357"/>
    </row>
    <row r="60" spans="2:26" x14ac:dyDescent="0.2">
      <c r="B60" s="355"/>
      <c r="C60" s="753"/>
      <c r="D60" s="754"/>
      <c r="E60" s="754"/>
      <c r="F60" s="754"/>
      <c r="G60" s="754"/>
      <c r="H60" s="754"/>
      <c r="I60" s="754"/>
      <c r="J60" s="754"/>
      <c r="K60" s="754"/>
      <c r="L60" s="754"/>
      <c r="M60" s="754"/>
      <c r="N60" s="754"/>
      <c r="O60" s="754"/>
      <c r="P60" s="754"/>
      <c r="Q60" s="754"/>
      <c r="R60" s="754"/>
      <c r="S60" s="754"/>
      <c r="T60" s="754"/>
      <c r="U60" s="754"/>
      <c r="V60" s="754"/>
      <c r="W60" s="754"/>
      <c r="X60" s="754"/>
      <c r="Y60" s="755"/>
      <c r="Z60" s="357"/>
    </row>
    <row r="61" spans="2:26" x14ac:dyDescent="0.2">
      <c r="B61" s="355"/>
      <c r="C61" s="753"/>
      <c r="D61" s="754"/>
      <c r="E61" s="754"/>
      <c r="F61" s="754"/>
      <c r="G61" s="754"/>
      <c r="H61" s="754"/>
      <c r="I61" s="754"/>
      <c r="J61" s="754"/>
      <c r="K61" s="754"/>
      <c r="L61" s="754"/>
      <c r="M61" s="754"/>
      <c r="N61" s="754"/>
      <c r="O61" s="754"/>
      <c r="P61" s="754"/>
      <c r="Q61" s="754"/>
      <c r="R61" s="754"/>
      <c r="S61" s="754"/>
      <c r="T61" s="754"/>
      <c r="U61" s="754"/>
      <c r="V61" s="754"/>
      <c r="W61" s="754"/>
      <c r="X61" s="754"/>
      <c r="Y61" s="755"/>
      <c r="Z61" s="357"/>
    </row>
    <row r="62" spans="2:26" ht="15" thickBot="1" x14ac:dyDescent="0.25">
      <c r="B62" s="355"/>
      <c r="C62" s="756"/>
      <c r="D62" s="757"/>
      <c r="E62" s="757"/>
      <c r="F62" s="757"/>
      <c r="G62" s="757"/>
      <c r="H62" s="757"/>
      <c r="I62" s="757"/>
      <c r="J62" s="757"/>
      <c r="K62" s="757"/>
      <c r="L62" s="757"/>
      <c r="M62" s="757"/>
      <c r="N62" s="757"/>
      <c r="O62" s="757"/>
      <c r="P62" s="757"/>
      <c r="Q62" s="757"/>
      <c r="R62" s="757"/>
      <c r="S62" s="757"/>
      <c r="T62" s="757"/>
      <c r="U62" s="757"/>
      <c r="V62" s="757"/>
      <c r="W62" s="757"/>
      <c r="X62" s="757"/>
      <c r="Y62" s="758"/>
      <c r="Z62" s="357"/>
    </row>
    <row r="63" spans="2:26" x14ac:dyDescent="0.2">
      <c r="B63" s="366"/>
      <c r="C63" s="367"/>
      <c r="D63" s="367"/>
      <c r="E63" s="367"/>
      <c r="F63" s="367"/>
      <c r="G63" s="367"/>
      <c r="H63" s="367"/>
      <c r="I63" s="367"/>
      <c r="J63" s="367"/>
      <c r="K63" s="367"/>
      <c r="L63" s="367"/>
      <c r="M63" s="367"/>
      <c r="N63" s="367"/>
      <c r="O63" s="367"/>
      <c r="P63" s="367"/>
      <c r="Q63" s="367"/>
      <c r="R63" s="367"/>
      <c r="S63" s="367"/>
      <c r="T63" s="367"/>
      <c r="U63" s="367"/>
      <c r="V63" s="367"/>
      <c r="W63" s="367"/>
      <c r="X63" s="367"/>
      <c r="Y63" s="367"/>
      <c r="Z63" s="368"/>
    </row>
    <row r="64" spans="2:26" ht="15" thickBot="1" x14ac:dyDescent="0.25">
      <c r="B64" s="369"/>
      <c r="C64" s="370"/>
      <c r="D64" s="370"/>
      <c r="E64" s="370"/>
      <c r="F64" s="370"/>
      <c r="G64" s="370"/>
      <c r="H64" s="370"/>
      <c r="I64" s="370"/>
      <c r="J64" s="370"/>
      <c r="K64" s="370"/>
      <c r="L64" s="370"/>
      <c r="M64" s="370"/>
      <c r="N64" s="370"/>
      <c r="O64" s="370"/>
      <c r="P64" s="370"/>
      <c r="Q64" s="370"/>
      <c r="R64" s="370"/>
      <c r="S64" s="370"/>
      <c r="T64" s="370"/>
      <c r="U64" s="370"/>
      <c r="V64" s="370"/>
      <c r="W64" s="370"/>
      <c r="X64" s="370"/>
      <c r="Y64" s="370"/>
      <c r="Z64" s="371"/>
    </row>
    <row r="65" spans="1:26" ht="14.25" customHeight="1" x14ac:dyDescent="0.2">
      <c r="B65" s="372"/>
      <c r="C65" s="759" t="s">
        <v>20</v>
      </c>
      <c r="D65" s="760"/>
      <c r="E65" s="760"/>
      <c r="F65" s="760"/>
      <c r="G65" s="761"/>
      <c r="H65" s="759" t="s">
        <v>34</v>
      </c>
      <c r="I65" s="761"/>
      <c r="J65" s="759" t="s">
        <v>35</v>
      </c>
      <c r="K65" s="760"/>
      <c r="L65" s="760"/>
      <c r="M65" s="761"/>
      <c r="N65" s="759" t="s">
        <v>33</v>
      </c>
      <c r="O65" s="760"/>
      <c r="P65" s="760"/>
      <c r="Q65" s="760"/>
      <c r="R65" s="760"/>
      <c r="S65" s="760"/>
      <c r="T65" s="760"/>
      <c r="U65" s="760"/>
      <c r="V65" s="760"/>
      <c r="W65" s="760"/>
      <c r="X65" s="760"/>
      <c r="Y65" s="761"/>
      <c r="Z65" s="373"/>
    </row>
    <row r="66" spans="1:26" ht="14.25" customHeight="1" x14ac:dyDescent="0.2">
      <c r="A66" s="341"/>
      <c r="B66" s="374"/>
      <c r="C66" s="762"/>
      <c r="D66" s="763"/>
      <c r="E66" s="763"/>
      <c r="F66" s="763"/>
      <c r="G66" s="764"/>
      <c r="H66" s="762"/>
      <c r="I66" s="764"/>
      <c r="J66" s="762"/>
      <c r="K66" s="763"/>
      <c r="L66" s="763"/>
      <c r="M66" s="764"/>
      <c r="N66" s="762"/>
      <c r="O66" s="763"/>
      <c r="P66" s="763"/>
      <c r="Q66" s="763"/>
      <c r="R66" s="763"/>
      <c r="S66" s="763"/>
      <c r="T66" s="763"/>
      <c r="U66" s="763"/>
      <c r="V66" s="763"/>
      <c r="W66" s="763"/>
      <c r="X66" s="763"/>
      <c r="Y66" s="764"/>
      <c r="Z66" s="373"/>
    </row>
    <row r="67" spans="1:26" ht="15" customHeight="1" thickBot="1" x14ac:dyDescent="0.25">
      <c r="A67" s="341"/>
      <c r="B67" s="374"/>
      <c r="C67" s="762"/>
      <c r="D67" s="763"/>
      <c r="E67" s="763"/>
      <c r="F67" s="763"/>
      <c r="G67" s="764"/>
      <c r="H67" s="762"/>
      <c r="I67" s="764"/>
      <c r="J67" s="762"/>
      <c r="K67" s="763"/>
      <c r="L67" s="763"/>
      <c r="M67" s="764"/>
      <c r="N67" s="762"/>
      <c r="O67" s="763"/>
      <c r="P67" s="763"/>
      <c r="Q67" s="763"/>
      <c r="R67" s="763"/>
      <c r="S67" s="763"/>
      <c r="T67" s="763"/>
      <c r="U67" s="763"/>
      <c r="V67" s="763"/>
      <c r="W67" s="763"/>
      <c r="X67" s="763"/>
      <c r="Y67" s="764"/>
      <c r="Z67" s="373"/>
    </row>
    <row r="68" spans="1:26" ht="17.25" customHeight="1" x14ac:dyDescent="0.2">
      <c r="B68" s="372"/>
      <c r="C68" s="643"/>
      <c r="D68" s="644"/>
      <c r="E68" s="644"/>
      <c r="F68" s="644"/>
      <c r="G68" s="644"/>
      <c r="H68" s="644"/>
      <c r="I68" s="644"/>
      <c r="J68" s="644"/>
      <c r="K68" s="644"/>
      <c r="L68" s="644"/>
      <c r="M68" s="644"/>
      <c r="N68" s="1127" t="s">
        <v>917</v>
      </c>
      <c r="O68" s="644"/>
      <c r="P68" s="644"/>
      <c r="Q68" s="644"/>
      <c r="R68" s="644"/>
      <c r="S68" s="644"/>
      <c r="T68" s="644"/>
      <c r="U68" s="644"/>
      <c r="V68" s="644"/>
      <c r="W68" s="644"/>
      <c r="X68" s="644"/>
      <c r="Y68" s="769"/>
      <c r="Z68" s="375"/>
    </row>
    <row r="69" spans="1:26" x14ac:dyDescent="0.2">
      <c r="B69" s="372"/>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75"/>
    </row>
    <row r="70" spans="1:26" x14ac:dyDescent="0.2">
      <c r="B70" s="372"/>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75"/>
    </row>
    <row r="71" spans="1:26" x14ac:dyDescent="0.2">
      <c r="B71" s="372"/>
      <c r="C71" s="645"/>
      <c r="D71" s="646"/>
      <c r="E71" s="646"/>
      <c r="F71" s="646"/>
      <c r="G71" s="646"/>
      <c r="H71" s="646"/>
      <c r="I71" s="646"/>
      <c r="J71" s="646"/>
      <c r="K71" s="646"/>
      <c r="L71" s="646"/>
      <c r="M71" s="646"/>
      <c r="N71" s="646"/>
      <c r="O71" s="646"/>
      <c r="P71" s="646"/>
      <c r="Q71" s="646"/>
      <c r="R71" s="646"/>
      <c r="S71" s="646"/>
      <c r="T71" s="646"/>
      <c r="U71" s="646"/>
      <c r="V71" s="646"/>
      <c r="W71" s="646"/>
      <c r="X71" s="646"/>
      <c r="Y71" s="768"/>
      <c r="Z71" s="375"/>
    </row>
    <row r="72" spans="1:26" x14ac:dyDescent="0.2">
      <c r="B72" s="372"/>
      <c r="C72" s="645"/>
      <c r="D72" s="646"/>
      <c r="E72" s="646"/>
      <c r="F72" s="646"/>
      <c r="G72" s="646"/>
      <c r="H72" s="646"/>
      <c r="I72" s="646"/>
      <c r="J72" s="646"/>
      <c r="K72" s="646"/>
      <c r="L72" s="646"/>
      <c r="M72" s="646"/>
      <c r="N72" s="646"/>
      <c r="O72" s="646"/>
      <c r="P72" s="646"/>
      <c r="Q72" s="646"/>
      <c r="R72" s="646"/>
      <c r="S72" s="646"/>
      <c r="T72" s="646"/>
      <c r="U72" s="646"/>
      <c r="V72" s="646"/>
      <c r="W72" s="646"/>
      <c r="X72" s="646"/>
      <c r="Y72" s="768"/>
      <c r="Z72" s="375"/>
    </row>
    <row r="73" spans="1:26" x14ac:dyDescent="0.2">
      <c r="B73" s="372"/>
      <c r="C73" s="645"/>
      <c r="D73" s="646"/>
      <c r="E73" s="646"/>
      <c r="F73" s="646"/>
      <c r="G73" s="646"/>
      <c r="H73" s="646"/>
      <c r="I73" s="646"/>
      <c r="J73" s="646"/>
      <c r="K73" s="646"/>
      <c r="L73" s="646"/>
      <c r="M73" s="646"/>
      <c r="N73" s="646"/>
      <c r="O73" s="646"/>
      <c r="P73" s="646"/>
      <c r="Q73" s="646"/>
      <c r="R73" s="646"/>
      <c r="S73" s="646"/>
      <c r="T73" s="646"/>
      <c r="U73" s="646"/>
      <c r="V73" s="646"/>
      <c r="W73" s="646"/>
      <c r="X73" s="646"/>
      <c r="Y73" s="768"/>
      <c r="Z73" s="375"/>
    </row>
    <row r="74" spans="1:26" x14ac:dyDescent="0.2">
      <c r="B74" s="372"/>
      <c r="C74" s="645"/>
      <c r="D74" s="646"/>
      <c r="E74" s="646"/>
      <c r="F74" s="646"/>
      <c r="G74" s="646"/>
      <c r="H74" s="646"/>
      <c r="I74" s="646"/>
      <c r="J74" s="646"/>
      <c r="K74" s="646"/>
      <c r="L74" s="646"/>
      <c r="M74" s="646"/>
      <c r="N74" s="646"/>
      <c r="O74" s="646"/>
      <c r="P74" s="646"/>
      <c r="Q74" s="646"/>
      <c r="R74" s="646"/>
      <c r="S74" s="646"/>
      <c r="T74" s="646"/>
      <c r="U74" s="646"/>
      <c r="V74" s="646"/>
      <c r="W74" s="646"/>
      <c r="X74" s="646"/>
      <c r="Y74" s="768"/>
      <c r="Z74" s="375"/>
    </row>
    <row r="75" spans="1:26" x14ac:dyDescent="0.2">
      <c r="B75" s="372"/>
      <c r="C75" s="645"/>
      <c r="D75" s="646"/>
      <c r="E75" s="646"/>
      <c r="F75" s="646"/>
      <c r="G75" s="646"/>
      <c r="H75" s="646"/>
      <c r="I75" s="646"/>
      <c r="J75" s="646"/>
      <c r="K75" s="646"/>
      <c r="L75" s="646"/>
      <c r="M75" s="646"/>
      <c r="N75" s="646"/>
      <c r="O75" s="646"/>
      <c r="P75" s="646"/>
      <c r="Q75" s="646"/>
      <c r="R75" s="646"/>
      <c r="S75" s="646"/>
      <c r="T75" s="646"/>
      <c r="U75" s="646"/>
      <c r="V75" s="646"/>
      <c r="W75" s="646"/>
      <c r="X75" s="646"/>
      <c r="Y75" s="768"/>
      <c r="Z75" s="375"/>
    </row>
    <row r="76" spans="1:26" x14ac:dyDescent="0.2">
      <c r="B76" s="372"/>
      <c r="C76" s="645"/>
      <c r="D76" s="646"/>
      <c r="E76" s="646"/>
      <c r="F76" s="646"/>
      <c r="G76" s="646"/>
      <c r="H76" s="646"/>
      <c r="I76" s="646"/>
      <c r="J76" s="646"/>
      <c r="K76" s="646"/>
      <c r="L76" s="646"/>
      <c r="M76" s="646"/>
      <c r="N76" s="646"/>
      <c r="O76" s="646"/>
      <c r="P76" s="646"/>
      <c r="Q76" s="646"/>
      <c r="R76" s="646"/>
      <c r="S76" s="646"/>
      <c r="T76" s="646"/>
      <c r="U76" s="646"/>
      <c r="V76" s="646"/>
      <c r="W76" s="646"/>
      <c r="X76" s="646"/>
      <c r="Y76" s="768"/>
      <c r="Z76" s="375"/>
    </row>
    <row r="77" spans="1:26" x14ac:dyDescent="0.2">
      <c r="B77" s="372"/>
      <c r="C77" s="645"/>
      <c r="D77" s="646"/>
      <c r="E77" s="646"/>
      <c r="F77" s="646"/>
      <c r="G77" s="646"/>
      <c r="H77" s="646"/>
      <c r="I77" s="646"/>
      <c r="J77" s="646"/>
      <c r="K77" s="646"/>
      <c r="L77" s="646"/>
      <c r="M77" s="646"/>
      <c r="N77" s="646"/>
      <c r="O77" s="646"/>
      <c r="P77" s="646"/>
      <c r="Q77" s="646"/>
      <c r="R77" s="646"/>
      <c r="S77" s="646"/>
      <c r="T77" s="646"/>
      <c r="U77" s="646"/>
      <c r="V77" s="646"/>
      <c r="W77" s="646"/>
      <c r="X77" s="646"/>
      <c r="Y77" s="768"/>
      <c r="Z77" s="375"/>
    </row>
    <row r="78" spans="1:26" x14ac:dyDescent="0.2">
      <c r="B78" s="372"/>
      <c r="C78" s="645"/>
      <c r="D78" s="646"/>
      <c r="E78" s="646"/>
      <c r="F78" s="646"/>
      <c r="G78" s="646"/>
      <c r="H78" s="646"/>
      <c r="I78" s="646"/>
      <c r="J78" s="646"/>
      <c r="K78" s="646"/>
      <c r="L78" s="646"/>
      <c r="M78" s="646"/>
      <c r="N78" s="646"/>
      <c r="O78" s="646"/>
      <c r="P78" s="646"/>
      <c r="Q78" s="646"/>
      <c r="R78" s="646"/>
      <c r="S78" s="646"/>
      <c r="T78" s="646"/>
      <c r="U78" s="646"/>
      <c r="V78" s="646"/>
      <c r="W78" s="646"/>
      <c r="X78" s="646"/>
      <c r="Y78" s="768"/>
      <c r="Z78" s="375"/>
    </row>
    <row r="79" spans="1:26" ht="15" thickBot="1" x14ac:dyDescent="0.25">
      <c r="B79" s="372"/>
      <c r="C79" s="647"/>
      <c r="D79" s="648"/>
      <c r="E79" s="648"/>
      <c r="F79" s="648"/>
      <c r="G79" s="648"/>
      <c r="H79" s="648"/>
      <c r="I79" s="648"/>
      <c r="J79" s="648"/>
      <c r="K79" s="648"/>
      <c r="L79" s="648"/>
      <c r="M79" s="648"/>
      <c r="N79" s="648"/>
      <c r="O79" s="648"/>
      <c r="P79" s="648"/>
      <c r="Q79" s="648"/>
      <c r="R79" s="648"/>
      <c r="S79" s="648"/>
      <c r="T79" s="648"/>
      <c r="U79" s="648"/>
      <c r="V79" s="648"/>
      <c r="W79" s="648"/>
      <c r="X79" s="648"/>
      <c r="Y79" s="770"/>
      <c r="Z79" s="375"/>
    </row>
    <row r="80" spans="1:26" x14ac:dyDescent="0.2">
      <c r="B80" s="376"/>
      <c r="C80" s="367"/>
      <c r="D80" s="367"/>
      <c r="E80" s="367"/>
      <c r="F80" s="367"/>
      <c r="G80" s="367"/>
      <c r="H80" s="367"/>
      <c r="I80" s="367"/>
      <c r="J80" s="367"/>
      <c r="K80" s="367"/>
      <c r="L80" s="367"/>
      <c r="M80" s="367"/>
      <c r="N80" s="367"/>
      <c r="O80" s="367"/>
      <c r="P80" s="367"/>
      <c r="Q80" s="367"/>
      <c r="R80" s="367"/>
      <c r="S80" s="367"/>
      <c r="T80" s="367"/>
      <c r="U80" s="367"/>
      <c r="V80" s="367"/>
      <c r="W80" s="367"/>
      <c r="X80" s="367"/>
      <c r="Y80" s="367"/>
      <c r="Z80" s="377"/>
    </row>
    <row r="119" ht="6" customHeight="1" x14ac:dyDescent="0.2"/>
  </sheetData>
  <mergeCells count="123">
    <mergeCell ref="N78:Y78"/>
    <mergeCell ref="N79:Y79"/>
    <mergeCell ref="N69:Y69"/>
    <mergeCell ref="N70:Y70"/>
    <mergeCell ref="N71:Y71"/>
    <mergeCell ref="N72:Y72"/>
    <mergeCell ref="N73:Y73"/>
    <mergeCell ref="N74:Y74"/>
    <mergeCell ref="N75:Y75"/>
    <mergeCell ref="N76:Y76"/>
    <mergeCell ref="N77:Y77"/>
    <mergeCell ref="C74:G74"/>
    <mergeCell ref="H74:I74"/>
    <mergeCell ref="J74:M74"/>
    <mergeCell ref="C75:G75"/>
    <mergeCell ref="H75:I75"/>
    <mergeCell ref="J75:M75"/>
    <mergeCell ref="C78:G78"/>
    <mergeCell ref="H78:I78"/>
    <mergeCell ref="J78:M78"/>
    <mergeCell ref="C79:G79"/>
    <mergeCell ref="H79:I79"/>
    <mergeCell ref="J79:M79"/>
    <mergeCell ref="C76:G76"/>
    <mergeCell ref="H76:I76"/>
    <mergeCell ref="J76:M76"/>
    <mergeCell ref="C77:G77"/>
    <mergeCell ref="H77:I77"/>
    <mergeCell ref="J77:M77"/>
    <mergeCell ref="C73:G73"/>
    <mergeCell ref="H73:I73"/>
    <mergeCell ref="J73:M73"/>
    <mergeCell ref="C70:G70"/>
    <mergeCell ref="H70:I70"/>
    <mergeCell ref="J70:M70"/>
    <mergeCell ref="C71:G71"/>
    <mergeCell ref="C45:G45"/>
    <mergeCell ref="K45:Y45"/>
    <mergeCell ref="H71:I71"/>
    <mergeCell ref="J71:M71"/>
    <mergeCell ref="C48:Y49"/>
    <mergeCell ref="C50:Y62"/>
    <mergeCell ref="C65:G67"/>
    <mergeCell ref="H65:I67"/>
    <mergeCell ref="J65:M67"/>
    <mergeCell ref="N65:Y67"/>
    <mergeCell ref="C68:G68"/>
    <mergeCell ref="H68:I68"/>
    <mergeCell ref="J68:M68"/>
    <mergeCell ref="N68:Y68"/>
    <mergeCell ref="K42:Y42"/>
    <mergeCell ref="C69:G69"/>
    <mergeCell ref="H69:I69"/>
    <mergeCell ref="J69:M69"/>
    <mergeCell ref="C44:G44"/>
    <mergeCell ref="K44:Y44"/>
    <mergeCell ref="C72:G72"/>
    <mergeCell ref="H72:I72"/>
    <mergeCell ref="J72:M72"/>
    <mergeCell ref="C43:G43"/>
    <mergeCell ref="K43:Y43"/>
    <mergeCell ref="C38:G38"/>
    <mergeCell ref="K38:Y38"/>
    <mergeCell ref="C39:G39"/>
    <mergeCell ref="K39:Y39"/>
    <mergeCell ref="C40:G40"/>
    <mergeCell ref="K40:Y40"/>
    <mergeCell ref="C30:Y31"/>
    <mergeCell ref="C32:G32"/>
    <mergeCell ref="K32:Y32"/>
    <mergeCell ref="C33:G33"/>
    <mergeCell ref="K33:Y33"/>
    <mergeCell ref="C34:G34"/>
    <mergeCell ref="K34:Y34"/>
    <mergeCell ref="C35:G35"/>
    <mergeCell ref="K35:Y35"/>
    <mergeCell ref="C36:G36"/>
    <mergeCell ref="K36:Y36"/>
    <mergeCell ref="C37:G37"/>
    <mergeCell ref="K37:Y37"/>
    <mergeCell ref="C41:G41"/>
    <mergeCell ref="K41:Y41"/>
    <mergeCell ref="C42:G42"/>
    <mergeCell ref="C16:H16"/>
    <mergeCell ref="I16:Y16"/>
    <mergeCell ref="C26:H26"/>
    <mergeCell ref="I26:Y26"/>
    <mergeCell ref="C28:H28"/>
    <mergeCell ref="I28:J28"/>
    <mergeCell ref="K28:P28"/>
    <mergeCell ref="Q28:S28"/>
    <mergeCell ref="U28:X28"/>
    <mergeCell ref="C24:I24"/>
    <mergeCell ref="J24:P24"/>
    <mergeCell ref="Q24:Y24"/>
    <mergeCell ref="C23:I23"/>
    <mergeCell ref="J23:P23"/>
    <mergeCell ref="Q23:Y23"/>
    <mergeCell ref="C18:H18"/>
    <mergeCell ref="I18:Y18"/>
    <mergeCell ref="C20:H21"/>
    <mergeCell ref="I20:L21"/>
    <mergeCell ref="M20:S20"/>
    <mergeCell ref="T20:Y20"/>
    <mergeCell ref="M21:S21"/>
    <mergeCell ref="T21:Y21"/>
    <mergeCell ref="B2:G4"/>
    <mergeCell ref="H2:Z2"/>
    <mergeCell ref="H3:O3"/>
    <mergeCell ref="P3:Z3"/>
    <mergeCell ref="H4:Z4"/>
    <mergeCell ref="C7:H8"/>
    <mergeCell ref="I7:Y8"/>
    <mergeCell ref="C13:H14"/>
    <mergeCell ref="I13:S14"/>
    <mergeCell ref="T13:Y13"/>
    <mergeCell ref="T14:Y14"/>
    <mergeCell ref="C10:H11"/>
    <mergeCell ref="I10:Q11"/>
    <mergeCell ref="R10:U10"/>
    <mergeCell ref="V10:Y10"/>
    <mergeCell ref="R11:U11"/>
    <mergeCell ref="V11:Y11"/>
  </mergeCells>
  <pageMargins left="0.7" right="0.7" top="0.75" bottom="0.75" header="0.3" footer="0.3"/>
  <pageSetup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Z111"/>
  <sheetViews>
    <sheetView topLeftCell="A35" workbookViewId="0">
      <selection activeCell="H37" sqref="H37:I37"/>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4.2851562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28" t="s">
        <v>2</v>
      </c>
      <c r="D7" s="629"/>
      <c r="E7" s="629"/>
      <c r="F7" s="629"/>
      <c r="G7" s="629"/>
      <c r="H7" s="630"/>
      <c r="I7" s="661" t="s">
        <v>403</v>
      </c>
      <c r="J7" s="662"/>
      <c r="K7" s="662"/>
      <c r="L7" s="662"/>
      <c r="M7" s="662"/>
      <c r="N7" s="662"/>
      <c r="O7" s="662"/>
      <c r="P7" s="662"/>
      <c r="Q7" s="662"/>
      <c r="R7" s="662"/>
      <c r="S7" s="662"/>
      <c r="T7" s="662"/>
      <c r="U7" s="662"/>
      <c r="V7" s="662"/>
      <c r="W7" s="662"/>
      <c r="X7" s="662"/>
      <c r="Y7" s="663"/>
      <c r="Z7" s="351"/>
    </row>
    <row r="8" spans="1:26"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1138" t="s">
        <v>582</v>
      </c>
      <c r="J10" s="1139"/>
      <c r="K10" s="1139"/>
      <c r="L10" s="1139"/>
      <c r="M10" s="1139"/>
      <c r="N10" s="1139"/>
      <c r="O10" s="1139"/>
      <c r="P10" s="1139"/>
      <c r="Q10" s="1140"/>
      <c r="R10" s="673" t="s">
        <v>3</v>
      </c>
      <c r="S10" s="674"/>
      <c r="T10" s="674"/>
      <c r="U10" s="675"/>
      <c r="V10" s="667" t="s">
        <v>5</v>
      </c>
      <c r="W10" s="668"/>
      <c r="X10" s="668"/>
      <c r="Y10" s="669"/>
      <c r="Z10" s="351"/>
    </row>
    <row r="11" spans="1:26" ht="28.5" customHeight="1" thickBot="1" x14ac:dyDescent="0.25">
      <c r="B11" s="350"/>
      <c r="C11" s="631"/>
      <c r="D11" s="632"/>
      <c r="E11" s="632"/>
      <c r="F11" s="632"/>
      <c r="G11" s="632"/>
      <c r="H11" s="633"/>
      <c r="I11" s="1141"/>
      <c r="J11" s="1142"/>
      <c r="K11" s="1142"/>
      <c r="L11" s="1142"/>
      <c r="M11" s="1142"/>
      <c r="N11" s="1142"/>
      <c r="O11" s="1142"/>
      <c r="P11" s="1142"/>
      <c r="Q11" s="1143"/>
      <c r="R11" s="682" t="s">
        <v>583</v>
      </c>
      <c r="S11" s="683"/>
      <c r="T11" s="683"/>
      <c r="U11" s="684"/>
      <c r="V11" s="670" t="s">
        <v>65</v>
      </c>
      <c r="W11" s="671"/>
      <c r="X11" s="671"/>
      <c r="Y11" s="672"/>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634" t="s">
        <v>584</v>
      </c>
      <c r="J13" s="635"/>
      <c r="K13" s="635"/>
      <c r="L13" s="635"/>
      <c r="M13" s="635"/>
      <c r="N13" s="635"/>
      <c r="O13" s="635"/>
      <c r="P13" s="635"/>
      <c r="Q13" s="635"/>
      <c r="R13" s="635"/>
      <c r="S13" s="636"/>
      <c r="T13" s="628" t="s">
        <v>7</v>
      </c>
      <c r="U13" s="629"/>
      <c r="V13" s="629"/>
      <c r="W13" s="629"/>
      <c r="X13" s="629"/>
      <c r="Y13" s="630"/>
      <c r="Z13" s="357"/>
    </row>
    <row r="14" spans="1:26" ht="30" customHeight="1" thickBot="1" x14ac:dyDescent="0.25">
      <c r="B14" s="35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688" t="s">
        <v>585</v>
      </c>
      <c r="J16" s="689"/>
      <c r="K16" s="689"/>
      <c r="L16" s="689"/>
      <c r="M16" s="689"/>
      <c r="N16" s="689"/>
      <c r="O16" s="689"/>
      <c r="P16" s="689"/>
      <c r="Q16" s="689"/>
      <c r="R16" s="689"/>
      <c r="S16" s="689"/>
      <c r="T16" s="689"/>
      <c r="U16" s="689"/>
      <c r="V16" s="689"/>
      <c r="W16" s="689"/>
      <c r="X16" s="689"/>
      <c r="Y16" s="690"/>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87" customHeight="1" thickBot="1" x14ac:dyDescent="0.25">
      <c r="B18" s="355"/>
      <c r="C18" s="685" t="s">
        <v>9</v>
      </c>
      <c r="D18" s="686"/>
      <c r="E18" s="686"/>
      <c r="F18" s="686"/>
      <c r="G18" s="686"/>
      <c r="H18" s="687"/>
      <c r="I18" s="688" t="s">
        <v>586</v>
      </c>
      <c r="J18" s="689"/>
      <c r="K18" s="689"/>
      <c r="L18" s="689"/>
      <c r="M18" s="689"/>
      <c r="N18" s="689"/>
      <c r="O18" s="689"/>
      <c r="P18" s="689"/>
      <c r="Q18" s="689"/>
      <c r="R18" s="689"/>
      <c r="S18" s="689"/>
      <c r="T18" s="689"/>
      <c r="U18" s="689"/>
      <c r="V18" s="689"/>
      <c r="W18" s="689"/>
      <c r="X18" s="689"/>
      <c r="Y18" s="690"/>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2.5" customHeight="1" x14ac:dyDescent="0.2">
      <c r="B20" s="35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357"/>
    </row>
    <row r="21" spans="2:26" s="341" customFormat="1" ht="30.75" customHeight="1" thickBot="1" x14ac:dyDescent="0.25">
      <c r="B21" s="355"/>
      <c r="C21" s="694"/>
      <c r="D21" s="695"/>
      <c r="E21" s="695"/>
      <c r="F21" s="695"/>
      <c r="G21" s="695"/>
      <c r="H21" s="696"/>
      <c r="I21" s="700"/>
      <c r="J21" s="701"/>
      <c r="K21" s="701"/>
      <c r="L21" s="702"/>
      <c r="M21" s="842" t="s">
        <v>70</v>
      </c>
      <c r="N21" s="843"/>
      <c r="O21" s="843"/>
      <c r="P21" s="843"/>
      <c r="Q21" s="843"/>
      <c r="R21" s="843"/>
      <c r="S21" s="844"/>
      <c r="T21" s="670" t="s">
        <v>71</v>
      </c>
      <c r="U21" s="843"/>
      <c r="V21" s="843"/>
      <c r="W21" s="843"/>
      <c r="X21" s="843"/>
      <c r="Y21" s="844"/>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15.75" customHeight="1" thickBot="1" x14ac:dyDescent="0.25">
      <c r="B24" s="355"/>
      <c r="C24" s="710" t="s">
        <v>587</v>
      </c>
      <c r="D24" s="711"/>
      <c r="E24" s="711"/>
      <c r="F24" s="711"/>
      <c r="G24" s="711"/>
      <c r="H24" s="711"/>
      <c r="I24" s="712"/>
      <c r="J24" s="710" t="s">
        <v>403</v>
      </c>
      <c r="K24" s="711"/>
      <c r="L24" s="711"/>
      <c r="M24" s="711"/>
      <c r="N24" s="711"/>
      <c r="O24" s="711"/>
      <c r="P24" s="712"/>
      <c r="Q24" s="713" t="s">
        <v>588</v>
      </c>
      <c r="R24" s="714"/>
      <c r="S24" s="714"/>
      <c r="T24" s="714"/>
      <c r="U24" s="714"/>
      <c r="V24" s="714"/>
      <c r="W24" s="714"/>
      <c r="X24" s="714"/>
      <c r="Y24" s="715"/>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688" t="s">
        <v>589</v>
      </c>
      <c r="J26" s="689"/>
      <c r="K26" s="689"/>
      <c r="L26" s="689"/>
      <c r="M26" s="689"/>
      <c r="N26" s="689"/>
      <c r="O26" s="689"/>
      <c r="P26" s="689"/>
      <c r="Q26" s="689"/>
      <c r="R26" s="689"/>
      <c r="S26" s="689"/>
      <c r="T26" s="689"/>
      <c r="U26" s="689"/>
      <c r="V26" s="689"/>
      <c r="W26" s="689"/>
      <c r="X26" s="689"/>
      <c r="Y26" s="690"/>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709">
        <v>10</v>
      </c>
      <c r="J28" s="688"/>
      <c r="K28" s="685" t="s">
        <v>18</v>
      </c>
      <c r="L28" s="686"/>
      <c r="M28" s="686"/>
      <c r="N28" s="686"/>
      <c r="O28" s="686"/>
      <c r="P28" s="687"/>
      <c r="Q28" s="718" t="s">
        <v>38</v>
      </c>
      <c r="R28" s="716"/>
      <c r="S28" s="717"/>
      <c r="T28" s="384" t="s">
        <v>77</v>
      </c>
      <c r="U28" s="716" t="s">
        <v>39</v>
      </c>
      <c r="V28" s="716"/>
      <c r="W28" s="716"/>
      <c r="X28" s="717"/>
      <c r="Y28" s="359"/>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ht="46.5" customHeight="1" x14ac:dyDescent="0.2">
      <c r="B32" s="360"/>
      <c r="C32" s="1135" t="s">
        <v>20</v>
      </c>
      <c r="D32" s="1136"/>
      <c r="E32" s="1136"/>
      <c r="F32" s="1136"/>
      <c r="G32" s="1137"/>
      <c r="H32" s="296" t="s">
        <v>590</v>
      </c>
      <c r="I32" s="296" t="s">
        <v>591</v>
      </c>
      <c r="J32" s="296" t="s">
        <v>592</v>
      </c>
      <c r="K32" s="736" t="s">
        <v>24</v>
      </c>
      <c r="L32" s="729"/>
      <c r="M32" s="729"/>
      <c r="N32" s="729"/>
      <c r="O32" s="729"/>
      <c r="P32" s="729"/>
      <c r="Q32" s="729"/>
      <c r="R32" s="729"/>
      <c r="S32" s="729"/>
      <c r="T32" s="729"/>
      <c r="U32" s="729"/>
      <c r="V32" s="729"/>
      <c r="W32" s="729"/>
      <c r="X32" s="729"/>
      <c r="Y32" s="730"/>
      <c r="Z32" s="357"/>
    </row>
    <row r="33" spans="2:26" s="361" customFormat="1" ht="135.75" customHeight="1" x14ac:dyDescent="0.2">
      <c r="B33" s="360"/>
      <c r="C33" s="719" t="s">
        <v>36</v>
      </c>
      <c r="D33" s="720"/>
      <c r="E33" s="720"/>
      <c r="F33" s="720"/>
      <c r="G33" s="721"/>
      <c r="H33" s="21">
        <v>10</v>
      </c>
      <c r="I33" s="21">
        <v>10</v>
      </c>
      <c r="J33" s="514">
        <f>+H33/I33</f>
        <v>1</v>
      </c>
      <c r="K33" s="1129" t="s">
        <v>766</v>
      </c>
      <c r="L33" s="1130"/>
      <c r="M33" s="1130"/>
      <c r="N33" s="1130"/>
      <c r="O33" s="1130"/>
      <c r="P33" s="1130"/>
      <c r="Q33" s="1130"/>
      <c r="R33" s="1130"/>
      <c r="S33" s="1130"/>
      <c r="T33" s="1130"/>
      <c r="U33" s="1130"/>
      <c r="V33" s="1130"/>
      <c r="W33" s="1130"/>
      <c r="X33" s="1130"/>
      <c r="Y33" s="1131"/>
      <c r="Z33" s="357"/>
    </row>
    <row r="34" spans="2:26" s="361" customFormat="1" ht="187.5" customHeight="1" x14ac:dyDescent="0.2">
      <c r="B34" s="360"/>
      <c r="C34" s="719" t="s">
        <v>93</v>
      </c>
      <c r="D34" s="720"/>
      <c r="E34" s="720"/>
      <c r="F34" s="720"/>
      <c r="G34" s="721"/>
      <c r="H34" s="515">
        <v>10</v>
      </c>
      <c r="I34" s="515">
        <v>10</v>
      </c>
      <c r="J34" s="514">
        <f t="shared" ref="J34:J36" si="0">+H34/I34</f>
        <v>1</v>
      </c>
      <c r="K34" s="1129" t="s">
        <v>767</v>
      </c>
      <c r="L34" s="1130"/>
      <c r="M34" s="1130"/>
      <c r="N34" s="1130"/>
      <c r="O34" s="1130"/>
      <c r="P34" s="1130"/>
      <c r="Q34" s="1130"/>
      <c r="R34" s="1130"/>
      <c r="S34" s="1130"/>
      <c r="T34" s="1130"/>
      <c r="U34" s="1130"/>
      <c r="V34" s="1130"/>
      <c r="W34" s="1130"/>
      <c r="X34" s="1130"/>
      <c r="Y34" s="1131"/>
      <c r="Z34" s="357"/>
    </row>
    <row r="35" spans="2:26" s="361" customFormat="1" ht="120" customHeight="1" x14ac:dyDescent="0.2">
      <c r="B35" s="360"/>
      <c r="C35" s="719" t="s">
        <v>94</v>
      </c>
      <c r="D35" s="720"/>
      <c r="E35" s="720"/>
      <c r="F35" s="720"/>
      <c r="G35" s="721"/>
      <c r="H35" s="515">
        <v>10</v>
      </c>
      <c r="I35" s="515">
        <v>10</v>
      </c>
      <c r="J35" s="514">
        <f t="shared" si="0"/>
        <v>1</v>
      </c>
      <c r="K35" s="1129" t="s">
        <v>766</v>
      </c>
      <c r="L35" s="1130"/>
      <c r="M35" s="1130"/>
      <c r="N35" s="1130"/>
      <c r="O35" s="1130"/>
      <c r="P35" s="1130"/>
      <c r="Q35" s="1130"/>
      <c r="R35" s="1130"/>
      <c r="S35" s="1130"/>
      <c r="T35" s="1130"/>
      <c r="U35" s="1130"/>
      <c r="V35" s="1130"/>
      <c r="W35" s="1130"/>
      <c r="X35" s="1130"/>
      <c r="Y35" s="1131"/>
      <c r="Z35" s="357"/>
    </row>
    <row r="36" spans="2:26" s="361" customFormat="1" ht="135" customHeight="1" thickBot="1" x14ac:dyDescent="0.25">
      <c r="B36" s="360"/>
      <c r="C36" s="719" t="s">
        <v>95</v>
      </c>
      <c r="D36" s="720"/>
      <c r="E36" s="720"/>
      <c r="F36" s="720"/>
      <c r="G36" s="721"/>
      <c r="H36" s="515">
        <v>10</v>
      </c>
      <c r="I36" s="515">
        <v>10</v>
      </c>
      <c r="J36" s="514">
        <f t="shared" si="0"/>
        <v>1</v>
      </c>
      <c r="K36" s="1132" t="s">
        <v>838</v>
      </c>
      <c r="L36" s="1133"/>
      <c r="M36" s="1133"/>
      <c r="N36" s="1133"/>
      <c r="O36" s="1133"/>
      <c r="P36" s="1133"/>
      <c r="Q36" s="1133"/>
      <c r="R36" s="1133"/>
      <c r="S36" s="1133"/>
      <c r="T36" s="1133"/>
      <c r="U36" s="1133"/>
      <c r="V36" s="1133"/>
      <c r="W36" s="1133"/>
      <c r="X36" s="1133"/>
      <c r="Y36" s="1134"/>
      <c r="Z36" s="357"/>
    </row>
    <row r="37" spans="2:26" s="361" customFormat="1" ht="15.75" customHeight="1" thickBot="1" x14ac:dyDescent="0.3">
      <c r="B37" s="360"/>
      <c r="C37" s="738" t="s">
        <v>25</v>
      </c>
      <c r="D37" s="739"/>
      <c r="E37" s="739"/>
      <c r="F37" s="739"/>
      <c r="G37" s="740"/>
      <c r="H37" s="364">
        <f>SUM(H33:H36)</f>
        <v>40</v>
      </c>
      <c r="I37" s="364">
        <f>SUM(I33:I36)</f>
        <v>40</v>
      </c>
      <c r="J37" s="26"/>
      <c r="K37" s="741"/>
      <c r="L37" s="742"/>
      <c r="M37" s="742"/>
      <c r="N37" s="742"/>
      <c r="O37" s="742"/>
      <c r="P37" s="742"/>
      <c r="Q37" s="742"/>
      <c r="R37" s="742"/>
      <c r="S37" s="742"/>
      <c r="T37" s="742"/>
      <c r="U37" s="742"/>
      <c r="V37" s="742"/>
      <c r="W37" s="742"/>
      <c r="X37" s="742"/>
      <c r="Y37" s="743"/>
      <c r="Z37" s="357"/>
    </row>
    <row r="38" spans="2:26" s="361" customFormat="1" ht="5.25" customHeight="1" x14ac:dyDescent="0.2">
      <c r="B38" s="360"/>
      <c r="C38" s="356"/>
      <c r="D38" s="356"/>
      <c r="E38" s="356"/>
      <c r="F38" s="356"/>
      <c r="G38" s="356"/>
      <c r="H38" s="365"/>
      <c r="I38" s="365"/>
      <c r="J38" s="28"/>
      <c r="K38" s="356"/>
      <c r="L38" s="356"/>
      <c r="M38" s="356"/>
      <c r="N38" s="356"/>
      <c r="O38" s="356"/>
      <c r="P38" s="356"/>
      <c r="Q38" s="356"/>
      <c r="R38" s="356"/>
      <c r="S38" s="356"/>
      <c r="T38" s="356"/>
      <c r="U38" s="356"/>
      <c r="V38" s="356"/>
      <c r="W38" s="356"/>
      <c r="X38" s="356"/>
      <c r="Y38" s="356"/>
      <c r="Z38" s="357"/>
    </row>
    <row r="39" spans="2:26" s="361" customFormat="1" ht="15" thickBot="1" x14ac:dyDescent="0.25">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row>
    <row r="40" spans="2:26" s="361" customFormat="1" x14ac:dyDescent="0.2">
      <c r="B40" s="36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357"/>
    </row>
    <row r="41" spans="2:26" ht="15" thickBot="1" x14ac:dyDescent="0.25">
      <c r="B41" s="355"/>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357"/>
    </row>
    <row r="42" spans="2:26" x14ac:dyDescent="0.2">
      <c r="B42" s="355"/>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2"/>
      <c r="Z42" s="357"/>
    </row>
    <row r="43" spans="2:26" x14ac:dyDescent="0.2">
      <c r="B43" s="355"/>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357"/>
    </row>
    <row r="44" spans="2:26" x14ac:dyDescent="0.2">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357"/>
    </row>
    <row r="45" spans="2:26" x14ac:dyDescent="0.2">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357"/>
    </row>
    <row r="46" spans="2:26" x14ac:dyDescent="0.2">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357"/>
    </row>
    <row r="47" spans="2:26" x14ac:dyDescent="0.2">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357"/>
    </row>
    <row r="48" spans="2:26" x14ac:dyDescent="0.2">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357"/>
    </row>
    <row r="49" spans="1:26" x14ac:dyDescent="0.2">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357"/>
    </row>
    <row r="50" spans="1:26" x14ac:dyDescent="0.2">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357"/>
    </row>
    <row r="51" spans="1:26"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57"/>
    </row>
    <row r="52" spans="1: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1: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1:26" ht="15" thickBot="1" x14ac:dyDescent="0.25">
      <c r="B54" s="355"/>
      <c r="C54" s="756"/>
      <c r="D54" s="757"/>
      <c r="E54" s="757"/>
      <c r="F54" s="757"/>
      <c r="G54" s="757"/>
      <c r="H54" s="757"/>
      <c r="I54" s="757"/>
      <c r="J54" s="757"/>
      <c r="K54" s="757"/>
      <c r="L54" s="757"/>
      <c r="M54" s="757"/>
      <c r="N54" s="757"/>
      <c r="O54" s="757"/>
      <c r="P54" s="757"/>
      <c r="Q54" s="757"/>
      <c r="R54" s="757"/>
      <c r="S54" s="757"/>
      <c r="T54" s="757"/>
      <c r="U54" s="757"/>
      <c r="V54" s="757"/>
      <c r="W54" s="757"/>
      <c r="X54" s="757"/>
      <c r="Y54" s="758"/>
      <c r="Z54" s="357"/>
    </row>
    <row r="55" spans="1:26" x14ac:dyDescent="0.2">
      <c r="B55" s="366"/>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8"/>
    </row>
    <row r="56" spans="1:26" ht="15" thickBot="1" x14ac:dyDescent="0.25">
      <c r="B56" s="369"/>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1"/>
    </row>
    <row r="57" spans="1:26" ht="14.25" customHeight="1" x14ac:dyDescent="0.2">
      <c r="B57" s="372"/>
      <c r="C57" s="759" t="s">
        <v>20</v>
      </c>
      <c r="D57" s="760"/>
      <c r="E57" s="760"/>
      <c r="F57" s="760"/>
      <c r="G57" s="761"/>
      <c r="H57" s="759" t="s">
        <v>34</v>
      </c>
      <c r="I57" s="761"/>
      <c r="J57" s="759" t="s">
        <v>35</v>
      </c>
      <c r="K57" s="760"/>
      <c r="L57" s="760"/>
      <c r="M57" s="761"/>
      <c r="N57" s="759" t="s">
        <v>33</v>
      </c>
      <c r="O57" s="760"/>
      <c r="P57" s="760"/>
      <c r="Q57" s="760"/>
      <c r="R57" s="760"/>
      <c r="S57" s="760"/>
      <c r="T57" s="760"/>
      <c r="U57" s="760"/>
      <c r="V57" s="760"/>
      <c r="W57" s="760"/>
      <c r="X57" s="760"/>
      <c r="Y57" s="761"/>
      <c r="Z57" s="373"/>
    </row>
    <row r="58" spans="1:26" ht="14.25" customHeight="1" x14ac:dyDescent="0.2">
      <c r="A58" s="341"/>
      <c r="B58" s="374"/>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373"/>
    </row>
    <row r="59" spans="1:26" ht="15" customHeight="1" thickBot="1" x14ac:dyDescent="0.25">
      <c r="A59" s="341"/>
      <c r="B59" s="374"/>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73"/>
    </row>
    <row r="60" spans="1:26" x14ac:dyDescent="0.2">
      <c r="B60" s="372"/>
      <c r="C60" s="643" t="s">
        <v>36</v>
      </c>
      <c r="D60" s="644"/>
      <c r="E60" s="644"/>
      <c r="F60" s="644"/>
      <c r="G60" s="644"/>
      <c r="H60" s="1128">
        <v>1</v>
      </c>
      <c r="I60" s="644"/>
      <c r="J60" s="1128">
        <v>1.2</v>
      </c>
      <c r="K60" s="644"/>
      <c r="L60" s="644"/>
      <c r="M60" s="644"/>
      <c r="N60" s="644"/>
      <c r="O60" s="644"/>
      <c r="P60" s="644"/>
      <c r="Q60" s="644"/>
      <c r="R60" s="644"/>
      <c r="S60" s="644"/>
      <c r="T60" s="644"/>
      <c r="U60" s="644"/>
      <c r="V60" s="644"/>
      <c r="W60" s="644"/>
      <c r="X60" s="644"/>
      <c r="Y60" s="769"/>
      <c r="Z60" s="375"/>
    </row>
    <row r="61" spans="1:26" x14ac:dyDescent="0.2">
      <c r="B61" s="372"/>
      <c r="C61" s="645" t="s">
        <v>93</v>
      </c>
      <c r="D61" s="646"/>
      <c r="E61" s="646"/>
      <c r="F61" s="646"/>
      <c r="G61" s="646"/>
      <c r="H61" s="955">
        <v>1.2</v>
      </c>
      <c r="I61" s="646"/>
      <c r="J61" s="955">
        <v>1.5</v>
      </c>
      <c r="K61" s="646"/>
      <c r="L61" s="646"/>
      <c r="M61" s="646"/>
      <c r="N61" s="646"/>
      <c r="O61" s="646"/>
      <c r="P61" s="646"/>
      <c r="Q61" s="646"/>
      <c r="R61" s="646"/>
      <c r="S61" s="646"/>
      <c r="T61" s="646"/>
      <c r="U61" s="646"/>
      <c r="V61" s="646"/>
      <c r="W61" s="646"/>
      <c r="X61" s="646"/>
      <c r="Y61" s="768"/>
      <c r="Z61" s="375"/>
    </row>
    <row r="62" spans="1:26" x14ac:dyDescent="0.2">
      <c r="B62" s="372"/>
      <c r="C62" s="645"/>
      <c r="D62" s="646"/>
      <c r="E62" s="646"/>
      <c r="F62" s="646"/>
      <c r="G62" s="646"/>
      <c r="H62" s="646"/>
      <c r="I62" s="646"/>
      <c r="J62" s="646"/>
      <c r="K62" s="646"/>
      <c r="L62" s="646"/>
      <c r="M62" s="646"/>
      <c r="N62" s="646"/>
      <c r="O62" s="646"/>
      <c r="P62" s="646"/>
      <c r="Q62" s="646"/>
      <c r="R62" s="646"/>
      <c r="S62" s="646"/>
      <c r="T62" s="646"/>
      <c r="U62" s="646"/>
      <c r="V62" s="646"/>
      <c r="W62" s="646"/>
      <c r="X62" s="646"/>
      <c r="Y62" s="768"/>
      <c r="Z62" s="375"/>
    </row>
    <row r="63" spans="1:26" x14ac:dyDescent="0.2">
      <c r="B63" s="372"/>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75"/>
    </row>
    <row r="64" spans="1:26" x14ac:dyDescent="0.2">
      <c r="B64" s="372"/>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75"/>
    </row>
    <row r="65" spans="2:26" x14ac:dyDescent="0.2">
      <c r="B65" s="372"/>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75"/>
    </row>
    <row r="66" spans="2:26" x14ac:dyDescent="0.2">
      <c r="B66" s="372"/>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75"/>
    </row>
    <row r="67" spans="2:26" x14ac:dyDescent="0.2">
      <c r="B67" s="372"/>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75"/>
    </row>
    <row r="68" spans="2:26" x14ac:dyDescent="0.2">
      <c r="B68" s="372"/>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75"/>
    </row>
    <row r="69" spans="2:26" x14ac:dyDescent="0.2">
      <c r="B69" s="372"/>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75"/>
    </row>
    <row r="70" spans="2:26" x14ac:dyDescent="0.2">
      <c r="B70" s="372"/>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75"/>
    </row>
    <row r="71" spans="2:26" ht="15" thickBot="1" x14ac:dyDescent="0.25">
      <c r="B71" s="372"/>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375"/>
    </row>
    <row r="72" spans="2:26" x14ac:dyDescent="0.2">
      <c r="B72" s="376"/>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77"/>
    </row>
    <row r="111" ht="6" customHeight="1" x14ac:dyDescent="0.2"/>
  </sheetData>
  <mergeCells count="107">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40:Y41"/>
    <mergeCell ref="C42:Y54"/>
    <mergeCell ref="C57:G59"/>
    <mergeCell ref="H57:I59"/>
    <mergeCell ref="J57:M59"/>
    <mergeCell ref="N57:Y59"/>
    <mergeCell ref="C35:G35"/>
    <mergeCell ref="K35:Y35"/>
    <mergeCell ref="C36:G36"/>
    <mergeCell ref="K36:Y36"/>
    <mergeCell ref="C37:G37"/>
    <mergeCell ref="K37:Y37"/>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s>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BE104"/>
  <sheetViews>
    <sheetView topLeftCell="A4" zoomScale="85" zoomScaleNormal="85" zoomScalePageLayoutView="70" workbookViewId="0">
      <selection activeCell="J37" sqref="J37"/>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32" width="3.7109375" style="3"/>
    <col min="33" max="33" width="7.7109375" style="3" customWidth="1"/>
    <col min="34" max="34" width="8.5703125" style="3" customWidth="1"/>
    <col min="35" max="35" width="7.85546875" style="3" customWidth="1"/>
    <col min="36" max="42" width="3.7109375" style="3"/>
    <col min="43" max="43" width="5.28515625" style="3" bestFit="1" customWidth="1"/>
    <col min="44" max="52" width="3.7109375" style="3"/>
    <col min="53" max="60" width="14.28515625" style="3" customWidth="1"/>
    <col min="61"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9.75" customHeight="1"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62</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750" t="s">
        <v>63</v>
      </c>
      <c r="J10" s="1122"/>
      <c r="K10" s="1122"/>
      <c r="L10" s="1122"/>
      <c r="M10" s="1122"/>
      <c r="N10" s="1122"/>
      <c r="O10" s="1122"/>
      <c r="P10" s="1122"/>
      <c r="Q10" s="1123"/>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1124"/>
      <c r="J11" s="1125"/>
      <c r="K11" s="1125"/>
      <c r="L11" s="1125"/>
      <c r="M11" s="1125"/>
      <c r="N11" s="1125"/>
      <c r="O11" s="1125"/>
      <c r="P11" s="1125"/>
      <c r="Q11" s="1126"/>
      <c r="R11" s="682" t="s">
        <v>64</v>
      </c>
      <c r="S11" s="683"/>
      <c r="T11" s="683"/>
      <c r="U11" s="684"/>
      <c r="V11" s="670" t="s">
        <v>65</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634" t="s">
        <v>66</v>
      </c>
      <c r="J13" s="635"/>
      <c r="K13" s="635"/>
      <c r="L13" s="635"/>
      <c r="M13" s="635"/>
      <c r="N13" s="635"/>
      <c r="O13" s="635"/>
      <c r="P13" s="635"/>
      <c r="Q13" s="635"/>
      <c r="R13" s="635"/>
      <c r="S13" s="636"/>
      <c r="T13" s="628" t="s">
        <v>7</v>
      </c>
      <c r="U13" s="629"/>
      <c r="V13" s="629"/>
      <c r="W13" s="629"/>
      <c r="X13" s="629"/>
      <c r="Y13" s="630"/>
      <c r="Z13" s="17"/>
    </row>
    <row r="14" spans="1:26" ht="30" customHeight="1" thickBot="1" x14ac:dyDescent="0.25">
      <c r="B14" s="1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688" t="s">
        <v>68</v>
      </c>
      <c r="J16" s="689"/>
      <c r="K16" s="689"/>
      <c r="L16" s="689"/>
      <c r="M16" s="689"/>
      <c r="N16" s="689"/>
      <c r="O16" s="689"/>
      <c r="P16" s="689"/>
      <c r="Q16" s="689"/>
      <c r="R16" s="689"/>
      <c r="S16" s="689"/>
      <c r="T16" s="689"/>
      <c r="U16" s="689"/>
      <c r="V16" s="689"/>
      <c r="W16" s="689"/>
      <c r="X16" s="689"/>
      <c r="Y16" s="69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73.5" customHeight="1" thickBot="1" x14ac:dyDescent="0.25">
      <c r="B18" s="15"/>
      <c r="C18" s="685" t="s">
        <v>9</v>
      </c>
      <c r="D18" s="686"/>
      <c r="E18" s="686"/>
      <c r="F18" s="686"/>
      <c r="G18" s="686"/>
      <c r="H18" s="687"/>
      <c r="I18" s="688" t="s">
        <v>69</v>
      </c>
      <c r="J18" s="689"/>
      <c r="K18" s="689"/>
      <c r="L18" s="689"/>
      <c r="M18" s="689"/>
      <c r="N18" s="689"/>
      <c r="O18" s="689"/>
      <c r="P18" s="689"/>
      <c r="Q18" s="689"/>
      <c r="R18" s="689"/>
      <c r="S18" s="689"/>
      <c r="T18" s="689"/>
      <c r="U18" s="689"/>
      <c r="V18" s="689"/>
      <c r="W18" s="689"/>
      <c r="X18" s="689"/>
      <c r="Y18" s="69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70</v>
      </c>
      <c r="N21" s="843"/>
      <c r="O21" s="843"/>
      <c r="P21" s="843"/>
      <c r="Q21" s="843"/>
      <c r="R21" s="843"/>
      <c r="S21" s="844"/>
      <c r="T21" s="670" t="s">
        <v>71</v>
      </c>
      <c r="U21" s="843"/>
      <c r="V21" s="843"/>
      <c r="W21" s="843"/>
      <c r="X21" s="843"/>
      <c r="Y21" s="844"/>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31.5" customHeight="1" thickBot="1" x14ac:dyDescent="0.25">
      <c r="B24" s="15"/>
      <c r="C24" s="710" t="s">
        <v>72</v>
      </c>
      <c r="D24" s="711"/>
      <c r="E24" s="711"/>
      <c r="F24" s="711"/>
      <c r="G24" s="711"/>
      <c r="H24" s="711"/>
      <c r="I24" s="712"/>
      <c r="J24" s="710" t="s">
        <v>73</v>
      </c>
      <c r="K24" s="711"/>
      <c r="L24" s="711"/>
      <c r="M24" s="711"/>
      <c r="N24" s="711"/>
      <c r="O24" s="711"/>
      <c r="P24" s="712"/>
      <c r="Q24" s="981" t="s">
        <v>74</v>
      </c>
      <c r="R24" s="641"/>
      <c r="S24" s="641"/>
      <c r="T24" s="641"/>
      <c r="U24" s="641"/>
      <c r="V24" s="641"/>
      <c r="W24" s="641"/>
      <c r="X24" s="641"/>
      <c r="Y24" s="642"/>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75</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709" t="s">
        <v>76</v>
      </c>
      <c r="J28" s="688"/>
      <c r="K28" s="685" t="s">
        <v>18</v>
      </c>
      <c r="L28" s="686"/>
      <c r="M28" s="686"/>
      <c r="N28" s="686"/>
      <c r="O28" s="686"/>
      <c r="P28" s="687"/>
      <c r="Q28" s="718" t="s">
        <v>38</v>
      </c>
      <c r="R28" s="716"/>
      <c r="S28" s="717"/>
      <c r="T28" s="47" t="s">
        <v>77</v>
      </c>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x14ac:dyDescent="0.2">
      <c r="B32" s="20"/>
      <c r="C32" s="728" t="s">
        <v>20</v>
      </c>
      <c r="D32" s="729"/>
      <c r="E32" s="729"/>
      <c r="F32" s="729"/>
      <c r="G32" s="730"/>
      <c r="H32" s="734" t="s">
        <v>144</v>
      </c>
      <c r="I32" s="734" t="s">
        <v>145</v>
      </c>
      <c r="J32" s="734" t="s">
        <v>23</v>
      </c>
      <c r="K32" s="736" t="s">
        <v>24</v>
      </c>
      <c r="L32" s="729"/>
      <c r="M32" s="729"/>
      <c r="N32" s="729"/>
      <c r="O32" s="729"/>
      <c r="P32" s="729"/>
      <c r="Q32" s="729"/>
      <c r="R32" s="729"/>
      <c r="S32" s="729"/>
      <c r="T32" s="729"/>
      <c r="U32" s="729"/>
      <c r="V32" s="729"/>
      <c r="W32" s="729"/>
      <c r="X32" s="729"/>
      <c r="Y32" s="730"/>
      <c r="Z32" s="17"/>
    </row>
    <row r="33" spans="2:57" s="19" customFormat="1" ht="31.5" customHeight="1" thickBot="1" x14ac:dyDescent="0.25">
      <c r="B33" s="20"/>
      <c r="C33" s="731"/>
      <c r="D33" s="732"/>
      <c r="E33" s="732"/>
      <c r="F33" s="732"/>
      <c r="G33" s="733"/>
      <c r="H33" s="735"/>
      <c r="I33" s="735"/>
      <c r="J33" s="735"/>
      <c r="K33" s="737"/>
      <c r="L33" s="732"/>
      <c r="M33" s="732"/>
      <c r="N33" s="732"/>
      <c r="O33" s="732"/>
      <c r="P33" s="732"/>
      <c r="Q33" s="732"/>
      <c r="R33" s="732"/>
      <c r="S33" s="732"/>
      <c r="T33" s="732"/>
      <c r="U33" s="732"/>
      <c r="V33" s="732"/>
      <c r="W33" s="732"/>
      <c r="X33" s="732"/>
      <c r="Y33" s="733"/>
      <c r="Z33" s="17"/>
      <c r="AG33" s="19">
        <v>341</v>
      </c>
      <c r="AH33" s="19">
        <v>341</v>
      </c>
      <c r="AI33" s="19">
        <v>58.53</v>
      </c>
    </row>
    <row r="34" spans="2:57" s="19" customFormat="1" ht="47.25" customHeight="1" x14ac:dyDescent="0.2">
      <c r="B34" s="20"/>
      <c r="C34" s="719" t="s">
        <v>78</v>
      </c>
      <c r="D34" s="720"/>
      <c r="E34" s="720"/>
      <c r="F34" s="720"/>
      <c r="G34" s="721"/>
      <c r="H34" s="21">
        <v>58.53</v>
      </c>
      <c r="I34" s="21">
        <v>320</v>
      </c>
      <c r="J34" s="514">
        <f>+H34/I34</f>
        <v>0.18290624999999999</v>
      </c>
      <c r="K34" s="722" t="s">
        <v>79</v>
      </c>
      <c r="L34" s="723"/>
      <c r="M34" s="723"/>
      <c r="N34" s="723"/>
      <c r="O34" s="723"/>
      <c r="P34" s="723"/>
      <c r="Q34" s="723"/>
      <c r="R34" s="723"/>
      <c r="S34" s="723"/>
      <c r="T34" s="723"/>
      <c r="U34" s="723"/>
      <c r="V34" s="723"/>
      <c r="W34" s="723"/>
      <c r="X34" s="723"/>
      <c r="Y34" s="724"/>
      <c r="Z34" s="17"/>
      <c r="AG34" s="19">
        <v>794</v>
      </c>
      <c r="AH34" s="19">
        <v>726</v>
      </c>
      <c r="AI34" s="19">
        <v>159.94999999999999</v>
      </c>
      <c r="BB34" s="19" t="s">
        <v>80</v>
      </c>
      <c r="BC34" s="19" t="s">
        <v>81</v>
      </c>
      <c r="BD34" s="19" t="s">
        <v>82</v>
      </c>
      <c r="BE34" s="19" t="s">
        <v>83</v>
      </c>
    </row>
    <row r="35" spans="2:57" s="19" customFormat="1" ht="42" customHeight="1" x14ac:dyDescent="0.2">
      <c r="B35" s="20"/>
      <c r="C35" s="719" t="s">
        <v>84</v>
      </c>
      <c r="D35" s="720"/>
      <c r="E35" s="720"/>
      <c r="F35" s="720"/>
      <c r="G35" s="721"/>
      <c r="H35" s="515">
        <v>159.94999999999999</v>
      </c>
      <c r="I35" s="515">
        <v>320</v>
      </c>
      <c r="J35" s="514">
        <f t="shared" ref="J35:J37" si="0">+H35/I35</f>
        <v>0.49984374999999998</v>
      </c>
      <c r="K35" s="725" t="s">
        <v>85</v>
      </c>
      <c r="L35" s="726"/>
      <c r="M35" s="726"/>
      <c r="N35" s="726"/>
      <c r="O35" s="726"/>
      <c r="P35" s="726"/>
      <c r="Q35" s="726"/>
      <c r="R35" s="726"/>
      <c r="S35" s="726"/>
      <c r="T35" s="726"/>
      <c r="U35" s="726"/>
      <c r="V35" s="726"/>
      <c r="W35" s="726"/>
      <c r="X35" s="726"/>
      <c r="Y35" s="727"/>
      <c r="Z35" s="17"/>
      <c r="AG35" s="19">
        <v>670</v>
      </c>
      <c r="AH35" s="19">
        <v>632</v>
      </c>
      <c r="AI35" s="19">
        <v>138.78</v>
      </c>
      <c r="BB35" s="19" t="s">
        <v>86</v>
      </c>
      <c r="BC35" s="19">
        <v>59</v>
      </c>
      <c r="BD35" s="19">
        <v>59</v>
      </c>
      <c r="BE35" s="19">
        <v>300</v>
      </c>
    </row>
    <row r="36" spans="2:57" s="19" customFormat="1" ht="71.25" customHeight="1" x14ac:dyDescent="0.2">
      <c r="B36" s="20"/>
      <c r="C36" s="719" t="s">
        <v>87</v>
      </c>
      <c r="D36" s="720"/>
      <c r="E36" s="720"/>
      <c r="F36" s="720"/>
      <c r="G36" s="721"/>
      <c r="H36" s="515">
        <v>138.78</v>
      </c>
      <c r="I36" s="515">
        <v>320</v>
      </c>
      <c r="J36" s="514">
        <f t="shared" si="0"/>
        <v>0.4336875</v>
      </c>
      <c r="K36" s="725" t="s">
        <v>753</v>
      </c>
      <c r="L36" s="726"/>
      <c r="M36" s="726"/>
      <c r="N36" s="726"/>
      <c r="O36" s="726"/>
      <c r="P36" s="726"/>
      <c r="Q36" s="726"/>
      <c r="R36" s="726"/>
      <c r="S36" s="726"/>
      <c r="T36" s="726"/>
      <c r="U36" s="726"/>
      <c r="V36" s="726"/>
      <c r="W36" s="726"/>
      <c r="X36" s="726"/>
      <c r="Y36" s="727"/>
      <c r="Z36" s="17"/>
      <c r="AG36" s="19">
        <v>589</v>
      </c>
      <c r="AH36" s="19">
        <v>571</v>
      </c>
      <c r="AI36" s="19">
        <v>97.51</v>
      </c>
      <c r="BB36" s="19" t="s">
        <v>88</v>
      </c>
      <c r="BC36" s="19">
        <v>160</v>
      </c>
      <c r="BD36" s="19">
        <f>+BC36+BD35</f>
        <v>219</v>
      </c>
      <c r="BE36" s="19">
        <v>300</v>
      </c>
    </row>
    <row r="37" spans="2:57" s="19" customFormat="1" ht="63.75" customHeight="1" thickBot="1" x14ac:dyDescent="0.25">
      <c r="B37" s="20"/>
      <c r="C37" s="719" t="s">
        <v>89</v>
      </c>
      <c r="D37" s="720"/>
      <c r="E37" s="720"/>
      <c r="F37" s="720"/>
      <c r="G37" s="721"/>
      <c r="H37" s="515">
        <v>97.51</v>
      </c>
      <c r="I37" s="515">
        <v>320</v>
      </c>
      <c r="J37" s="514">
        <f t="shared" si="0"/>
        <v>0.30471875000000004</v>
      </c>
      <c r="K37" s="725" t="s">
        <v>868</v>
      </c>
      <c r="L37" s="726"/>
      <c r="M37" s="726"/>
      <c r="N37" s="726"/>
      <c r="O37" s="726"/>
      <c r="P37" s="726"/>
      <c r="Q37" s="726"/>
      <c r="R37" s="726"/>
      <c r="S37" s="726"/>
      <c r="T37" s="726"/>
      <c r="U37" s="726"/>
      <c r="V37" s="726"/>
      <c r="W37" s="726"/>
      <c r="X37" s="726"/>
      <c r="Y37" s="727"/>
      <c r="Z37" s="17"/>
      <c r="AG37" s="19">
        <f t="shared" ref="AG37:AI37" si="1">SUM(AG33:AG36)</f>
        <v>2394</v>
      </c>
      <c r="AH37" s="19">
        <f t="shared" si="1"/>
        <v>2270</v>
      </c>
      <c r="AI37" s="19">
        <f t="shared" si="1"/>
        <v>454.77</v>
      </c>
      <c r="BB37" s="19" t="s">
        <v>90</v>
      </c>
      <c r="BC37" s="19">
        <v>0</v>
      </c>
      <c r="BD37" s="19">
        <v>219</v>
      </c>
      <c r="BE37" s="19">
        <v>300</v>
      </c>
    </row>
    <row r="38" spans="2:57" s="19" customFormat="1" ht="15.75" customHeight="1" thickBot="1" x14ac:dyDescent="0.3">
      <c r="B38" s="20"/>
      <c r="C38" s="738" t="s">
        <v>25</v>
      </c>
      <c r="D38" s="739"/>
      <c r="E38" s="739"/>
      <c r="F38" s="739"/>
      <c r="G38" s="740"/>
      <c r="H38" s="48">
        <f>+H34+H35+H36+H37</f>
        <v>454.77</v>
      </c>
      <c r="I38" s="49">
        <v>320</v>
      </c>
      <c r="J38" s="56">
        <f>+H38/I38</f>
        <v>1.4211562499999999</v>
      </c>
      <c r="K38" s="741"/>
      <c r="L38" s="742"/>
      <c r="M38" s="742"/>
      <c r="N38" s="742"/>
      <c r="O38" s="742"/>
      <c r="P38" s="742"/>
      <c r="Q38" s="742"/>
      <c r="R38" s="742"/>
      <c r="S38" s="742"/>
      <c r="T38" s="742"/>
      <c r="U38" s="742"/>
      <c r="V38" s="742"/>
      <c r="W38" s="742"/>
      <c r="X38" s="742"/>
      <c r="Y38" s="743"/>
      <c r="Z38" s="17"/>
    </row>
    <row r="39" spans="2:57" s="19" customFormat="1" ht="5.25" customHeigh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57"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57" s="19" customFormat="1" x14ac:dyDescent="0.2">
      <c r="B41" s="2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17"/>
    </row>
    <row r="42" spans="2:57" ht="15" thickBot="1" x14ac:dyDescent="0.25">
      <c r="B42" s="1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17"/>
    </row>
    <row r="43" spans="2:57" x14ac:dyDescent="0.2">
      <c r="B43" s="15"/>
      <c r="C43" s="750" t="s">
        <v>27</v>
      </c>
      <c r="D43" s="751"/>
      <c r="E43" s="751"/>
      <c r="F43" s="751"/>
      <c r="G43" s="751"/>
      <c r="H43" s="751"/>
      <c r="I43" s="751"/>
      <c r="J43" s="751"/>
      <c r="K43" s="751"/>
      <c r="L43" s="751"/>
      <c r="M43" s="751"/>
      <c r="N43" s="751"/>
      <c r="O43" s="751"/>
      <c r="P43" s="751"/>
      <c r="Q43" s="751"/>
      <c r="R43" s="751"/>
      <c r="S43" s="751"/>
      <c r="T43" s="751"/>
      <c r="U43" s="751"/>
      <c r="V43" s="751"/>
      <c r="W43" s="751"/>
      <c r="X43" s="751"/>
      <c r="Y43" s="752"/>
      <c r="Z43" s="17"/>
    </row>
    <row r="44" spans="2:57" x14ac:dyDescent="0.2">
      <c r="B44" s="1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17"/>
    </row>
    <row r="45" spans="2:57" x14ac:dyDescent="0.2">
      <c r="B45" s="1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17"/>
    </row>
    <row r="46" spans="2:57" x14ac:dyDescent="0.2">
      <c r="B46" s="1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17"/>
    </row>
    <row r="47" spans="2:57" x14ac:dyDescent="0.2">
      <c r="B47" s="1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17"/>
    </row>
    <row r="48" spans="2:57" x14ac:dyDescent="0.2">
      <c r="B48" s="1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17"/>
    </row>
    <row r="49" spans="1:26" x14ac:dyDescent="0.2">
      <c r="B49" s="1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17"/>
    </row>
    <row r="50" spans="1:26"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17"/>
    </row>
    <row r="51" spans="1:26" x14ac:dyDescent="0.2">
      <c r="B51" s="1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17"/>
    </row>
    <row r="52" spans="1:26"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17"/>
    </row>
    <row r="53" spans="1:26" x14ac:dyDescent="0.2">
      <c r="B53" s="1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17"/>
    </row>
    <row r="54" spans="1:26" x14ac:dyDescent="0.2">
      <c r="B54" s="1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17"/>
    </row>
    <row r="55" spans="1:26" ht="15" thickBot="1" x14ac:dyDescent="0.25">
      <c r="B55" s="15"/>
      <c r="C55" s="756"/>
      <c r="D55" s="757"/>
      <c r="E55" s="757"/>
      <c r="F55" s="757"/>
      <c r="G55" s="757"/>
      <c r="H55" s="757"/>
      <c r="I55" s="757"/>
      <c r="J55" s="757"/>
      <c r="K55" s="757"/>
      <c r="L55" s="757"/>
      <c r="M55" s="757"/>
      <c r="N55" s="757"/>
      <c r="O55" s="757"/>
      <c r="P55" s="757"/>
      <c r="Q55" s="757"/>
      <c r="R55" s="757"/>
      <c r="S55" s="757"/>
      <c r="T55" s="757"/>
      <c r="U55" s="757"/>
      <c r="V55" s="757"/>
      <c r="W55" s="757"/>
      <c r="X55" s="757"/>
      <c r="Y55" s="758"/>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6"/>
    </row>
    <row r="59" spans="1:26" ht="14.25" customHeight="1" x14ac:dyDescent="0.2">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ht="15" customHeight="1" thickBot="1" x14ac:dyDescent="0.25">
      <c r="A60" s="1"/>
      <c r="B60" s="37"/>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6"/>
    </row>
    <row r="61" spans="1:26" x14ac:dyDescent="0.2">
      <c r="B61" s="35"/>
      <c r="C61" s="643" t="s">
        <v>36</v>
      </c>
      <c r="D61" s="644"/>
      <c r="E61" s="644"/>
      <c r="F61" s="644"/>
      <c r="G61" s="644"/>
      <c r="H61" s="1128">
        <v>0.56999999999999995</v>
      </c>
      <c r="I61" s="644"/>
      <c r="J61" s="1128">
        <v>0.2</v>
      </c>
      <c r="K61" s="644"/>
      <c r="L61" s="644"/>
      <c r="M61" s="644"/>
      <c r="N61" s="644" t="s">
        <v>92</v>
      </c>
      <c r="O61" s="644"/>
      <c r="P61" s="644"/>
      <c r="Q61" s="644"/>
      <c r="R61" s="644"/>
      <c r="S61" s="644"/>
      <c r="T61" s="644"/>
      <c r="U61" s="644"/>
      <c r="V61" s="644"/>
      <c r="W61" s="644"/>
      <c r="X61" s="644"/>
      <c r="Y61" s="769"/>
      <c r="Z61" s="38"/>
    </row>
    <row r="62" spans="1:26" x14ac:dyDescent="0.2">
      <c r="B62" s="35"/>
      <c r="C62" s="645" t="s">
        <v>93</v>
      </c>
      <c r="D62" s="646"/>
      <c r="E62" s="646"/>
      <c r="F62" s="646"/>
      <c r="G62" s="646"/>
      <c r="H62" s="955">
        <v>0.13</v>
      </c>
      <c r="I62" s="646"/>
      <c r="J62" s="955">
        <v>0.34</v>
      </c>
      <c r="K62" s="646"/>
      <c r="L62" s="646"/>
      <c r="M62" s="646"/>
      <c r="N62" s="1034" t="s">
        <v>92</v>
      </c>
      <c r="O62" s="1035"/>
      <c r="P62" s="1035"/>
      <c r="Q62" s="1035"/>
      <c r="R62" s="1035"/>
      <c r="S62" s="1035"/>
      <c r="T62" s="1035"/>
      <c r="U62" s="1035"/>
      <c r="V62" s="1035"/>
      <c r="W62" s="1035"/>
      <c r="X62" s="1035"/>
      <c r="Y62" s="1144"/>
      <c r="Z62" s="38"/>
    </row>
    <row r="63" spans="1:26" x14ac:dyDescent="0.2">
      <c r="B63" s="35"/>
      <c r="C63" s="645" t="s">
        <v>94</v>
      </c>
      <c r="D63" s="646"/>
      <c r="E63" s="646"/>
      <c r="F63" s="646"/>
      <c r="G63" s="646"/>
      <c r="H63" s="955">
        <v>0.32</v>
      </c>
      <c r="I63" s="646"/>
      <c r="J63" s="955">
        <v>0.43</v>
      </c>
      <c r="K63" s="646"/>
      <c r="L63" s="646"/>
      <c r="M63" s="646"/>
      <c r="N63" s="1034" t="s">
        <v>92</v>
      </c>
      <c r="O63" s="1035"/>
      <c r="P63" s="1035"/>
      <c r="Q63" s="1035"/>
      <c r="R63" s="1035"/>
      <c r="S63" s="1035"/>
      <c r="T63" s="1035"/>
      <c r="U63" s="1035"/>
      <c r="V63" s="1035"/>
      <c r="W63" s="1035"/>
      <c r="X63" s="1035"/>
      <c r="Y63" s="1144"/>
      <c r="Z63" s="38"/>
    </row>
    <row r="64" spans="1:26" x14ac:dyDescent="0.2">
      <c r="B64" s="35"/>
      <c r="C64" s="645" t="s">
        <v>95</v>
      </c>
      <c r="D64" s="646"/>
      <c r="E64" s="646"/>
      <c r="F64" s="646"/>
      <c r="G64" s="646"/>
      <c r="H64" s="955">
        <v>0.39</v>
      </c>
      <c r="I64" s="646"/>
      <c r="J64" s="955">
        <v>0</v>
      </c>
      <c r="K64" s="646"/>
      <c r="L64" s="646"/>
      <c r="M64" s="646"/>
      <c r="N64" s="1034" t="s">
        <v>92</v>
      </c>
      <c r="O64" s="1035"/>
      <c r="P64" s="1035"/>
      <c r="Q64" s="1035"/>
      <c r="R64" s="1035"/>
      <c r="S64" s="1035"/>
      <c r="T64" s="1035"/>
      <c r="U64" s="1035"/>
      <c r="V64" s="1035"/>
      <c r="W64" s="1035"/>
      <c r="X64" s="1035"/>
      <c r="Y64" s="1144"/>
      <c r="Z64" s="38"/>
    </row>
    <row r="65" spans="2:26" x14ac:dyDescent="0.2">
      <c r="B65" s="39"/>
      <c r="C65" s="30"/>
      <c r="D65" s="30"/>
      <c r="E65" s="30"/>
      <c r="F65" s="30"/>
      <c r="G65" s="30"/>
      <c r="H65" s="30"/>
      <c r="I65" s="30"/>
      <c r="J65" s="30"/>
      <c r="K65" s="30"/>
      <c r="L65" s="30"/>
      <c r="M65" s="30"/>
      <c r="N65" s="30"/>
      <c r="O65" s="30"/>
      <c r="P65" s="30"/>
      <c r="Q65" s="30"/>
      <c r="R65" s="30"/>
      <c r="S65" s="30"/>
      <c r="T65" s="30"/>
      <c r="U65" s="30"/>
      <c r="V65" s="30"/>
      <c r="W65" s="30"/>
      <c r="X65" s="30"/>
      <c r="Y65" s="30"/>
      <c r="Z65" s="40"/>
    </row>
    <row r="104" ht="6" customHeight="1" x14ac:dyDescent="0.2"/>
  </sheetData>
  <mergeCells count="78">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34:G34"/>
    <mergeCell ref="K34:Y34"/>
    <mergeCell ref="C35:G35"/>
    <mergeCell ref="K35:Y35"/>
    <mergeCell ref="C36:G36"/>
    <mergeCell ref="K36:Y36"/>
    <mergeCell ref="C43:Y55"/>
    <mergeCell ref="C37:G37"/>
    <mergeCell ref="K37:Y37"/>
    <mergeCell ref="C38:G38"/>
    <mergeCell ref="K38:Y38"/>
    <mergeCell ref="C41:Y42"/>
    <mergeCell ref="C58:G60"/>
    <mergeCell ref="H58:I60"/>
    <mergeCell ref="J58:M60"/>
    <mergeCell ref="N58:Y60"/>
    <mergeCell ref="C61:G61"/>
    <mergeCell ref="H61:I61"/>
    <mergeCell ref="J61:M61"/>
    <mergeCell ref="N61:Y61"/>
    <mergeCell ref="C64:G64"/>
    <mergeCell ref="H64:I64"/>
    <mergeCell ref="J64:M64"/>
    <mergeCell ref="N64:Y64"/>
    <mergeCell ref="C62:G62"/>
    <mergeCell ref="H62:I62"/>
    <mergeCell ref="J62:M62"/>
    <mergeCell ref="N62:Y62"/>
    <mergeCell ref="C63:G63"/>
    <mergeCell ref="H63:I63"/>
    <mergeCell ref="J63:M63"/>
    <mergeCell ref="N63:Y63"/>
  </mergeCells>
  <pageMargins left="0.70866141732283472" right="0.70866141732283472" top="0.74803149606299213" bottom="1.1098214285714285" header="0.31496062992125984" footer="0.31496062992125984"/>
  <pageSetup scale="70" fitToHeight="0" orientation="portrait" r:id="rId1"/>
  <headerFooter>
    <oddFooter>&amp;LCalle 26 No.57-41 Torre 8, Pisos 7 y 8 CEMSA – C.P. 111321
PBX: 3779555 – Información: Línea 195
www.umv.gov.co&amp;CPES-FM-001
&amp;P de &amp;N</oddFooter>
  </headerFooter>
  <rowBreaks count="1" manualBreakCount="1">
    <brk id="39" min="1" max="25"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BJ66"/>
  <sheetViews>
    <sheetView topLeftCell="A31" zoomScale="85" zoomScaleNormal="85" workbookViewId="0">
      <selection activeCell="J39" sqref="J39"/>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4" width="4.28515625" style="3" customWidth="1"/>
    <col min="25" max="25" width="5" style="3" customWidth="1"/>
    <col min="26" max="26" width="2.85546875" style="3" customWidth="1"/>
    <col min="27" max="30" width="3.7109375" style="3"/>
    <col min="31" max="31" width="9.5703125" style="3" customWidth="1"/>
    <col min="32" max="32" width="10.42578125" style="3" customWidth="1"/>
    <col min="33" max="33" width="7.85546875" style="3" customWidth="1"/>
    <col min="34" max="57" width="3.7109375" style="3"/>
    <col min="58" max="68" width="14.28515625" style="3" customWidth="1"/>
    <col min="69"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62</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750" t="s">
        <v>96</v>
      </c>
      <c r="J10" s="1122"/>
      <c r="K10" s="1122"/>
      <c r="L10" s="1122"/>
      <c r="M10" s="1122"/>
      <c r="N10" s="1122"/>
      <c r="O10" s="1122"/>
      <c r="P10" s="1122"/>
      <c r="Q10" s="1123"/>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1124"/>
      <c r="J11" s="1125"/>
      <c r="K11" s="1125"/>
      <c r="L11" s="1125"/>
      <c r="M11" s="1125"/>
      <c r="N11" s="1125"/>
      <c r="O11" s="1125"/>
      <c r="P11" s="1125"/>
      <c r="Q11" s="1126"/>
      <c r="R11" s="682" t="s">
        <v>97</v>
      </c>
      <c r="S11" s="683"/>
      <c r="T11" s="683"/>
      <c r="U11" s="684"/>
      <c r="V11" s="670" t="s">
        <v>98</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634" t="s">
        <v>99</v>
      </c>
      <c r="J13" s="635"/>
      <c r="K13" s="635"/>
      <c r="L13" s="635"/>
      <c r="M13" s="635"/>
      <c r="N13" s="635"/>
      <c r="O13" s="635"/>
      <c r="P13" s="635"/>
      <c r="Q13" s="635"/>
      <c r="R13" s="635"/>
      <c r="S13" s="636"/>
      <c r="T13" s="628" t="s">
        <v>7</v>
      </c>
      <c r="U13" s="629"/>
      <c r="V13" s="629"/>
      <c r="W13" s="629"/>
      <c r="X13" s="629"/>
      <c r="Y13" s="630"/>
      <c r="Z13" s="17"/>
    </row>
    <row r="14" spans="1:26" ht="30" customHeight="1" thickBot="1" x14ac:dyDescent="0.25">
      <c r="B14" s="1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688" t="s">
        <v>100</v>
      </c>
      <c r="J16" s="689"/>
      <c r="K16" s="689"/>
      <c r="L16" s="689"/>
      <c r="M16" s="689"/>
      <c r="N16" s="689"/>
      <c r="O16" s="689"/>
      <c r="P16" s="689"/>
      <c r="Q16" s="689"/>
      <c r="R16" s="689"/>
      <c r="S16" s="689"/>
      <c r="T16" s="689"/>
      <c r="U16" s="689"/>
      <c r="V16" s="689"/>
      <c r="W16" s="689"/>
      <c r="X16" s="689"/>
      <c r="Y16" s="69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85" t="s">
        <v>9</v>
      </c>
      <c r="D18" s="686"/>
      <c r="E18" s="686"/>
      <c r="F18" s="686"/>
      <c r="G18" s="686"/>
      <c r="H18" s="687"/>
      <c r="I18" s="688" t="s">
        <v>101</v>
      </c>
      <c r="J18" s="689"/>
      <c r="K18" s="689"/>
      <c r="L18" s="689"/>
      <c r="M18" s="689"/>
      <c r="N18" s="689"/>
      <c r="O18" s="689"/>
      <c r="P18" s="689"/>
      <c r="Q18" s="689"/>
      <c r="R18" s="689"/>
      <c r="S18" s="689"/>
      <c r="T18" s="689"/>
      <c r="U18" s="689"/>
      <c r="V18" s="689"/>
      <c r="W18" s="689"/>
      <c r="X18" s="689"/>
      <c r="Y18" s="69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70</v>
      </c>
      <c r="N21" s="843"/>
      <c r="O21" s="843"/>
      <c r="P21" s="843"/>
      <c r="Q21" s="843"/>
      <c r="R21" s="843"/>
      <c r="S21" s="844"/>
      <c r="T21" s="670" t="s">
        <v>71</v>
      </c>
      <c r="U21" s="843"/>
      <c r="V21" s="843"/>
      <c r="W21" s="843"/>
      <c r="X21" s="843"/>
      <c r="Y21" s="844"/>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41.25" customHeight="1" thickBot="1" x14ac:dyDescent="0.25">
      <c r="B24" s="15"/>
      <c r="C24" s="710" t="s">
        <v>102</v>
      </c>
      <c r="D24" s="711"/>
      <c r="E24" s="711"/>
      <c r="F24" s="711"/>
      <c r="G24" s="711"/>
      <c r="H24" s="711"/>
      <c r="I24" s="712"/>
      <c r="J24" s="710" t="s">
        <v>73</v>
      </c>
      <c r="K24" s="711"/>
      <c r="L24" s="711"/>
      <c r="M24" s="711"/>
      <c r="N24" s="711"/>
      <c r="O24" s="711"/>
      <c r="P24" s="712"/>
      <c r="Q24" s="981" t="s">
        <v>103</v>
      </c>
      <c r="R24" s="641"/>
      <c r="S24" s="641"/>
      <c r="T24" s="641"/>
      <c r="U24" s="641"/>
      <c r="V24" s="641"/>
      <c r="W24" s="641"/>
      <c r="X24" s="641"/>
      <c r="Y24" s="642"/>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104</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709" t="s">
        <v>105</v>
      </c>
      <c r="J28" s="688"/>
      <c r="K28" s="685" t="s">
        <v>18</v>
      </c>
      <c r="L28" s="686"/>
      <c r="M28" s="686"/>
      <c r="N28" s="686"/>
      <c r="O28" s="686"/>
      <c r="P28" s="687"/>
      <c r="Q28" s="718" t="s">
        <v>38</v>
      </c>
      <c r="R28" s="716"/>
      <c r="S28" s="717"/>
      <c r="T28" s="47" t="s">
        <v>77</v>
      </c>
      <c r="U28" s="716" t="s">
        <v>39</v>
      </c>
      <c r="V28" s="716"/>
      <c r="W28" s="716"/>
      <c r="X28" s="717"/>
      <c r="Y28" s="41"/>
      <c r="Z28" s="17"/>
    </row>
    <row r="29" spans="2:26" ht="16.5" customHeight="1" x14ac:dyDescent="0.2">
      <c r="B29" s="15"/>
      <c r="C29" s="14"/>
      <c r="D29" s="14"/>
      <c r="E29" s="14"/>
      <c r="F29" s="14"/>
      <c r="G29" s="14"/>
      <c r="H29" s="14"/>
      <c r="I29" s="18"/>
      <c r="J29" s="18"/>
      <c r="K29" s="14"/>
      <c r="L29" s="14"/>
      <c r="M29" s="14"/>
      <c r="N29" s="14"/>
      <c r="O29" s="14"/>
      <c r="P29" s="14"/>
      <c r="Q29" s="43"/>
      <c r="R29" s="43"/>
      <c r="S29" s="44"/>
      <c r="T29" s="43"/>
      <c r="U29" s="43"/>
      <c r="V29" s="44"/>
      <c r="W29" s="43"/>
      <c r="X29" s="43"/>
      <c r="Y29" s="45"/>
      <c r="Z29" s="17"/>
    </row>
    <row r="30" spans="2:26" ht="15" thickBot="1" x14ac:dyDescent="0.25">
      <c r="B30" s="15"/>
      <c r="C30" s="16"/>
      <c r="D30" s="16"/>
      <c r="E30" s="16"/>
      <c r="F30" s="16"/>
      <c r="G30" s="16"/>
      <c r="H30" s="16"/>
      <c r="I30" s="16"/>
      <c r="J30" s="16"/>
      <c r="K30" s="16"/>
      <c r="L30" s="16"/>
      <c r="M30" s="16"/>
      <c r="N30" s="16"/>
      <c r="O30" s="16"/>
      <c r="P30" s="16"/>
      <c r="Q30" s="16"/>
      <c r="R30" s="16"/>
      <c r="S30" s="16"/>
      <c r="T30" s="16"/>
      <c r="U30" s="16"/>
      <c r="V30" s="16"/>
      <c r="W30" s="16"/>
      <c r="X30" s="16"/>
      <c r="Y30" s="16"/>
      <c r="Z30" s="17"/>
    </row>
    <row r="31" spans="2:26" s="19" customFormat="1" ht="14.25" customHeight="1" x14ac:dyDescent="0.2">
      <c r="B31" s="20"/>
      <c r="C31" s="1109" t="s">
        <v>19</v>
      </c>
      <c r="D31" s="1110"/>
      <c r="E31" s="1110"/>
      <c r="F31" s="1110"/>
      <c r="G31" s="1110"/>
      <c r="H31" s="1110"/>
      <c r="I31" s="1110"/>
      <c r="J31" s="1110"/>
      <c r="K31" s="1110"/>
      <c r="L31" s="1110"/>
      <c r="M31" s="1110"/>
      <c r="N31" s="1110"/>
      <c r="O31" s="1110"/>
      <c r="P31" s="1110"/>
      <c r="Q31" s="1110"/>
      <c r="R31" s="1110"/>
      <c r="S31" s="1110"/>
      <c r="T31" s="1110"/>
      <c r="U31" s="1110"/>
      <c r="V31" s="1110"/>
      <c r="W31" s="1110"/>
      <c r="X31" s="1110"/>
      <c r="Y31" s="1111"/>
      <c r="Z31" s="17"/>
    </row>
    <row r="32" spans="2:26" s="19" customFormat="1" ht="15" customHeight="1" thickBot="1" x14ac:dyDescent="0.25">
      <c r="B32" s="20"/>
      <c r="C32" s="1145"/>
      <c r="D32" s="1146"/>
      <c r="E32" s="1146"/>
      <c r="F32" s="1146"/>
      <c r="G32" s="1146"/>
      <c r="H32" s="1146"/>
      <c r="I32" s="1146"/>
      <c r="J32" s="1146"/>
      <c r="K32" s="1146"/>
      <c r="L32" s="1146"/>
      <c r="M32" s="1146"/>
      <c r="N32" s="1146"/>
      <c r="O32" s="1146"/>
      <c r="P32" s="1146"/>
      <c r="Q32" s="1146"/>
      <c r="R32" s="1146"/>
      <c r="S32" s="1146"/>
      <c r="T32" s="1146"/>
      <c r="U32" s="1146"/>
      <c r="V32" s="1146"/>
      <c r="W32" s="1146"/>
      <c r="X32" s="1146"/>
      <c r="Y32" s="1147"/>
      <c r="Z32" s="17"/>
    </row>
    <row r="33" spans="2:62" s="19" customFormat="1" ht="15" customHeight="1" x14ac:dyDescent="0.2">
      <c r="B33" s="20"/>
      <c r="C33" s="1109" t="s">
        <v>20</v>
      </c>
      <c r="D33" s="1110"/>
      <c r="E33" s="1110"/>
      <c r="F33" s="1110"/>
      <c r="G33" s="1111"/>
      <c r="H33" s="1148" t="s">
        <v>147</v>
      </c>
      <c r="I33" s="1148" t="s">
        <v>148</v>
      </c>
      <c r="J33" s="1150" t="s">
        <v>23</v>
      </c>
      <c r="K33" s="736" t="s">
        <v>24</v>
      </c>
      <c r="L33" s="729"/>
      <c r="M33" s="729"/>
      <c r="N33" s="729"/>
      <c r="O33" s="729"/>
      <c r="P33" s="729"/>
      <c r="Q33" s="729"/>
      <c r="R33" s="729"/>
      <c r="S33" s="729"/>
      <c r="T33" s="729"/>
      <c r="U33" s="729"/>
      <c r="V33" s="729"/>
      <c r="W33" s="729"/>
      <c r="X33" s="729"/>
      <c r="Y33" s="730"/>
      <c r="Z33" s="17"/>
    </row>
    <row r="34" spans="2:62" s="19" customFormat="1" ht="87.75" customHeight="1" thickBot="1" x14ac:dyDescent="0.25">
      <c r="B34" s="20"/>
      <c r="C34" s="1145"/>
      <c r="D34" s="1146"/>
      <c r="E34" s="1146"/>
      <c r="F34" s="1146"/>
      <c r="G34" s="1147"/>
      <c r="H34" s="1149"/>
      <c r="I34" s="1149"/>
      <c r="J34" s="1151"/>
      <c r="K34" s="737"/>
      <c r="L34" s="732"/>
      <c r="M34" s="732"/>
      <c r="N34" s="732"/>
      <c r="O34" s="732"/>
      <c r="P34" s="732"/>
      <c r="Q34" s="732"/>
      <c r="R34" s="732"/>
      <c r="S34" s="732"/>
      <c r="T34" s="732"/>
      <c r="U34" s="732"/>
      <c r="V34" s="732"/>
      <c r="W34" s="732"/>
      <c r="X34" s="732"/>
      <c r="Y34" s="733"/>
      <c r="Z34" s="17"/>
    </row>
    <row r="35" spans="2:62" s="19" customFormat="1" ht="15" customHeight="1" x14ac:dyDescent="0.2">
      <c r="B35" s="20"/>
      <c r="C35" s="1152" t="s">
        <v>36</v>
      </c>
      <c r="D35" s="1153"/>
      <c r="E35" s="1153"/>
      <c r="F35" s="1153"/>
      <c r="G35" s="1154"/>
      <c r="H35" s="21">
        <v>30.38</v>
      </c>
      <c r="I35" s="21">
        <v>90</v>
      </c>
      <c r="J35" s="22">
        <f>+H35/I35</f>
        <v>0.33755555555555555</v>
      </c>
      <c r="K35" s="722"/>
      <c r="L35" s="723"/>
      <c r="M35" s="723"/>
      <c r="N35" s="723"/>
      <c r="O35" s="723"/>
      <c r="P35" s="723"/>
      <c r="Q35" s="723"/>
      <c r="R35" s="723"/>
      <c r="S35" s="723"/>
      <c r="T35" s="723"/>
      <c r="U35" s="723"/>
      <c r="V35" s="723"/>
      <c r="W35" s="723"/>
      <c r="X35" s="723"/>
      <c r="Y35" s="724"/>
      <c r="Z35" s="17"/>
    </row>
    <row r="36" spans="2:62" s="19" customFormat="1" ht="49.5" customHeight="1" x14ac:dyDescent="0.2">
      <c r="B36" s="20"/>
      <c r="C36" s="1100" t="s">
        <v>93</v>
      </c>
      <c r="D36" s="1101"/>
      <c r="E36" s="1101"/>
      <c r="F36" s="1101"/>
      <c r="G36" s="1102"/>
      <c r="H36" s="23">
        <v>41.81</v>
      </c>
      <c r="I36" s="23">
        <v>90</v>
      </c>
      <c r="J36" s="22">
        <f>+H36/I36</f>
        <v>0.46455555555555555</v>
      </c>
      <c r="K36" s="725" t="s">
        <v>106</v>
      </c>
      <c r="L36" s="726"/>
      <c r="M36" s="726"/>
      <c r="N36" s="726"/>
      <c r="O36" s="726"/>
      <c r="P36" s="726"/>
      <c r="Q36" s="726"/>
      <c r="R36" s="726"/>
      <c r="S36" s="726"/>
      <c r="T36" s="726"/>
      <c r="U36" s="726"/>
      <c r="V36" s="726"/>
      <c r="W36" s="726"/>
      <c r="X36" s="726"/>
      <c r="Y36" s="727"/>
      <c r="Z36" s="17"/>
      <c r="AE36" s="19">
        <v>264</v>
      </c>
      <c r="AF36" s="19">
        <v>216</v>
      </c>
      <c r="AG36" s="19">
        <v>41.81</v>
      </c>
    </row>
    <row r="37" spans="2:62" s="19" customFormat="1" ht="41.25" customHeight="1" x14ac:dyDescent="0.2">
      <c r="B37" s="20"/>
      <c r="C37" s="1100" t="s">
        <v>94</v>
      </c>
      <c r="D37" s="1101"/>
      <c r="E37" s="1101"/>
      <c r="F37" s="1101"/>
      <c r="G37" s="1102"/>
      <c r="H37" s="23">
        <v>45</v>
      </c>
      <c r="I37" s="23">
        <v>90</v>
      </c>
      <c r="J37" s="22">
        <f>+H37/I37</f>
        <v>0.5</v>
      </c>
      <c r="K37" s="725" t="s">
        <v>771</v>
      </c>
      <c r="L37" s="726"/>
      <c r="M37" s="726"/>
      <c r="N37" s="726"/>
      <c r="O37" s="726"/>
      <c r="P37" s="726"/>
      <c r="Q37" s="726"/>
      <c r="R37" s="726"/>
      <c r="S37" s="726"/>
      <c r="T37" s="726"/>
      <c r="U37" s="726"/>
      <c r="V37" s="726"/>
      <c r="W37" s="726"/>
      <c r="X37" s="726"/>
      <c r="Y37" s="727"/>
      <c r="Z37" s="17"/>
      <c r="AE37" s="19">
        <v>297</v>
      </c>
      <c r="AF37" s="19">
        <v>293</v>
      </c>
      <c r="AG37" s="19">
        <v>45.39</v>
      </c>
    </row>
    <row r="38" spans="2:62" s="19" customFormat="1" ht="45.75" customHeight="1" thickBot="1" x14ac:dyDescent="0.25">
      <c r="B38" s="20"/>
      <c r="C38" s="1100" t="s">
        <v>95</v>
      </c>
      <c r="D38" s="1101"/>
      <c r="E38" s="1101"/>
      <c r="F38" s="1101"/>
      <c r="G38" s="1102"/>
      <c r="H38" s="23">
        <v>0</v>
      </c>
      <c r="I38" s="23">
        <v>90</v>
      </c>
      <c r="J38" s="22">
        <v>0</v>
      </c>
      <c r="K38" s="725" t="s">
        <v>869</v>
      </c>
      <c r="L38" s="726"/>
      <c r="M38" s="726"/>
      <c r="N38" s="726"/>
      <c r="O38" s="726"/>
      <c r="P38" s="726"/>
      <c r="Q38" s="726"/>
      <c r="R38" s="726"/>
      <c r="S38" s="726"/>
      <c r="T38" s="726"/>
      <c r="U38" s="726"/>
      <c r="V38" s="726"/>
      <c r="W38" s="726"/>
      <c r="X38" s="726"/>
      <c r="Y38" s="727"/>
      <c r="Z38" s="17"/>
      <c r="AE38" s="19">
        <f t="shared" ref="AE38:AG38" si="0">SUM(AE36:AE37)</f>
        <v>561</v>
      </c>
      <c r="AF38" s="19">
        <f t="shared" si="0"/>
        <v>509</v>
      </c>
      <c r="AG38" s="19">
        <f t="shared" si="0"/>
        <v>87.2</v>
      </c>
    </row>
    <row r="39" spans="2:62" s="19" customFormat="1" ht="15.75" customHeight="1" thickBot="1" x14ac:dyDescent="0.3">
      <c r="B39" s="20"/>
      <c r="C39" s="738" t="s">
        <v>25</v>
      </c>
      <c r="D39" s="739"/>
      <c r="E39" s="739"/>
      <c r="F39" s="739"/>
      <c r="G39" s="740"/>
      <c r="H39" s="51">
        <f>+H35+H36+H37+H38</f>
        <v>117.19</v>
      </c>
      <c r="I39" s="51">
        <v>90</v>
      </c>
      <c r="J39" s="56">
        <f>+J35+J36+J37+J38</f>
        <v>1.302111111111111</v>
      </c>
      <c r="K39" s="736"/>
      <c r="L39" s="729"/>
      <c r="M39" s="729"/>
      <c r="N39" s="729"/>
      <c r="O39" s="729"/>
      <c r="P39" s="729"/>
      <c r="Q39" s="729"/>
      <c r="R39" s="729"/>
      <c r="S39" s="729"/>
      <c r="T39" s="729"/>
      <c r="U39" s="729"/>
      <c r="V39" s="729"/>
      <c r="W39" s="729"/>
      <c r="X39" s="729"/>
      <c r="Y39" s="730"/>
      <c r="Z39" s="17"/>
    </row>
    <row r="40" spans="2:62" s="19" customFormat="1" ht="15" x14ac:dyDescent="0.25">
      <c r="B40" s="20"/>
      <c r="C40" s="16"/>
      <c r="D40" s="16"/>
      <c r="E40" s="16"/>
      <c r="F40" s="16"/>
      <c r="G40" s="16"/>
      <c r="H40" s="27"/>
      <c r="I40" s="27"/>
      <c r="J40" s="28"/>
      <c r="K40"/>
      <c r="L40"/>
      <c r="M40"/>
      <c r="N40"/>
      <c r="O40"/>
      <c r="P40"/>
      <c r="Q40"/>
      <c r="R40"/>
      <c r="S40"/>
      <c r="T40"/>
      <c r="U40"/>
      <c r="V40"/>
      <c r="W40"/>
      <c r="X40"/>
      <c r="Y40"/>
      <c r="Z40" s="17"/>
      <c r="BG40" s="19" t="s">
        <v>80</v>
      </c>
      <c r="BH40" s="19" t="s">
        <v>81</v>
      </c>
      <c r="BI40" s="19" t="s">
        <v>82</v>
      </c>
      <c r="BJ40" s="19" t="s">
        <v>83</v>
      </c>
    </row>
    <row r="41" spans="2:62" s="19" customFormat="1" ht="15" thickBot="1" x14ac:dyDescent="0.25">
      <c r="B41" s="20"/>
      <c r="C41" s="16"/>
      <c r="D41" s="16"/>
      <c r="E41" s="16"/>
      <c r="F41" s="16"/>
      <c r="G41" s="16"/>
      <c r="H41" s="27"/>
      <c r="I41" s="27"/>
      <c r="J41" s="28"/>
      <c r="K41" s="16"/>
      <c r="L41" s="16"/>
      <c r="M41" s="16"/>
      <c r="N41" s="16"/>
      <c r="O41" s="16"/>
      <c r="P41" s="16"/>
      <c r="Q41" s="16"/>
      <c r="R41" s="16"/>
      <c r="S41" s="16"/>
      <c r="T41" s="16"/>
      <c r="U41" s="16"/>
      <c r="V41" s="16"/>
      <c r="W41" s="16"/>
      <c r="X41" s="16"/>
      <c r="Y41" s="16"/>
      <c r="Z41" s="17"/>
      <c r="BG41" s="19" t="s">
        <v>86</v>
      </c>
      <c r="BH41" s="19">
        <v>30</v>
      </c>
      <c r="BI41" s="19">
        <v>30</v>
      </c>
      <c r="BJ41" s="19">
        <v>90</v>
      </c>
    </row>
    <row r="42" spans="2:62" s="19" customFormat="1" x14ac:dyDescent="0.2">
      <c r="B42" s="20"/>
      <c r="C42" s="744" t="s">
        <v>26</v>
      </c>
      <c r="D42" s="745"/>
      <c r="E42" s="745"/>
      <c r="F42" s="745"/>
      <c r="G42" s="745"/>
      <c r="H42" s="745"/>
      <c r="I42" s="745"/>
      <c r="J42" s="745"/>
      <c r="K42" s="745"/>
      <c r="L42" s="745"/>
      <c r="M42" s="745"/>
      <c r="N42" s="745"/>
      <c r="O42" s="745"/>
      <c r="P42" s="745"/>
      <c r="Q42" s="745"/>
      <c r="R42" s="745"/>
      <c r="S42" s="745"/>
      <c r="T42" s="745"/>
      <c r="U42" s="745"/>
      <c r="V42" s="745"/>
      <c r="W42" s="745"/>
      <c r="X42" s="745"/>
      <c r="Y42" s="746"/>
      <c r="Z42" s="17"/>
      <c r="BG42" s="19" t="s">
        <v>88</v>
      </c>
      <c r="BH42" s="19">
        <v>42</v>
      </c>
      <c r="BI42" s="19">
        <f>+BH42+BI41</f>
        <v>72</v>
      </c>
      <c r="BJ42" s="19">
        <v>90</v>
      </c>
    </row>
    <row r="43" spans="2:62" ht="15" thickBot="1" x14ac:dyDescent="0.25">
      <c r="B43" s="15"/>
      <c r="C43" s="747"/>
      <c r="D43" s="748"/>
      <c r="E43" s="748"/>
      <c r="F43" s="748"/>
      <c r="G43" s="748"/>
      <c r="H43" s="748"/>
      <c r="I43" s="748"/>
      <c r="J43" s="748"/>
      <c r="K43" s="748"/>
      <c r="L43" s="748"/>
      <c r="M43" s="748"/>
      <c r="N43" s="748"/>
      <c r="O43" s="748"/>
      <c r="P43" s="748"/>
      <c r="Q43" s="748"/>
      <c r="R43" s="748"/>
      <c r="S43" s="748"/>
      <c r="T43" s="748"/>
      <c r="U43" s="748"/>
      <c r="V43" s="748"/>
      <c r="W43" s="748"/>
      <c r="X43" s="748"/>
      <c r="Y43" s="749"/>
      <c r="Z43" s="17"/>
      <c r="BG43" s="19" t="s">
        <v>90</v>
      </c>
      <c r="BH43" s="19">
        <v>0</v>
      </c>
      <c r="BI43" s="19">
        <v>72</v>
      </c>
      <c r="BJ43" s="19">
        <v>90</v>
      </c>
    </row>
    <row r="44" spans="2:62" x14ac:dyDescent="0.2">
      <c r="B44" s="15"/>
      <c r="C44" s="815" t="s">
        <v>27</v>
      </c>
      <c r="D44" s="816"/>
      <c r="E44" s="816"/>
      <c r="F44" s="816"/>
      <c r="G44" s="816"/>
      <c r="H44" s="816"/>
      <c r="I44" s="816"/>
      <c r="J44" s="816"/>
      <c r="K44" s="816"/>
      <c r="L44" s="816"/>
      <c r="M44" s="816"/>
      <c r="N44" s="816"/>
      <c r="O44" s="816"/>
      <c r="P44" s="816"/>
      <c r="Q44" s="816"/>
      <c r="R44" s="816"/>
      <c r="S44" s="816"/>
      <c r="T44" s="816"/>
      <c r="U44" s="816"/>
      <c r="V44" s="816"/>
      <c r="W44" s="816"/>
      <c r="X44" s="816"/>
      <c r="Y44" s="817"/>
      <c r="Z44" s="17"/>
      <c r="BG44" s="19" t="s">
        <v>91</v>
      </c>
      <c r="BH44" s="19">
        <v>0</v>
      </c>
      <c r="BI44" s="19">
        <v>72</v>
      </c>
      <c r="BJ44" s="19">
        <v>90</v>
      </c>
    </row>
    <row r="45" spans="2:62" x14ac:dyDescent="0.2">
      <c r="B45" s="1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17"/>
      <c r="BG45" s="19" t="s">
        <v>25</v>
      </c>
      <c r="BH45" s="19">
        <v>72</v>
      </c>
      <c r="BI45" s="19">
        <v>72</v>
      </c>
      <c r="BJ45" s="19">
        <v>90</v>
      </c>
    </row>
    <row r="46" spans="2:62" x14ac:dyDescent="0.2">
      <c r="B46" s="1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17"/>
    </row>
    <row r="47" spans="2:62" x14ac:dyDescent="0.2">
      <c r="B47" s="1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17"/>
    </row>
    <row r="48" spans="2:62" x14ac:dyDescent="0.2">
      <c r="B48" s="1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17"/>
    </row>
    <row r="49" spans="1:26" x14ac:dyDescent="0.2">
      <c r="B49" s="1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17"/>
    </row>
    <row r="50" spans="1:26" x14ac:dyDescent="0.2">
      <c r="B50" s="1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17"/>
    </row>
    <row r="51" spans="1:26" x14ac:dyDescent="0.2">
      <c r="B51" s="1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17"/>
    </row>
    <row r="52" spans="1:26" x14ac:dyDescent="0.2">
      <c r="B52" s="1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17"/>
    </row>
    <row r="53" spans="1:26" x14ac:dyDescent="0.2">
      <c r="B53" s="1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17"/>
    </row>
    <row r="54" spans="1:26" x14ac:dyDescent="0.2">
      <c r="B54" s="15"/>
      <c r="C54" s="818"/>
      <c r="D54" s="819"/>
      <c r="E54" s="819"/>
      <c r="F54" s="819"/>
      <c r="G54" s="819"/>
      <c r="H54" s="819"/>
      <c r="I54" s="819"/>
      <c r="J54" s="819"/>
      <c r="K54" s="819"/>
      <c r="L54" s="819"/>
      <c r="M54" s="819"/>
      <c r="N54" s="819"/>
      <c r="O54" s="819"/>
      <c r="P54" s="819"/>
      <c r="Q54" s="819"/>
      <c r="R54" s="819"/>
      <c r="S54" s="819"/>
      <c r="T54" s="819"/>
      <c r="U54" s="819"/>
      <c r="V54" s="819"/>
      <c r="W54" s="819"/>
      <c r="X54" s="819"/>
      <c r="Y54" s="820"/>
      <c r="Z54" s="17"/>
    </row>
    <row r="55" spans="1:26" x14ac:dyDescent="0.2">
      <c r="B55" s="15"/>
      <c r="C55" s="818"/>
      <c r="D55" s="819"/>
      <c r="E55" s="819"/>
      <c r="F55" s="819"/>
      <c r="G55" s="819"/>
      <c r="H55" s="819"/>
      <c r="I55" s="819"/>
      <c r="J55" s="819"/>
      <c r="K55" s="819"/>
      <c r="L55" s="819"/>
      <c r="M55" s="819"/>
      <c r="N55" s="819"/>
      <c r="O55" s="819"/>
      <c r="P55" s="819"/>
      <c r="Q55" s="819"/>
      <c r="R55" s="819"/>
      <c r="S55" s="819"/>
      <c r="T55" s="819"/>
      <c r="U55" s="819"/>
      <c r="V55" s="819"/>
      <c r="W55" s="819"/>
      <c r="X55" s="819"/>
      <c r="Y55" s="820"/>
      <c r="Z55" s="17"/>
    </row>
    <row r="56" spans="1:26" ht="15" thickBot="1" x14ac:dyDescent="0.25">
      <c r="B56" s="15"/>
      <c r="C56" s="821"/>
      <c r="D56" s="822"/>
      <c r="E56" s="822"/>
      <c r="F56" s="822"/>
      <c r="G56" s="822"/>
      <c r="H56" s="822"/>
      <c r="I56" s="822"/>
      <c r="J56" s="822"/>
      <c r="K56" s="822"/>
      <c r="L56" s="822"/>
      <c r="M56" s="822"/>
      <c r="N56" s="822"/>
      <c r="O56" s="822"/>
      <c r="P56" s="822"/>
      <c r="Q56" s="822"/>
      <c r="R56" s="822"/>
      <c r="S56" s="822"/>
      <c r="T56" s="822"/>
      <c r="U56" s="822"/>
      <c r="V56" s="822"/>
      <c r="W56" s="822"/>
      <c r="X56" s="822"/>
      <c r="Y56" s="823"/>
      <c r="Z56" s="17"/>
    </row>
    <row r="57" spans="1:26" x14ac:dyDescent="0.2">
      <c r="B57" s="29"/>
      <c r="C57" s="30"/>
      <c r="D57" s="30"/>
      <c r="E57" s="30"/>
      <c r="F57" s="30"/>
      <c r="G57" s="30"/>
      <c r="H57" s="30"/>
      <c r="I57" s="30"/>
      <c r="J57" s="30"/>
      <c r="K57" s="30"/>
      <c r="L57" s="30"/>
      <c r="M57" s="30"/>
      <c r="N57" s="30"/>
      <c r="O57" s="30"/>
      <c r="P57" s="30"/>
      <c r="Q57" s="30"/>
      <c r="R57" s="30"/>
      <c r="S57" s="30"/>
      <c r="T57" s="30"/>
      <c r="U57" s="30"/>
      <c r="V57" s="30"/>
      <c r="W57" s="30"/>
      <c r="X57" s="30"/>
      <c r="Y57" s="30"/>
      <c r="Z57" s="31"/>
    </row>
    <row r="58" spans="1:26" ht="15" thickBot="1" x14ac:dyDescent="0.25">
      <c r="B58" s="32"/>
      <c r="C58" s="33"/>
      <c r="D58" s="33"/>
      <c r="E58" s="33"/>
      <c r="F58" s="33"/>
      <c r="G58" s="33"/>
      <c r="H58" s="33"/>
      <c r="I58" s="33"/>
      <c r="J58" s="33"/>
      <c r="K58" s="33"/>
      <c r="L58" s="33"/>
      <c r="M58" s="33"/>
      <c r="N58" s="33"/>
      <c r="O58" s="33"/>
      <c r="P58" s="33"/>
      <c r="Q58" s="33"/>
      <c r="R58" s="33"/>
      <c r="S58" s="33"/>
      <c r="T58" s="33"/>
      <c r="U58" s="33"/>
      <c r="V58" s="33"/>
      <c r="W58" s="33"/>
      <c r="X58" s="33"/>
      <c r="Y58" s="33"/>
      <c r="Z58" s="34"/>
    </row>
    <row r="59" spans="1:26" ht="14.25" customHeight="1" x14ac:dyDescent="0.2">
      <c r="B59" s="35"/>
      <c r="C59" s="759" t="s">
        <v>20</v>
      </c>
      <c r="D59" s="760"/>
      <c r="E59" s="760"/>
      <c r="F59" s="760"/>
      <c r="G59" s="761"/>
      <c r="H59" s="759" t="s">
        <v>34</v>
      </c>
      <c r="I59" s="761"/>
      <c r="J59" s="759" t="s">
        <v>35</v>
      </c>
      <c r="K59" s="760"/>
      <c r="L59" s="760"/>
      <c r="M59" s="761"/>
      <c r="N59" s="759" t="s">
        <v>33</v>
      </c>
      <c r="O59" s="760"/>
      <c r="P59" s="760"/>
      <c r="Q59" s="760"/>
      <c r="R59" s="760"/>
      <c r="S59" s="760"/>
      <c r="T59" s="760"/>
      <c r="U59" s="760"/>
      <c r="V59" s="760"/>
      <c r="W59" s="760"/>
      <c r="X59" s="760"/>
      <c r="Y59" s="761"/>
      <c r="Z59" s="36"/>
    </row>
    <row r="60" spans="1:26" ht="14.25" customHeight="1" x14ac:dyDescent="0.2">
      <c r="A60" s="1"/>
      <c r="B60" s="37"/>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6"/>
    </row>
    <row r="61" spans="1:26" ht="15" customHeight="1" thickBot="1" x14ac:dyDescent="0.25">
      <c r="A61" s="1"/>
      <c r="B61" s="37"/>
      <c r="C61" s="762"/>
      <c r="D61" s="763"/>
      <c r="E61" s="763"/>
      <c r="F61" s="763"/>
      <c r="G61" s="764"/>
      <c r="H61" s="762"/>
      <c r="I61" s="764"/>
      <c r="J61" s="762"/>
      <c r="K61" s="763"/>
      <c r="L61" s="763"/>
      <c r="M61" s="764"/>
      <c r="N61" s="762"/>
      <c r="O61" s="763"/>
      <c r="P61" s="763"/>
      <c r="Q61" s="763"/>
      <c r="R61" s="763"/>
      <c r="S61" s="763"/>
      <c r="T61" s="763"/>
      <c r="U61" s="763"/>
      <c r="V61" s="763"/>
      <c r="W61" s="763"/>
      <c r="X61" s="763"/>
      <c r="Y61" s="764"/>
      <c r="Z61" s="36"/>
    </row>
    <row r="62" spans="1:26" x14ac:dyDescent="0.2">
      <c r="B62" s="35"/>
      <c r="C62" s="643" t="s">
        <v>36</v>
      </c>
      <c r="D62" s="644"/>
      <c r="E62" s="644"/>
      <c r="F62" s="644"/>
      <c r="G62" s="644"/>
      <c r="H62" s="644" t="s">
        <v>107</v>
      </c>
      <c r="I62" s="644"/>
      <c r="J62" s="644">
        <v>30</v>
      </c>
      <c r="K62" s="644"/>
      <c r="L62" s="644"/>
      <c r="M62" s="644"/>
      <c r="N62" s="644" t="s">
        <v>108</v>
      </c>
      <c r="O62" s="644"/>
      <c r="P62" s="644"/>
      <c r="Q62" s="644"/>
      <c r="R62" s="644"/>
      <c r="S62" s="644"/>
      <c r="T62" s="644"/>
      <c r="U62" s="644"/>
      <c r="V62" s="644"/>
      <c r="W62" s="644"/>
      <c r="X62" s="644"/>
      <c r="Y62" s="769"/>
      <c r="Z62" s="38"/>
    </row>
    <row r="63" spans="1:26" x14ac:dyDescent="0.2">
      <c r="B63" s="35"/>
      <c r="C63" s="645" t="s">
        <v>93</v>
      </c>
      <c r="D63" s="646"/>
      <c r="E63" s="646"/>
      <c r="F63" s="646"/>
      <c r="G63" s="646"/>
      <c r="H63" s="646">
        <v>36</v>
      </c>
      <c r="I63" s="646"/>
      <c r="J63" s="646">
        <v>42</v>
      </c>
      <c r="K63" s="646"/>
      <c r="L63" s="646"/>
      <c r="M63" s="646"/>
      <c r="N63" s="646" t="s">
        <v>92</v>
      </c>
      <c r="O63" s="646"/>
      <c r="P63" s="646"/>
      <c r="Q63" s="646"/>
      <c r="R63" s="646"/>
      <c r="S63" s="646"/>
      <c r="T63" s="646"/>
      <c r="U63" s="646"/>
      <c r="V63" s="646"/>
      <c r="W63" s="646"/>
      <c r="X63" s="646"/>
      <c r="Y63" s="768"/>
      <c r="Z63" s="38"/>
    </row>
    <row r="64" spans="1:26" x14ac:dyDescent="0.2">
      <c r="B64" s="35"/>
      <c r="C64" s="645" t="s">
        <v>94</v>
      </c>
      <c r="D64" s="646"/>
      <c r="E64" s="646"/>
      <c r="F64" s="646"/>
      <c r="G64" s="646"/>
      <c r="H64" s="646">
        <f>152-36</f>
        <v>116</v>
      </c>
      <c r="I64" s="646"/>
      <c r="J64" s="646">
        <v>45</v>
      </c>
      <c r="K64" s="646"/>
      <c r="L64" s="646"/>
      <c r="M64" s="646"/>
      <c r="N64" s="646" t="s">
        <v>92</v>
      </c>
      <c r="O64" s="646"/>
      <c r="P64" s="646"/>
      <c r="Q64" s="646"/>
      <c r="R64" s="646"/>
      <c r="S64" s="646"/>
      <c r="T64" s="646"/>
      <c r="U64" s="646"/>
      <c r="V64" s="646"/>
      <c r="W64" s="646"/>
      <c r="X64" s="646"/>
      <c r="Y64" s="768"/>
      <c r="Z64" s="38"/>
    </row>
    <row r="65" spans="2:26" x14ac:dyDescent="0.2">
      <c r="B65" s="35"/>
      <c r="C65" s="645" t="s">
        <v>95</v>
      </c>
      <c r="D65" s="646"/>
      <c r="E65" s="646"/>
      <c r="F65" s="646"/>
      <c r="G65" s="646"/>
      <c r="H65" s="646">
        <f>178-H64</f>
        <v>62</v>
      </c>
      <c r="I65" s="646"/>
      <c r="J65" s="646">
        <v>0</v>
      </c>
      <c r="K65" s="646"/>
      <c r="L65" s="646"/>
      <c r="M65" s="646"/>
      <c r="N65" s="646" t="s">
        <v>92</v>
      </c>
      <c r="O65" s="646"/>
      <c r="P65" s="646"/>
      <c r="Q65" s="646"/>
      <c r="R65" s="646"/>
      <c r="S65" s="646"/>
      <c r="T65" s="646"/>
      <c r="U65" s="646"/>
      <c r="V65" s="646"/>
      <c r="W65" s="646"/>
      <c r="X65" s="646"/>
      <c r="Y65" s="768"/>
      <c r="Z65" s="38"/>
    </row>
    <row r="66" spans="2:26" x14ac:dyDescent="0.2">
      <c r="B66" s="39"/>
      <c r="C66" s="30"/>
      <c r="D66" s="30"/>
      <c r="E66" s="30"/>
      <c r="F66" s="30"/>
      <c r="G66" s="30"/>
      <c r="H66" s="30"/>
      <c r="I66" s="30"/>
      <c r="J66" s="30"/>
      <c r="K66" s="30"/>
      <c r="L66" s="30"/>
      <c r="M66" s="30"/>
      <c r="N66" s="30"/>
      <c r="O66" s="30"/>
      <c r="P66" s="30"/>
      <c r="Q66" s="30"/>
      <c r="R66" s="30"/>
      <c r="S66" s="30"/>
      <c r="T66" s="30"/>
      <c r="U66" s="30"/>
      <c r="V66" s="30"/>
      <c r="W66" s="30"/>
      <c r="X66" s="30"/>
      <c r="Y66" s="30"/>
      <c r="Z66" s="40"/>
    </row>
  </sheetData>
  <mergeCells count="78">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31:Y32"/>
    <mergeCell ref="C26:H26"/>
    <mergeCell ref="I26:Y26"/>
    <mergeCell ref="C28:H28"/>
    <mergeCell ref="I28:J28"/>
    <mergeCell ref="K28:P28"/>
    <mergeCell ref="Q28:S28"/>
    <mergeCell ref="U28:X28"/>
    <mergeCell ref="C59:G61"/>
    <mergeCell ref="H59:I61"/>
    <mergeCell ref="J59:M61"/>
    <mergeCell ref="N59:Y61"/>
    <mergeCell ref="C44:Y56"/>
    <mergeCell ref="C36:G36"/>
    <mergeCell ref="C37:G37"/>
    <mergeCell ref="C38:G38"/>
    <mergeCell ref="C39:G39"/>
    <mergeCell ref="C42:Y43"/>
    <mergeCell ref="K39:Y39"/>
    <mergeCell ref="C65:G65"/>
    <mergeCell ref="H65:I65"/>
    <mergeCell ref="J65:M65"/>
    <mergeCell ref="N65:Y65"/>
    <mergeCell ref="C62:G62"/>
    <mergeCell ref="H62:I62"/>
    <mergeCell ref="J62:M62"/>
    <mergeCell ref="N62:Y62"/>
    <mergeCell ref="C63:G63"/>
    <mergeCell ref="H63:I63"/>
    <mergeCell ref="J63:M63"/>
    <mergeCell ref="N63:Y63"/>
    <mergeCell ref="C64:G64"/>
    <mergeCell ref="H64:I64"/>
    <mergeCell ref="J64:M64"/>
    <mergeCell ref="N64:Y64"/>
    <mergeCell ref="K33:Y34"/>
    <mergeCell ref="K35:Y35"/>
    <mergeCell ref="K36:Y36"/>
    <mergeCell ref="K37:Y37"/>
    <mergeCell ref="K38:Y38"/>
    <mergeCell ref="C33:G34"/>
    <mergeCell ref="H33:H34"/>
    <mergeCell ref="I33:I34"/>
    <mergeCell ref="J33:J34"/>
    <mergeCell ref="C35:G35"/>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BP66"/>
  <sheetViews>
    <sheetView zoomScale="70" zoomScaleNormal="70" workbookViewId="0">
      <selection activeCell="I10" sqref="I10:Q11"/>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4" width="4.28515625" style="3" customWidth="1"/>
    <col min="25" max="25" width="5" style="3" customWidth="1"/>
    <col min="26" max="26" width="2.85546875" style="3" customWidth="1"/>
    <col min="27" max="64" width="3.7109375" style="3"/>
    <col min="65" max="72" width="12" style="3" customWidth="1"/>
    <col min="73"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62</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750" t="s">
        <v>109</v>
      </c>
      <c r="J10" s="1122"/>
      <c r="K10" s="1122"/>
      <c r="L10" s="1122"/>
      <c r="M10" s="1122"/>
      <c r="N10" s="1122"/>
      <c r="O10" s="1122"/>
      <c r="P10" s="1122"/>
      <c r="Q10" s="1123"/>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1124"/>
      <c r="J11" s="1125"/>
      <c r="K11" s="1125"/>
      <c r="L11" s="1125"/>
      <c r="M11" s="1125"/>
      <c r="N11" s="1125"/>
      <c r="O11" s="1125"/>
      <c r="P11" s="1125"/>
      <c r="Q11" s="1126"/>
      <c r="R11" s="682" t="s">
        <v>110</v>
      </c>
      <c r="S11" s="683"/>
      <c r="T11" s="683"/>
      <c r="U11" s="684"/>
      <c r="V11" s="670" t="s">
        <v>98</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634" t="s">
        <v>111</v>
      </c>
      <c r="J13" s="635"/>
      <c r="K13" s="635"/>
      <c r="L13" s="635"/>
      <c r="M13" s="635"/>
      <c r="N13" s="635"/>
      <c r="O13" s="635"/>
      <c r="P13" s="635"/>
      <c r="Q13" s="635"/>
      <c r="R13" s="635"/>
      <c r="S13" s="636"/>
      <c r="T13" s="628" t="s">
        <v>7</v>
      </c>
      <c r="U13" s="629"/>
      <c r="V13" s="629"/>
      <c r="W13" s="629"/>
      <c r="X13" s="629"/>
      <c r="Y13" s="630"/>
      <c r="Z13" s="17"/>
    </row>
    <row r="14" spans="1:26" ht="30" customHeight="1" thickBot="1" x14ac:dyDescent="0.25">
      <c r="B14" s="1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688" t="s">
        <v>112</v>
      </c>
      <c r="J16" s="689"/>
      <c r="K16" s="689"/>
      <c r="L16" s="689"/>
      <c r="M16" s="689"/>
      <c r="N16" s="689"/>
      <c r="O16" s="689"/>
      <c r="P16" s="689"/>
      <c r="Q16" s="689"/>
      <c r="R16" s="689"/>
      <c r="S16" s="689"/>
      <c r="T16" s="689"/>
      <c r="U16" s="689"/>
      <c r="V16" s="689"/>
      <c r="W16" s="689"/>
      <c r="X16" s="689"/>
      <c r="Y16" s="69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60.75" customHeight="1" thickBot="1" x14ac:dyDescent="0.25">
      <c r="B18" s="15"/>
      <c r="C18" s="685" t="s">
        <v>9</v>
      </c>
      <c r="D18" s="686"/>
      <c r="E18" s="686"/>
      <c r="F18" s="686"/>
      <c r="G18" s="686"/>
      <c r="H18" s="687"/>
      <c r="I18" s="688" t="s">
        <v>113</v>
      </c>
      <c r="J18" s="689"/>
      <c r="K18" s="689"/>
      <c r="L18" s="689"/>
      <c r="M18" s="689"/>
      <c r="N18" s="689"/>
      <c r="O18" s="689"/>
      <c r="P18" s="689"/>
      <c r="Q18" s="689"/>
      <c r="R18" s="689"/>
      <c r="S18" s="689"/>
      <c r="T18" s="689"/>
      <c r="U18" s="689"/>
      <c r="V18" s="689"/>
      <c r="W18" s="689"/>
      <c r="X18" s="689"/>
      <c r="Y18" s="69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70</v>
      </c>
      <c r="N21" s="843"/>
      <c r="O21" s="843"/>
      <c r="P21" s="843"/>
      <c r="Q21" s="843"/>
      <c r="R21" s="843"/>
      <c r="S21" s="844"/>
      <c r="T21" s="670" t="s">
        <v>71</v>
      </c>
      <c r="U21" s="843"/>
      <c r="V21" s="843"/>
      <c r="W21" s="843"/>
      <c r="X21" s="843"/>
      <c r="Y21" s="844"/>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44.25" customHeight="1" thickBot="1" x14ac:dyDescent="0.25">
      <c r="B24" s="15"/>
      <c r="C24" s="710" t="s">
        <v>114</v>
      </c>
      <c r="D24" s="711"/>
      <c r="E24" s="711"/>
      <c r="F24" s="711"/>
      <c r="G24" s="711"/>
      <c r="H24" s="711"/>
      <c r="I24" s="712"/>
      <c r="J24" s="710" t="s">
        <v>73</v>
      </c>
      <c r="K24" s="711"/>
      <c r="L24" s="711"/>
      <c r="M24" s="711"/>
      <c r="N24" s="711"/>
      <c r="O24" s="711"/>
      <c r="P24" s="712"/>
      <c r="Q24" s="981" t="s">
        <v>103</v>
      </c>
      <c r="R24" s="641"/>
      <c r="S24" s="641"/>
      <c r="T24" s="641"/>
      <c r="U24" s="641"/>
      <c r="V24" s="641"/>
      <c r="W24" s="641"/>
      <c r="X24" s="641"/>
      <c r="Y24" s="642"/>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115</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709" t="s">
        <v>116</v>
      </c>
      <c r="J28" s="688"/>
      <c r="K28" s="685" t="s">
        <v>18</v>
      </c>
      <c r="L28" s="686"/>
      <c r="M28" s="686"/>
      <c r="N28" s="686"/>
      <c r="O28" s="686"/>
      <c r="P28" s="687"/>
      <c r="Q28" s="718" t="s">
        <v>29</v>
      </c>
      <c r="R28" s="716"/>
      <c r="S28" s="47" t="s">
        <v>77</v>
      </c>
      <c r="T28" s="716" t="s">
        <v>30</v>
      </c>
      <c r="U28" s="716"/>
      <c r="V28" s="42"/>
      <c r="W28" s="716" t="s">
        <v>31</v>
      </c>
      <c r="X28" s="716"/>
      <c r="Y28" s="41"/>
      <c r="Z28" s="17"/>
    </row>
    <row r="29" spans="2:26" ht="16.5" customHeight="1" x14ac:dyDescent="0.2">
      <c r="B29" s="15"/>
      <c r="C29" s="46"/>
      <c r="D29" s="46"/>
      <c r="E29" s="46"/>
      <c r="F29" s="46"/>
      <c r="G29" s="46"/>
      <c r="H29" s="46"/>
      <c r="I29" s="18"/>
      <c r="J29" s="18"/>
      <c r="K29" s="46"/>
      <c r="L29" s="46"/>
      <c r="M29" s="46"/>
      <c r="N29" s="46"/>
      <c r="O29" s="46"/>
      <c r="P29" s="46"/>
      <c r="Q29" s="43"/>
      <c r="R29" s="43"/>
      <c r="S29" s="44"/>
      <c r="T29" s="43"/>
      <c r="U29" s="43"/>
      <c r="V29" s="44"/>
      <c r="W29" s="43"/>
      <c r="X29" s="43"/>
      <c r="Y29" s="45"/>
      <c r="Z29" s="17"/>
    </row>
    <row r="30" spans="2:26" s="19" customFormat="1" ht="14.25" customHeight="1" x14ac:dyDescent="0.2">
      <c r="B30" s="20"/>
      <c r="C30" s="1176" t="s">
        <v>19</v>
      </c>
      <c r="D30" s="1177"/>
      <c r="E30" s="1177"/>
      <c r="F30" s="1177"/>
      <c r="G30" s="1177"/>
      <c r="H30" s="1177"/>
      <c r="I30" s="1177"/>
      <c r="J30" s="1177"/>
      <c r="K30" s="1177"/>
      <c r="L30" s="1177"/>
      <c r="M30" s="1177"/>
      <c r="N30" s="1177"/>
      <c r="O30" s="1177"/>
      <c r="P30" s="1177"/>
      <c r="Q30" s="1177"/>
      <c r="R30" s="1177"/>
      <c r="S30" s="1177"/>
      <c r="T30" s="1177"/>
      <c r="U30" s="1177"/>
      <c r="V30" s="1177"/>
      <c r="W30" s="1177"/>
      <c r="X30" s="1177"/>
      <c r="Y30" s="1177"/>
      <c r="Z30" s="17"/>
    </row>
    <row r="31" spans="2:26" s="19" customFormat="1" ht="15" customHeight="1" thickBot="1" x14ac:dyDescent="0.25">
      <c r="B31" s="20"/>
      <c r="C31" s="1145"/>
      <c r="D31" s="1146"/>
      <c r="E31" s="1146"/>
      <c r="F31" s="1146"/>
      <c r="G31" s="1146"/>
      <c r="H31" s="1146"/>
      <c r="I31" s="1146"/>
      <c r="J31" s="1146"/>
      <c r="K31" s="1146"/>
      <c r="L31" s="1146"/>
      <c r="M31" s="1146"/>
      <c r="N31" s="1146"/>
      <c r="O31" s="1146"/>
      <c r="P31" s="1146"/>
      <c r="Q31" s="1146"/>
      <c r="R31" s="1146"/>
      <c r="S31" s="1146"/>
      <c r="T31" s="1146"/>
      <c r="U31" s="1146"/>
      <c r="V31" s="1146"/>
      <c r="W31" s="1146"/>
      <c r="X31" s="1146"/>
      <c r="Y31" s="1146"/>
      <c r="Z31" s="17"/>
    </row>
    <row r="32" spans="2:26" s="19" customFormat="1" ht="15" customHeight="1" x14ac:dyDescent="0.2">
      <c r="B32" s="20"/>
      <c r="C32" s="1109" t="s">
        <v>20</v>
      </c>
      <c r="D32" s="1110"/>
      <c r="E32" s="1110"/>
      <c r="F32" s="1110"/>
      <c r="G32" s="1111"/>
      <c r="H32" s="1150" t="s">
        <v>149</v>
      </c>
      <c r="I32" s="1150" t="s">
        <v>150</v>
      </c>
      <c r="J32" s="1150" t="s">
        <v>23</v>
      </c>
      <c r="K32" s="736" t="s">
        <v>24</v>
      </c>
      <c r="L32" s="729"/>
      <c r="M32" s="729"/>
      <c r="N32" s="729"/>
      <c r="O32" s="729"/>
      <c r="P32" s="729"/>
      <c r="Q32" s="729"/>
      <c r="R32" s="729"/>
      <c r="S32" s="729"/>
      <c r="T32" s="729"/>
      <c r="U32" s="729"/>
      <c r="V32" s="729"/>
      <c r="W32" s="729"/>
      <c r="X32" s="729"/>
      <c r="Y32" s="730"/>
      <c r="Z32" s="17"/>
    </row>
    <row r="33" spans="2:68" s="19" customFormat="1" ht="31.5" customHeight="1" thickBot="1" x14ac:dyDescent="0.25">
      <c r="B33" s="20"/>
      <c r="C33" s="1145"/>
      <c r="D33" s="1146"/>
      <c r="E33" s="1146"/>
      <c r="F33" s="1146"/>
      <c r="G33" s="1147"/>
      <c r="H33" s="1151"/>
      <c r="I33" s="1151"/>
      <c r="J33" s="1151"/>
      <c r="K33" s="737"/>
      <c r="L33" s="732"/>
      <c r="M33" s="732"/>
      <c r="N33" s="732"/>
      <c r="O33" s="732"/>
      <c r="P33" s="732"/>
      <c r="Q33" s="732"/>
      <c r="R33" s="732"/>
      <c r="S33" s="732"/>
      <c r="T33" s="732"/>
      <c r="U33" s="732"/>
      <c r="V33" s="732"/>
      <c r="W33" s="732"/>
      <c r="X33" s="732"/>
      <c r="Y33" s="733"/>
      <c r="Z33" s="17"/>
    </row>
    <row r="34" spans="2:68" s="19" customFormat="1" ht="15" customHeight="1" x14ac:dyDescent="0.2">
      <c r="B34" s="20"/>
      <c r="C34" s="1152" t="s">
        <v>36</v>
      </c>
      <c r="D34" s="1153"/>
      <c r="E34" s="1153"/>
      <c r="F34" s="1153"/>
      <c r="G34" s="1154"/>
      <c r="H34" s="21">
        <v>250</v>
      </c>
      <c r="I34" s="21">
        <v>1900</v>
      </c>
      <c r="J34" s="22">
        <f>+H34/I34</f>
        <v>0.13157894736842105</v>
      </c>
      <c r="K34" s="722"/>
      <c r="L34" s="723"/>
      <c r="M34" s="723"/>
      <c r="N34" s="723"/>
      <c r="O34" s="723"/>
      <c r="P34" s="723"/>
      <c r="Q34" s="723"/>
      <c r="R34" s="723"/>
      <c r="S34" s="723"/>
      <c r="T34" s="723"/>
      <c r="U34" s="723"/>
      <c r="V34" s="723"/>
      <c r="W34" s="723"/>
      <c r="X34" s="723"/>
      <c r="Y34" s="724"/>
      <c r="Z34" s="17"/>
    </row>
    <row r="35" spans="2:68" s="19" customFormat="1" ht="81" customHeight="1" x14ac:dyDescent="0.2">
      <c r="B35" s="20"/>
      <c r="C35" s="1100" t="s">
        <v>93</v>
      </c>
      <c r="D35" s="1101"/>
      <c r="E35" s="1101"/>
      <c r="F35" s="1101"/>
      <c r="G35" s="1102"/>
      <c r="H35" s="23">
        <v>664</v>
      </c>
      <c r="I35" s="23">
        <v>1900</v>
      </c>
      <c r="J35" s="22">
        <f>+H35/I35</f>
        <v>0.34947368421052633</v>
      </c>
      <c r="K35" s="1155" t="s">
        <v>151</v>
      </c>
      <c r="L35" s="1156"/>
      <c r="M35" s="1156"/>
      <c r="N35" s="1156"/>
      <c r="O35" s="1156"/>
      <c r="P35" s="1156"/>
      <c r="Q35" s="1156"/>
      <c r="R35" s="1156"/>
      <c r="S35" s="1156"/>
      <c r="T35" s="1156"/>
      <c r="U35" s="1156"/>
      <c r="V35" s="1156"/>
      <c r="W35" s="1156"/>
      <c r="X35" s="1156"/>
      <c r="Y35" s="1157"/>
      <c r="Z35" s="17"/>
    </row>
    <row r="36" spans="2:68" s="19" customFormat="1" ht="46.5" customHeight="1" x14ac:dyDescent="0.2">
      <c r="B36" s="20"/>
      <c r="C36" s="1100" t="s">
        <v>94</v>
      </c>
      <c r="D36" s="1101"/>
      <c r="E36" s="1101"/>
      <c r="F36" s="1101"/>
      <c r="G36" s="1102"/>
      <c r="H36" s="23">
        <v>757</v>
      </c>
      <c r="I36" s="23">
        <v>1900</v>
      </c>
      <c r="J36" s="22">
        <f>+H36/I36</f>
        <v>0.39842105263157895</v>
      </c>
      <c r="K36" s="725" t="s">
        <v>770</v>
      </c>
      <c r="L36" s="726"/>
      <c r="M36" s="726"/>
      <c r="N36" s="726"/>
      <c r="O36" s="726"/>
      <c r="P36" s="726"/>
      <c r="Q36" s="726"/>
      <c r="R36" s="726"/>
      <c r="S36" s="726"/>
      <c r="T36" s="726"/>
      <c r="U36" s="726"/>
      <c r="V36" s="726"/>
      <c r="W36" s="726"/>
      <c r="X36" s="726"/>
      <c r="Y36" s="727"/>
      <c r="Z36" s="17"/>
    </row>
    <row r="37" spans="2:68" s="19" customFormat="1" ht="53.25" customHeight="1" thickBot="1" x14ac:dyDescent="0.25">
      <c r="B37" s="20"/>
      <c r="C37" s="1100" t="s">
        <v>95</v>
      </c>
      <c r="D37" s="1101"/>
      <c r="E37" s="1101"/>
      <c r="F37" s="1101"/>
      <c r="G37" s="1102"/>
      <c r="H37" s="23">
        <v>229</v>
      </c>
      <c r="I37" s="515">
        <v>1900</v>
      </c>
      <c r="J37" s="22">
        <f>+H37/I37</f>
        <v>0.12052631578947369</v>
      </c>
      <c r="K37" s="725" t="s">
        <v>870</v>
      </c>
      <c r="L37" s="726"/>
      <c r="M37" s="726"/>
      <c r="N37" s="726"/>
      <c r="O37" s="726"/>
      <c r="P37" s="726"/>
      <c r="Q37" s="726"/>
      <c r="R37" s="726"/>
      <c r="S37" s="726"/>
      <c r="T37" s="726"/>
      <c r="U37" s="726"/>
      <c r="V37" s="726"/>
      <c r="W37" s="726"/>
      <c r="X37" s="726"/>
      <c r="Y37" s="727"/>
      <c r="Z37" s="17"/>
      <c r="BM37" s="19" t="s">
        <v>80</v>
      </c>
      <c r="BN37" s="19" t="s">
        <v>117</v>
      </c>
      <c r="BO37" s="19" t="s">
        <v>118</v>
      </c>
      <c r="BP37" s="19" t="s">
        <v>119</v>
      </c>
    </row>
    <row r="38" spans="2:68" s="19" customFormat="1" ht="15.75" customHeight="1" thickBot="1" x14ac:dyDescent="0.3">
      <c r="B38" s="20"/>
      <c r="C38" s="738" t="s">
        <v>25</v>
      </c>
      <c r="D38" s="739"/>
      <c r="E38" s="739"/>
      <c r="F38" s="739"/>
      <c r="G38" s="740"/>
      <c r="H38" s="25">
        <f>SUM(H34:H37)</f>
        <v>1900</v>
      </c>
      <c r="I38" s="52">
        <v>1900</v>
      </c>
      <c r="J38" s="53">
        <f>SUM(J34:J37)</f>
        <v>1</v>
      </c>
      <c r="K38" s="1158"/>
      <c r="L38" s="1159"/>
      <c r="M38" s="1159"/>
      <c r="N38" s="1159"/>
      <c r="O38" s="1159"/>
      <c r="P38" s="1159"/>
      <c r="Q38" s="1159"/>
      <c r="R38" s="1159"/>
      <c r="S38" s="1159"/>
      <c r="T38" s="1159"/>
      <c r="U38" s="1159"/>
      <c r="V38" s="1159"/>
      <c r="W38" s="1159"/>
      <c r="X38" s="1159"/>
      <c r="Y38" s="1160"/>
      <c r="Z38" s="17"/>
      <c r="BM38" s="19" t="s">
        <v>86</v>
      </c>
      <c r="BN38" s="19">
        <v>250</v>
      </c>
      <c r="BO38" s="19">
        <v>250</v>
      </c>
      <c r="BP38" s="19">
        <v>600</v>
      </c>
    </row>
    <row r="39" spans="2:68" s="19" customFormat="1" ht="15" x14ac:dyDescent="0.25">
      <c r="B39" s="20"/>
      <c r="C39" s="16"/>
      <c r="D39" s="16"/>
      <c r="E39" s="16"/>
      <c r="F39" s="16"/>
      <c r="G39" s="16"/>
      <c r="H39" s="27"/>
      <c r="I39" s="27"/>
      <c r="J39" s="28"/>
      <c r="K39"/>
      <c r="L39"/>
      <c r="M39"/>
      <c r="N39"/>
      <c r="O39"/>
      <c r="P39"/>
      <c r="Q39"/>
      <c r="R39"/>
      <c r="S39"/>
      <c r="T39"/>
      <c r="U39"/>
      <c r="V39"/>
      <c r="W39"/>
      <c r="X39"/>
      <c r="Y39"/>
      <c r="Z39" s="17"/>
      <c r="BM39" s="19" t="s">
        <v>88</v>
      </c>
      <c r="BN39" s="19">
        <v>664</v>
      </c>
      <c r="BO39" s="19">
        <f>+BN39+BO38</f>
        <v>914</v>
      </c>
      <c r="BP39" s="19">
        <v>600</v>
      </c>
    </row>
    <row r="40" spans="2:68"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c r="BM40" s="19" t="s">
        <v>90</v>
      </c>
      <c r="BN40" s="19">
        <v>0</v>
      </c>
      <c r="BO40" s="19">
        <v>914</v>
      </c>
      <c r="BP40" s="19">
        <v>600</v>
      </c>
    </row>
    <row r="41" spans="2:68" s="19" customFormat="1" x14ac:dyDescent="0.2">
      <c r="B41" s="2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17"/>
      <c r="BM41" s="19" t="s">
        <v>91</v>
      </c>
      <c r="BN41" s="19">
        <v>0</v>
      </c>
      <c r="BO41" s="19">
        <v>914</v>
      </c>
      <c r="BP41" s="19">
        <v>600</v>
      </c>
    </row>
    <row r="42" spans="2:68" ht="15" thickBot="1" x14ac:dyDescent="0.25">
      <c r="B42" s="1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17"/>
      <c r="BM42" s="19" t="s">
        <v>25</v>
      </c>
      <c r="BN42" s="19">
        <v>72</v>
      </c>
      <c r="BO42" s="19">
        <v>914</v>
      </c>
      <c r="BP42" s="19">
        <v>600</v>
      </c>
    </row>
    <row r="43" spans="2:68" x14ac:dyDescent="0.2">
      <c r="B43" s="15"/>
      <c r="C43" s="815" t="s">
        <v>27</v>
      </c>
      <c r="D43" s="816"/>
      <c r="E43" s="816"/>
      <c r="F43" s="816"/>
      <c r="G43" s="816"/>
      <c r="H43" s="816"/>
      <c r="I43" s="816"/>
      <c r="J43" s="816"/>
      <c r="K43" s="816"/>
      <c r="L43" s="816"/>
      <c r="M43" s="816"/>
      <c r="N43" s="816"/>
      <c r="O43" s="816"/>
      <c r="P43" s="816"/>
      <c r="Q43" s="816"/>
      <c r="R43" s="816"/>
      <c r="S43" s="816"/>
      <c r="T43" s="816"/>
      <c r="U43" s="816"/>
      <c r="V43" s="816"/>
      <c r="W43" s="816"/>
      <c r="X43" s="816"/>
      <c r="Y43" s="817"/>
      <c r="Z43" s="17"/>
    </row>
    <row r="44" spans="2:68" x14ac:dyDescent="0.2">
      <c r="B44" s="1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17"/>
    </row>
    <row r="45" spans="2:68" x14ac:dyDescent="0.2">
      <c r="B45" s="1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17"/>
    </row>
    <row r="46" spans="2:68" x14ac:dyDescent="0.2">
      <c r="B46" s="1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17"/>
    </row>
    <row r="47" spans="2:68" x14ac:dyDescent="0.2">
      <c r="B47" s="1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17"/>
    </row>
    <row r="48" spans="2:68" x14ac:dyDescent="0.2">
      <c r="B48" s="1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17"/>
    </row>
    <row r="49" spans="1:26" x14ac:dyDescent="0.2">
      <c r="B49" s="1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17"/>
    </row>
    <row r="50" spans="1:26" x14ac:dyDescent="0.2">
      <c r="B50" s="1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17"/>
    </row>
    <row r="51" spans="1:26" x14ac:dyDescent="0.2">
      <c r="B51" s="1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17"/>
    </row>
    <row r="52" spans="1:26" x14ac:dyDescent="0.2">
      <c r="B52" s="1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17"/>
    </row>
    <row r="53" spans="1:26" x14ac:dyDescent="0.2">
      <c r="B53" s="1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17"/>
    </row>
    <row r="54" spans="1:26" x14ac:dyDescent="0.2">
      <c r="B54" s="15"/>
      <c r="C54" s="818"/>
      <c r="D54" s="819"/>
      <c r="E54" s="819"/>
      <c r="F54" s="819"/>
      <c r="G54" s="819"/>
      <c r="H54" s="819"/>
      <c r="I54" s="819"/>
      <c r="J54" s="819"/>
      <c r="K54" s="819"/>
      <c r="L54" s="819"/>
      <c r="M54" s="819"/>
      <c r="N54" s="819"/>
      <c r="O54" s="819"/>
      <c r="P54" s="819"/>
      <c r="Q54" s="819"/>
      <c r="R54" s="819"/>
      <c r="S54" s="819"/>
      <c r="T54" s="819"/>
      <c r="U54" s="819"/>
      <c r="V54" s="819"/>
      <c r="W54" s="819"/>
      <c r="X54" s="819"/>
      <c r="Y54" s="820"/>
      <c r="Z54" s="17"/>
    </row>
    <row r="55" spans="1:26" ht="15" thickBot="1" x14ac:dyDescent="0.25">
      <c r="B55" s="15"/>
      <c r="C55" s="821"/>
      <c r="D55" s="822"/>
      <c r="E55" s="822"/>
      <c r="F55" s="822"/>
      <c r="G55" s="822"/>
      <c r="H55" s="822"/>
      <c r="I55" s="822"/>
      <c r="J55" s="822"/>
      <c r="K55" s="822"/>
      <c r="L55" s="822"/>
      <c r="M55" s="822"/>
      <c r="N55" s="822"/>
      <c r="O55" s="822"/>
      <c r="P55" s="822"/>
      <c r="Q55" s="822"/>
      <c r="R55" s="822"/>
      <c r="S55" s="822"/>
      <c r="T55" s="822"/>
      <c r="U55" s="822"/>
      <c r="V55" s="822"/>
      <c r="W55" s="822"/>
      <c r="X55" s="822"/>
      <c r="Y55" s="823"/>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6"/>
    </row>
    <row r="59" spans="1:26" ht="14.25" customHeight="1" x14ac:dyDescent="0.2">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ht="15" customHeight="1" thickBot="1" x14ac:dyDescent="0.25">
      <c r="A60" s="1"/>
      <c r="B60" s="37"/>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6"/>
    </row>
    <row r="61" spans="1:26" ht="32.25" customHeight="1" x14ac:dyDescent="0.2">
      <c r="B61" s="35"/>
      <c r="C61" s="1169" t="s">
        <v>36</v>
      </c>
      <c r="D61" s="1170"/>
      <c r="E61" s="1170"/>
      <c r="F61" s="1170"/>
      <c r="G61" s="1170"/>
      <c r="H61" s="1170" t="s">
        <v>107</v>
      </c>
      <c r="I61" s="1170"/>
      <c r="J61" s="1171">
        <v>0.42</v>
      </c>
      <c r="K61" s="1170"/>
      <c r="L61" s="1170"/>
      <c r="M61" s="1170"/>
      <c r="N61" s="1172" t="s">
        <v>120</v>
      </c>
      <c r="O61" s="1172"/>
      <c r="P61" s="1172"/>
      <c r="Q61" s="1172"/>
      <c r="R61" s="1172"/>
      <c r="S61" s="1172"/>
      <c r="T61" s="1172"/>
      <c r="U61" s="1172"/>
      <c r="V61" s="1172"/>
      <c r="W61" s="1172"/>
      <c r="X61" s="1172"/>
      <c r="Y61" s="1173"/>
      <c r="Z61" s="38"/>
    </row>
    <row r="62" spans="1:26" ht="45" customHeight="1" x14ac:dyDescent="0.2">
      <c r="B62" s="35"/>
      <c r="C62" s="1161" t="s">
        <v>93</v>
      </c>
      <c r="D62" s="1162"/>
      <c r="E62" s="1162"/>
      <c r="F62" s="1162"/>
      <c r="G62" s="1162"/>
      <c r="H62" s="1162">
        <v>101</v>
      </c>
      <c r="I62" s="1162"/>
      <c r="J62" s="1163">
        <v>1.1100000000000001</v>
      </c>
      <c r="K62" s="1162"/>
      <c r="L62" s="1162"/>
      <c r="M62" s="1162"/>
      <c r="N62" s="1174" t="s">
        <v>121</v>
      </c>
      <c r="O62" s="1174"/>
      <c r="P62" s="1174"/>
      <c r="Q62" s="1174"/>
      <c r="R62" s="1174"/>
      <c r="S62" s="1174"/>
      <c r="T62" s="1174"/>
      <c r="U62" s="1174"/>
      <c r="V62" s="1174"/>
      <c r="W62" s="1174"/>
      <c r="X62" s="1174"/>
      <c r="Y62" s="1175"/>
      <c r="Z62" s="38"/>
    </row>
    <row r="63" spans="1:26" x14ac:dyDescent="0.2">
      <c r="B63" s="35"/>
      <c r="C63" s="1161" t="s">
        <v>94</v>
      </c>
      <c r="D63" s="1162"/>
      <c r="E63" s="1162"/>
      <c r="F63" s="1162"/>
      <c r="G63" s="1162"/>
      <c r="H63" s="1162">
        <f>308-101</f>
        <v>207</v>
      </c>
      <c r="I63" s="1162"/>
      <c r="J63" s="1163">
        <v>0.4</v>
      </c>
      <c r="K63" s="1162"/>
      <c r="L63" s="1162"/>
      <c r="M63" s="1162"/>
      <c r="N63" s="1162"/>
      <c r="O63" s="1162"/>
      <c r="P63" s="1162"/>
      <c r="Q63" s="1162"/>
      <c r="R63" s="1162"/>
      <c r="S63" s="1162"/>
      <c r="T63" s="1162"/>
      <c r="U63" s="1162"/>
      <c r="V63" s="1162"/>
      <c r="W63" s="1162"/>
      <c r="X63" s="1162"/>
      <c r="Y63" s="1164"/>
      <c r="Z63" s="38"/>
    </row>
    <row r="64" spans="1:26" ht="44.25" customHeight="1" x14ac:dyDescent="0.2">
      <c r="B64" s="35"/>
      <c r="C64" s="1165" t="s">
        <v>95</v>
      </c>
      <c r="D64" s="1166"/>
      <c r="E64" s="1166"/>
      <c r="F64" s="1166"/>
      <c r="G64" s="1166"/>
      <c r="H64" s="1166">
        <v>0</v>
      </c>
      <c r="I64" s="1166"/>
      <c r="J64" s="1166">
        <v>0</v>
      </c>
      <c r="K64" s="1166"/>
      <c r="L64" s="1166"/>
      <c r="M64" s="1166"/>
      <c r="N64" s="1167" t="s">
        <v>122</v>
      </c>
      <c r="O64" s="1167"/>
      <c r="P64" s="1167"/>
      <c r="Q64" s="1167"/>
      <c r="R64" s="1167"/>
      <c r="S64" s="1167"/>
      <c r="T64" s="1167"/>
      <c r="U64" s="1167"/>
      <c r="V64" s="1167"/>
      <c r="W64" s="1167"/>
      <c r="X64" s="1167"/>
      <c r="Y64" s="1168"/>
      <c r="Z64" s="38"/>
    </row>
    <row r="65" spans="2:26" ht="15" thickBot="1" x14ac:dyDescent="0.25">
      <c r="B65" s="35"/>
      <c r="C65" s="988"/>
      <c r="D65" s="714"/>
      <c r="E65" s="714"/>
      <c r="F65" s="714"/>
      <c r="G65" s="714"/>
      <c r="H65" s="714"/>
      <c r="I65" s="714"/>
      <c r="J65" s="714"/>
      <c r="K65" s="714"/>
      <c r="L65" s="714"/>
      <c r="M65" s="714"/>
      <c r="N65" s="714"/>
      <c r="O65" s="714"/>
      <c r="P65" s="714"/>
      <c r="Q65" s="714"/>
      <c r="R65" s="714"/>
      <c r="S65" s="714"/>
      <c r="T65" s="714"/>
      <c r="U65" s="714"/>
      <c r="V65" s="714"/>
      <c r="W65" s="714"/>
      <c r="X65" s="714"/>
      <c r="Y65" s="715"/>
      <c r="Z65" s="38"/>
    </row>
    <row r="66" spans="2:26" x14ac:dyDescent="0.2">
      <c r="B66" s="39"/>
      <c r="C66" s="30"/>
      <c r="D66" s="30"/>
      <c r="E66" s="30"/>
      <c r="F66" s="30"/>
      <c r="G66" s="30"/>
      <c r="H66" s="30"/>
      <c r="I66" s="30"/>
      <c r="J66" s="30"/>
      <c r="K66" s="30"/>
      <c r="L66" s="30"/>
      <c r="M66" s="30"/>
      <c r="N66" s="30"/>
      <c r="O66" s="30"/>
      <c r="P66" s="30"/>
      <c r="Q66" s="30"/>
      <c r="R66" s="30"/>
      <c r="S66" s="30"/>
      <c r="T66" s="30"/>
      <c r="U66" s="30"/>
      <c r="V66" s="30"/>
      <c r="W66" s="30"/>
      <c r="X66" s="30"/>
      <c r="Y66" s="30"/>
      <c r="Z66" s="40"/>
    </row>
  </sheetData>
  <mergeCells count="83">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30:Y31"/>
    <mergeCell ref="C26:H26"/>
    <mergeCell ref="I26:Y26"/>
    <mergeCell ref="C28:H28"/>
    <mergeCell ref="I28:J28"/>
    <mergeCell ref="K28:P28"/>
    <mergeCell ref="Q28:R28"/>
    <mergeCell ref="T28:U28"/>
    <mergeCell ref="W28:X28"/>
    <mergeCell ref="C35:G35"/>
    <mergeCell ref="C36:G36"/>
    <mergeCell ref="C37:G37"/>
    <mergeCell ref="C38:G38"/>
    <mergeCell ref="C41:Y42"/>
    <mergeCell ref="C32:G33"/>
    <mergeCell ref="H32:H33"/>
    <mergeCell ref="I32:I33"/>
    <mergeCell ref="J32:J33"/>
    <mergeCell ref="C34:G34"/>
    <mergeCell ref="C58:G60"/>
    <mergeCell ref="H58:I60"/>
    <mergeCell ref="J58:M60"/>
    <mergeCell ref="N58:Y60"/>
    <mergeCell ref="C43:Y55"/>
    <mergeCell ref="J64:M64"/>
    <mergeCell ref="N64:Y64"/>
    <mergeCell ref="C61:G61"/>
    <mergeCell ref="H61:I61"/>
    <mergeCell ref="J61:M61"/>
    <mergeCell ref="N61:Y61"/>
    <mergeCell ref="C62:G62"/>
    <mergeCell ref="H62:I62"/>
    <mergeCell ref="J62:M62"/>
    <mergeCell ref="N62:Y62"/>
    <mergeCell ref="C65:G65"/>
    <mergeCell ref="H65:I65"/>
    <mergeCell ref="J65:M65"/>
    <mergeCell ref="N65:Y65"/>
    <mergeCell ref="K32:Y33"/>
    <mergeCell ref="K34:Y34"/>
    <mergeCell ref="K35:Y35"/>
    <mergeCell ref="K36:Y36"/>
    <mergeCell ref="K37:Y37"/>
    <mergeCell ref="K38:Y38"/>
    <mergeCell ref="C63:G63"/>
    <mergeCell ref="H63:I63"/>
    <mergeCell ref="J63:M63"/>
    <mergeCell ref="N63:Y63"/>
    <mergeCell ref="C64:G64"/>
    <mergeCell ref="H64:I64"/>
  </mergeCells>
  <pageMargins left="0.7" right="0.7" top="0.75" bottom="0.75" header="0.3" footer="0.3"/>
  <pageSetup orientation="portrait" verticalDpi="0"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Z112"/>
  <sheetViews>
    <sheetView topLeftCell="A32" workbookViewId="0">
      <selection activeCell="K34" sqref="K34:Y34"/>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7.5703125" style="3" customWidth="1"/>
    <col min="9" max="9" width="16.5703125" style="3" customWidth="1"/>
    <col min="10" max="10" width="17.8554687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227</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750" t="s">
        <v>228</v>
      </c>
      <c r="J10" s="1122"/>
      <c r="K10" s="1122"/>
      <c r="L10" s="1122"/>
      <c r="M10" s="1122"/>
      <c r="N10" s="1122"/>
      <c r="O10" s="1122"/>
      <c r="P10" s="1122"/>
      <c r="Q10" s="1123"/>
      <c r="R10" s="673" t="s">
        <v>3</v>
      </c>
      <c r="S10" s="674"/>
      <c r="T10" s="674"/>
      <c r="U10" s="675"/>
      <c r="V10" s="1178" t="s">
        <v>5</v>
      </c>
      <c r="W10" s="1179"/>
      <c r="X10" s="1179"/>
      <c r="Y10" s="1180"/>
      <c r="Z10" s="11"/>
    </row>
    <row r="11" spans="1:26" ht="12" customHeight="1" thickBot="1" x14ac:dyDescent="0.25">
      <c r="B11" s="10"/>
      <c r="C11" s="631"/>
      <c r="D11" s="632"/>
      <c r="E11" s="632"/>
      <c r="F11" s="632"/>
      <c r="G11" s="632"/>
      <c r="H11" s="633"/>
      <c r="I11" s="1124"/>
      <c r="J11" s="1125"/>
      <c r="K11" s="1125"/>
      <c r="L11" s="1125"/>
      <c r="M11" s="1125"/>
      <c r="N11" s="1125"/>
      <c r="O11" s="1125"/>
      <c r="P11" s="1125"/>
      <c r="Q11" s="1126"/>
      <c r="R11" s="682" t="s">
        <v>229</v>
      </c>
      <c r="S11" s="683"/>
      <c r="T11" s="683"/>
      <c r="U11" s="684"/>
      <c r="V11" s="756" t="s">
        <v>244</v>
      </c>
      <c r="W11" s="757"/>
      <c r="X11" s="757"/>
      <c r="Y11" s="758"/>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957" t="s">
        <v>230</v>
      </c>
      <c r="J13" s="958"/>
      <c r="K13" s="958"/>
      <c r="L13" s="958"/>
      <c r="M13" s="958"/>
      <c r="N13" s="958"/>
      <c r="O13" s="958"/>
      <c r="P13" s="958"/>
      <c r="Q13" s="958"/>
      <c r="R13" s="958"/>
      <c r="S13" s="959"/>
      <c r="T13" s="628" t="s">
        <v>7</v>
      </c>
      <c r="U13" s="629"/>
      <c r="V13" s="629"/>
      <c r="W13" s="629"/>
      <c r="X13" s="629"/>
      <c r="Y13" s="630"/>
      <c r="Z13" s="17"/>
    </row>
    <row r="14" spans="1:26" ht="30" customHeight="1" thickBot="1" x14ac:dyDescent="0.25">
      <c r="B14" s="15"/>
      <c r="C14" s="631"/>
      <c r="D14" s="632"/>
      <c r="E14" s="632"/>
      <c r="F14" s="632"/>
      <c r="G14" s="632"/>
      <c r="H14" s="633"/>
      <c r="I14" s="960"/>
      <c r="J14" s="961"/>
      <c r="K14" s="961"/>
      <c r="L14" s="961"/>
      <c r="M14" s="961"/>
      <c r="N14" s="961"/>
      <c r="O14" s="961"/>
      <c r="P14" s="961"/>
      <c r="Q14" s="961"/>
      <c r="R14" s="961"/>
      <c r="S14" s="962"/>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17.25" customHeight="1" thickBot="1" x14ac:dyDescent="0.25">
      <c r="B16" s="15"/>
      <c r="C16" s="685" t="s">
        <v>8</v>
      </c>
      <c r="D16" s="686"/>
      <c r="E16" s="686"/>
      <c r="F16" s="686"/>
      <c r="G16" s="686"/>
      <c r="H16" s="687"/>
      <c r="I16" s="966" t="s">
        <v>231</v>
      </c>
      <c r="J16" s="967"/>
      <c r="K16" s="967"/>
      <c r="L16" s="967"/>
      <c r="M16" s="967"/>
      <c r="N16" s="967"/>
      <c r="O16" s="967"/>
      <c r="P16" s="967"/>
      <c r="Q16" s="967"/>
      <c r="R16" s="967"/>
      <c r="S16" s="967"/>
      <c r="T16" s="967"/>
      <c r="U16" s="967"/>
      <c r="V16" s="967"/>
      <c r="W16" s="967"/>
      <c r="X16" s="967"/>
      <c r="Y16" s="968"/>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87.75" customHeight="1" thickBot="1" x14ac:dyDescent="0.25">
      <c r="B18" s="15"/>
      <c r="C18" s="685" t="s">
        <v>9</v>
      </c>
      <c r="D18" s="686"/>
      <c r="E18" s="686"/>
      <c r="F18" s="686"/>
      <c r="G18" s="686"/>
      <c r="H18" s="687"/>
      <c r="I18" s="966" t="s">
        <v>232</v>
      </c>
      <c r="J18" s="967"/>
      <c r="K18" s="967"/>
      <c r="L18" s="967"/>
      <c r="M18" s="967"/>
      <c r="N18" s="967"/>
      <c r="O18" s="967"/>
      <c r="P18" s="967"/>
      <c r="Q18" s="967"/>
      <c r="R18" s="967"/>
      <c r="S18" s="967"/>
      <c r="T18" s="967"/>
      <c r="U18" s="967"/>
      <c r="V18" s="967"/>
      <c r="W18" s="967"/>
      <c r="X18" s="967"/>
      <c r="Y18" s="968"/>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70</v>
      </c>
      <c r="N21" s="843"/>
      <c r="O21" s="843"/>
      <c r="P21" s="843"/>
      <c r="Q21" s="843"/>
      <c r="R21" s="843"/>
      <c r="S21" s="844"/>
      <c r="T21" s="670" t="s">
        <v>71</v>
      </c>
      <c r="U21" s="843"/>
      <c r="V21" s="843"/>
      <c r="W21" s="843"/>
      <c r="X21" s="843"/>
      <c r="Y21" s="844"/>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32.25" customHeight="1" thickBot="1" x14ac:dyDescent="0.25">
      <c r="B24" s="15"/>
      <c r="C24" s="710" t="s">
        <v>234</v>
      </c>
      <c r="D24" s="711"/>
      <c r="E24" s="711"/>
      <c r="F24" s="711"/>
      <c r="G24" s="711"/>
      <c r="H24" s="711"/>
      <c r="I24" s="712"/>
      <c r="J24" s="710" t="s">
        <v>235</v>
      </c>
      <c r="K24" s="711"/>
      <c r="L24" s="711"/>
      <c r="M24" s="711"/>
      <c r="N24" s="711"/>
      <c r="O24" s="711"/>
      <c r="P24" s="712"/>
      <c r="Q24" s="981" t="s">
        <v>236</v>
      </c>
      <c r="R24" s="641"/>
      <c r="S24" s="641"/>
      <c r="T24" s="641"/>
      <c r="U24" s="641"/>
      <c r="V24" s="641"/>
      <c r="W24" s="641"/>
      <c r="X24" s="641"/>
      <c r="Y24" s="642"/>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237</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27.75" customHeight="1" thickBot="1" x14ac:dyDescent="0.25">
      <c r="B28" s="15"/>
      <c r="C28" s="685" t="s">
        <v>17</v>
      </c>
      <c r="D28" s="686"/>
      <c r="E28" s="686"/>
      <c r="F28" s="686"/>
      <c r="G28" s="686"/>
      <c r="H28" s="687"/>
      <c r="I28" s="682">
        <v>1</v>
      </c>
      <c r="J28" s="688"/>
      <c r="K28" s="685" t="s">
        <v>18</v>
      </c>
      <c r="L28" s="686"/>
      <c r="M28" s="686"/>
      <c r="N28" s="686"/>
      <c r="O28" s="686"/>
      <c r="P28" s="687"/>
      <c r="Q28" s="718" t="s">
        <v>38</v>
      </c>
      <c r="R28" s="716"/>
      <c r="S28" s="717"/>
      <c r="T28" s="54" t="s">
        <v>77</v>
      </c>
      <c r="U28" s="716" t="s">
        <v>39</v>
      </c>
      <c r="V28" s="716"/>
      <c r="W28" s="716"/>
      <c r="X28" s="717"/>
      <c r="Y28" s="54" t="s">
        <v>77</v>
      </c>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x14ac:dyDescent="0.2">
      <c r="B32" s="20"/>
      <c r="C32" s="728" t="s">
        <v>20</v>
      </c>
      <c r="D32" s="729"/>
      <c r="E32" s="729"/>
      <c r="F32" s="729"/>
      <c r="G32" s="730"/>
      <c r="H32" s="734" t="s">
        <v>238</v>
      </c>
      <c r="I32" s="734" t="s">
        <v>239</v>
      </c>
      <c r="J32" s="734" t="s">
        <v>240</v>
      </c>
      <c r="K32" s="736" t="s">
        <v>24</v>
      </c>
      <c r="L32" s="729"/>
      <c r="M32" s="729"/>
      <c r="N32" s="729"/>
      <c r="O32" s="729"/>
      <c r="P32" s="729"/>
      <c r="Q32" s="729"/>
      <c r="R32" s="729"/>
      <c r="S32" s="729"/>
      <c r="T32" s="729"/>
      <c r="U32" s="729"/>
      <c r="V32" s="729"/>
      <c r="W32" s="729"/>
      <c r="X32" s="729"/>
      <c r="Y32" s="730"/>
      <c r="Z32" s="17"/>
    </row>
    <row r="33" spans="2:26" s="19" customFormat="1" ht="44.25" customHeight="1" thickBot="1" x14ac:dyDescent="0.25">
      <c r="B33" s="20"/>
      <c r="C33" s="731"/>
      <c r="D33" s="732"/>
      <c r="E33" s="732"/>
      <c r="F33" s="732"/>
      <c r="G33" s="733"/>
      <c r="H33" s="735"/>
      <c r="I33" s="735"/>
      <c r="J33" s="735"/>
      <c r="K33" s="737"/>
      <c r="L33" s="732"/>
      <c r="M33" s="732"/>
      <c r="N33" s="732"/>
      <c r="O33" s="732"/>
      <c r="P33" s="732"/>
      <c r="Q33" s="732"/>
      <c r="R33" s="732"/>
      <c r="S33" s="732"/>
      <c r="T33" s="732"/>
      <c r="U33" s="732"/>
      <c r="V33" s="732"/>
      <c r="W33" s="732"/>
      <c r="X33" s="732"/>
      <c r="Y33" s="733"/>
      <c r="Z33" s="17"/>
    </row>
    <row r="34" spans="2:26" s="19" customFormat="1" ht="33" customHeight="1" x14ac:dyDescent="0.2">
      <c r="B34" s="20"/>
      <c r="C34" s="719" t="s">
        <v>36</v>
      </c>
      <c r="D34" s="720"/>
      <c r="E34" s="720"/>
      <c r="F34" s="720"/>
      <c r="G34" s="721"/>
      <c r="H34" s="21">
        <v>7</v>
      </c>
      <c r="I34" s="21">
        <v>7</v>
      </c>
      <c r="J34" s="22">
        <f>+H34/I34</f>
        <v>1</v>
      </c>
      <c r="K34" s="722" t="s">
        <v>241</v>
      </c>
      <c r="L34" s="723"/>
      <c r="M34" s="723"/>
      <c r="N34" s="723"/>
      <c r="O34" s="723"/>
      <c r="P34" s="723"/>
      <c r="Q34" s="723"/>
      <c r="R34" s="723"/>
      <c r="S34" s="723"/>
      <c r="T34" s="723"/>
      <c r="U34" s="723"/>
      <c r="V34" s="723"/>
      <c r="W34" s="723"/>
      <c r="X34" s="723"/>
      <c r="Y34" s="724"/>
      <c r="Z34" s="17"/>
    </row>
    <row r="35" spans="2:26" s="19" customFormat="1" ht="44.25" customHeight="1" x14ac:dyDescent="0.2">
      <c r="B35" s="20"/>
      <c r="C35" s="719" t="s">
        <v>93</v>
      </c>
      <c r="D35" s="720"/>
      <c r="E35" s="720"/>
      <c r="F35" s="720"/>
      <c r="G35" s="721"/>
      <c r="H35" s="23">
        <v>5</v>
      </c>
      <c r="I35" s="23">
        <v>5</v>
      </c>
      <c r="J35" s="22">
        <f t="shared" ref="J35" si="0">+H35/I35</f>
        <v>1</v>
      </c>
      <c r="K35" s="725" t="s">
        <v>242</v>
      </c>
      <c r="L35" s="726"/>
      <c r="M35" s="726"/>
      <c r="N35" s="726"/>
      <c r="O35" s="726"/>
      <c r="P35" s="726"/>
      <c r="Q35" s="726"/>
      <c r="R35" s="726"/>
      <c r="S35" s="726"/>
      <c r="T35" s="726"/>
      <c r="U35" s="726"/>
      <c r="V35" s="726"/>
      <c r="W35" s="726"/>
      <c r="X35" s="726"/>
      <c r="Y35" s="727"/>
      <c r="Z35" s="17"/>
    </row>
    <row r="36" spans="2:26" s="19" customFormat="1" ht="29.25" customHeight="1" x14ac:dyDescent="0.2">
      <c r="B36" s="20"/>
      <c r="C36" s="719" t="s">
        <v>94</v>
      </c>
      <c r="D36" s="720"/>
      <c r="E36" s="720"/>
      <c r="F36" s="720"/>
      <c r="G36" s="721"/>
      <c r="H36" s="363">
        <v>3</v>
      </c>
      <c r="I36" s="363">
        <v>3</v>
      </c>
      <c r="J36" s="362">
        <v>1</v>
      </c>
      <c r="K36" s="725" t="s">
        <v>724</v>
      </c>
      <c r="L36" s="726"/>
      <c r="M36" s="726"/>
      <c r="N36" s="726"/>
      <c r="O36" s="726"/>
      <c r="P36" s="726"/>
      <c r="Q36" s="726"/>
      <c r="R36" s="726"/>
      <c r="S36" s="726"/>
      <c r="T36" s="726"/>
      <c r="U36" s="726"/>
      <c r="V36" s="726"/>
      <c r="W36" s="726"/>
      <c r="X36" s="726"/>
      <c r="Y36" s="727"/>
      <c r="Z36" s="17"/>
    </row>
    <row r="37" spans="2:26" s="19" customFormat="1" ht="31.5" customHeight="1" thickBot="1" x14ac:dyDescent="0.25">
      <c r="B37" s="20"/>
      <c r="C37" s="719" t="s">
        <v>95</v>
      </c>
      <c r="D37" s="720"/>
      <c r="E37" s="720"/>
      <c r="F37" s="720"/>
      <c r="G37" s="721"/>
      <c r="H37" s="515">
        <v>0</v>
      </c>
      <c r="I37" s="515">
        <v>0</v>
      </c>
      <c r="J37" s="514">
        <v>1</v>
      </c>
      <c r="K37" s="725" t="s">
        <v>889</v>
      </c>
      <c r="L37" s="726"/>
      <c r="M37" s="726"/>
      <c r="N37" s="726"/>
      <c r="O37" s="726"/>
      <c r="P37" s="726"/>
      <c r="Q37" s="726"/>
      <c r="R37" s="726"/>
      <c r="S37" s="726"/>
      <c r="T37" s="726"/>
      <c r="U37" s="726"/>
      <c r="V37" s="726"/>
      <c r="W37" s="726"/>
      <c r="X37" s="726"/>
      <c r="Y37" s="727"/>
      <c r="Z37" s="17"/>
    </row>
    <row r="38" spans="2:26" s="19" customFormat="1" ht="15.75" customHeight="1" thickBot="1" x14ac:dyDescent="0.3">
      <c r="B38" s="20"/>
      <c r="C38" s="738" t="s">
        <v>25</v>
      </c>
      <c r="D38" s="739"/>
      <c r="E38" s="739"/>
      <c r="F38" s="739"/>
      <c r="G38" s="740"/>
      <c r="H38" s="25">
        <f>SUM(H34:H37)</f>
        <v>15</v>
      </c>
      <c r="I38" s="25">
        <v>15</v>
      </c>
      <c r="J38" s="26"/>
      <c r="K38" s="741"/>
      <c r="L38" s="742"/>
      <c r="M38" s="742"/>
      <c r="N38" s="742"/>
      <c r="O38" s="742"/>
      <c r="P38" s="742"/>
      <c r="Q38" s="742"/>
      <c r="R38" s="742"/>
      <c r="S38" s="742"/>
      <c r="T38" s="742"/>
      <c r="U38" s="742"/>
      <c r="V38" s="742"/>
      <c r="W38" s="742"/>
      <c r="X38" s="742"/>
      <c r="Y38" s="743"/>
      <c r="Z38" s="17"/>
    </row>
    <row r="39" spans="2:26" s="19" customFormat="1" ht="5.25" customHeigh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26" s="19" customFormat="1" x14ac:dyDescent="0.2">
      <c r="B41" s="2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17"/>
    </row>
    <row r="42" spans="2:26" ht="15" thickBot="1" x14ac:dyDescent="0.25">
      <c r="B42" s="1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17"/>
    </row>
    <row r="43" spans="2:26" x14ac:dyDescent="0.2">
      <c r="B43" s="15"/>
      <c r="C43" s="750" t="s">
        <v>27</v>
      </c>
      <c r="D43" s="751"/>
      <c r="E43" s="751"/>
      <c r="F43" s="751"/>
      <c r="G43" s="751"/>
      <c r="H43" s="751"/>
      <c r="I43" s="751"/>
      <c r="J43" s="751"/>
      <c r="K43" s="751"/>
      <c r="L43" s="751"/>
      <c r="M43" s="751"/>
      <c r="N43" s="751"/>
      <c r="O43" s="751"/>
      <c r="P43" s="751"/>
      <c r="Q43" s="751"/>
      <c r="R43" s="751"/>
      <c r="S43" s="751"/>
      <c r="T43" s="751"/>
      <c r="U43" s="751"/>
      <c r="V43" s="751"/>
      <c r="W43" s="751"/>
      <c r="X43" s="751"/>
      <c r="Y43" s="752"/>
      <c r="Z43" s="17"/>
    </row>
    <row r="44" spans="2:26" x14ac:dyDescent="0.2">
      <c r="B44" s="1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17"/>
    </row>
    <row r="45" spans="2:26" x14ac:dyDescent="0.2">
      <c r="B45" s="1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17"/>
    </row>
    <row r="46" spans="2:26" x14ac:dyDescent="0.2">
      <c r="B46" s="1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17"/>
    </row>
    <row r="47" spans="2:26" x14ac:dyDescent="0.2">
      <c r="B47" s="1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17"/>
    </row>
    <row r="48" spans="2:26" x14ac:dyDescent="0.2">
      <c r="B48" s="1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17"/>
    </row>
    <row r="49" spans="1:26" x14ac:dyDescent="0.2">
      <c r="B49" s="1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17"/>
    </row>
    <row r="50" spans="1:26"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17"/>
    </row>
    <row r="51" spans="1:26" x14ac:dyDescent="0.2">
      <c r="B51" s="1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17"/>
    </row>
    <row r="52" spans="1:26"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17"/>
    </row>
    <row r="53" spans="1:26" x14ac:dyDescent="0.2">
      <c r="B53" s="1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17"/>
    </row>
    <row r="54" spans="1:26" x14ac:dyDescent="0.2">
      <c r="B54" s="1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17"/>
    </row>
    <row r="55" spans="1:26" ht="15" thickBot="1" x14ac:dyDescent="0.25">
      <c r="B55" s="15"/>
      <c r="C55" s="756"/>
      <c r="D55" s="757"/>
      <c r="E55" s="757"/>
      <c r="F55" s="757"/>
      <c r="G55" s="757"/>
      <c r="H55" s="757"/>
      <c r="I55" s="757"/>
      <c r="J55" s="757"/>
      <c r="K55" s="757"/>
      <c r="L55" s="757"/>
      <c r="M55" s="757"/>
      <c r="N55" s="757"/>
      <c r="O55" s="757"/>
      <c r="P55" s="757"/>
      <c r="Q55" s="757"/>
      <c r="R55" s="757"/>
      <c r="S55" s="757"/>
      <c r="T55" s="757"/>
      <c r="U55" s="757"/>
      <c r="V55" s="757"/>
      <c r="W55" s="757"/>
      <c r="X55" s="757"/>
      <c r="Y55" s="758"/>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6"/>
    </row>
    <row r="59" spans="1:26" ht="14.25" customHeight="1" x14ac:dyDescent="0.2">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ht="15" customHeight="1" x14ac:dyDescent="0.2">
      <c r="A60" s="1"/>
      <c r="B60" s="37"/>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6"/>
    </row>
    <row r="61" spans="1:26" ht="36.75" customHeight="1" x14ac:dyDescent="0.2">
      <c r="B61" s="35"/>
      <c r="C61" s="1166" t="s">
        <v>93</v>
      </c>
      <c r="D61" s="1166"/>
      <c r="E61" s="1166"/>
      <c r="F61" s="1166"/>
      <c r="G61" s="1166"/>
      <c r="H61" s="1167" t="s">
        <v>243</v>
      </c>
      <c r="I61" s="1167"/>
      <c r="J61" s="1167" t="s">
        <v>243</v>
      </c>
      <c r="K61" s="1167"/>
      <c r="L61" s="1167"/>
      <c r="M61" s="1167"/>
      <c r="N61" s="1166" t="s">
        <v>107</v>
      </c>
      <c r="O61" s="1166"/>
      <c r="P61" s="1166"/>
      <c r="Q61" s="1166"/>
      <c r="R61" s="1166"/>
      <c r="S61" s="1166"/>
      <c r="T61" s="1166"/>
      <c r="U61" s="1166"/>
      <c r="V61" s="1166"/>
      <c r="W61" s="1166"/>
      <c r="X61" s="1166"/>
      <c r="Y61" s="1166"/>
      <c r="Z61" s="38"/>
    </row>
    <row r="62" spans="1:26" ht="15" thickBot="1" x14ac:dyDescent="0.25">
      <c r="B62" s="35"/>
      <c r="C62" s="1166" t="s">
        <v>94</v>
      </c>
      <c r="D62" s="1166"/>
      <c r="E62" s="1166"/>
      <c r="F62" s="1166"/>
      <c r="G62" s="1166"/>
      <c r="H62" s="1167" t="s">
        <v>243</v>
      </c>
      <c r="I62" s="1167"/>
      <c r="J62" s="1167" t="s">
        <v>243</v>
      </c>
      <c r="K62" s="1167"/>
      <c r="L62" s="1167"/>
      <c r="M62" s="1167"/>
      <c r="N62" s="1166" t="s">
        <v>107</v>
      </c>
      <c r="O62" s="1166"/>
      <c r="P62" s="1166"/>
      <c r="Q62" s="1166"/>
      <c r="R62" s="1166"/>
      <c r="S62" s="1166"/>
      <c r="T62" s="1166"/>
      <c r="U62" s="1166"/>
      <c r="V62" s="1166"/>
      <c r="W62" s="1166"/>
      <c r="X62" s="1166"/>
      <c r="Y62" s="1166"/>
      <c r="Z62" s="38"/>
    </row>
    <row r="63" spans="1:26" x14ac:dyDescent="0.2">
      <c r="B63" s="35"/>
      <c r="C63" s="1169" t="s">
        <v>95</v>
      </c>
      <c r="D63" s="1170"/>
      <c r="E63" s="1170"/>
      <c r="F63" s="1170"/>
      <c r="G63" s="1170"/>
      <c r="H63" s="1172" t="s">
        <v>243</v>
      </c>
      <c r="I63" s="1172"/>
      <c r="J63" s="1172" t="s">
        <v>243</v>
      </c>
      <c r="K63" s="1172"/>
      <c r="L63" s="1172"/>
      <c r="M63" s="1172"/>
      <c r="N63" s="1170" t="s">
        <v>107</v>
      </c>
      <c r="O63" s="1170"/>
      <c r="P63" s="1170"/>
      <c r="Q63" s="1170"/>
      <c r="R63" s="1170"/>
      <c r="S63" s="1170"/>
      <c r="T63" s="1170"/>
      <c r="U63" s="1170"/>
      <c r="V63" s="1170"/>
      <c r="W63" s="1170"/>
      <c r="X63" s="1170"/>
      <c r="Y63" s="1181"/>
      <c r="Z63" s="38"/>
    </row>
    <row r="64" spans="1:26" x14ac:dyDescent="0.2">
      <c r="B64" s="35"/>
      <c r="C64" s="646"/>
      <c r="D64" s="646"/>
      <c r="E64" s="646"/>
      <c r="F64" s="646"/>
      <c r="G64" s="646"/>
      <c r="H64" s="646"/>
      <c r="I64" s="646"/>
      <c r="J64" s="646"/>
      <c r="K64" s="646"/>
      <c r="L64" s="646"/>
      <c r="M64" s="646"/>
      <c r="N64" s="646"/>
      <c r="O64" s="646"/>
      <c r="P64" s="646"/>
      <c r="Q64" s="646"/>
      <c r="R64" s="646"/>
      <c r="S64" s="646"/>
      <c r="T64" s="646"/>
      <c r="U64" s="646"/>
      <c r="V64" s="646"/>
      <c r="W64" s="646"/>
      <c r="X64" s="646"/>
      <c r="Y64" s="646"/>
      <c r="Z64" s="38"/>
    </row>
    <row r="65" spans="2:26" x14ac:dyDescent="0.2">
      <c r="B65" s="35"/>
      <c r="C65" s="646"/>
      <c r="D65" s="646"/>
      <c r="E65" s="646"/>
      <c r="F65" s="646"/>
      <c r="G65" s="646"/>
      <c r="H65" s="646"/>
      <c r="I65" s="646"/>
      <c r="J65" s="646"/>
      <c r="K65" s="646"/>
      <c r="L65" s="646"/>
      <c r="M65" s="646"/>
      <c r="N65" s="646"/>
      <c r="O65" s="646"/>
      <c r="P65" s="646"/>
      <c r="Q65" s="646"/>
      <c r="R65" s="646"/>
      <c r="S65" s="646"/>
      <c r="T65" s="646"/>
      <c r="U65" s="646"/>
      <c r="V65" s="646"/>
      <c r="W65" s="646"/>
      <c r="X65" s="646"/>
      <c r="Y65" s="646"/>
      <c r="Z65" s="38"/>
    </row>
    <row r="66" spans="2:26" x14ac:dyDescent="0.2">
      <c r="B66" s="35"/>
      <c r="C66" s="646"/>
      <c r="D66" s="646"/>
      <c r="E66" s="646"/>
      <c r="F66" s="646"/>
      <c r="G66" s="646"/>
      <c r="H66" s="646"/>
      <c r="I66" s="646"/>
      <c r="J66" s="646"/>
      <c r="K66" s="646"/>
      <c r="L66" s="646"/>
      <c r="M66" s="646"/>
      <c r="N66" s="646"/>
      <c r="O66" s="646"/>
      <c r="P66" s="646"/>
      <c r="Q66" s="646"/>
      <c r="R66" s="646"/>
      <c r="S66" s="646"/>
      <c r="T66" s="646"/>
      <c r="U66" s="646"/>
      <c r="V66" s="646"/>
      <c r="W66" s="646"/>
      <c r="X66" s="646"/>
      <c r="Y66" s="646"/>
      <c r="Z66" s="38"/>
    </row>
    <row r="67" spans="2:26" x14ac:dyDescent="0.2">
      <c r="B67" s="35"/>
      <c r="C67" s="646"/>
      <c r="D67" s="646"/>
      <c r="E67" s="646"/>
      <c r="F67" s="646"/>
      <c r="G67" s="646"/>
      <c r="H67" s="646"/>
      <c r="I67" s="646"/>
      <c r="J67" s="646"/>
      <c r="K67" s="646"/>
      <c r="L67" s="646"/>
      <c r="M67" s="646"/>
      <c r="N67" s="646"/>
      <c r="O67" s="646"/>
      <c r="P67" s="646"/>
      <c r="Q67" s="646"/>
      <c r="R67" s="646"/>
      <c r="S67" s="646"/>
      <c r="T67" s="646"/>
      <c r="U67" s="646"/>
      <c r="V67" s="646"/>
      <c r="W67" s="646"/>
      <c r="X67" s="646"/>
      <c r="Y67" s="646"/>
      <c r="Z67" s="38"/>
    </row>
    <row r="68" spans="2:26" x14ac:dyDescent="0.2">
      <c r="B68" s="35"/>
      <c r="C68" s="646"/>
      <c r="D68" s="646"/>
      <c r="E68" s="646"/>
      <c r="F68" s="646"/>
      <c r="G68" s="646"/>
      <c r="H68" s="646"/>
      <c r="I68" s="646"/>
      <c r="J68" s="646"/>
      <c r="K68" s="646"/>
      <c r="L68" s="646"/>
      <c r="M68" s="646"/>
      <c r="N68" s="646"/>
      <c r="O68" s="646"/>
      <c r="P68" s="646"/>
      <c r="Q68" s="646"/>
      <c r="R68" s="646"/>
      <c r="S68" s="646"/>
      <c r="T68" s="646"/>
      <c r="U68" s="646"/>
      <c r="V68" s="646"/>
      <c r="W68" s="646"/>
      <c r="X68" s="646"/>
      <c r="Y68" s="646"/>
      <c r="Z68" s="38"/>
    </row>
    <row r="69" spans="2:26" x14ac:dyDescent="0.2">
      <c r="B69" s="35"/>
      <c r="C69" s="646"/>
      <c r="D69" s="646"/>
      <c r="E69" s="646"/>
      <c r="F69" s="646"/>
      <c r="G69" s="646"/>
      <c r="H69" s="646"/>
      <c r="I69" s="646"/>
      <c r="J69" s="646"/>
      <c r="K69" s="646"/>
      <c r="L69" s="646"/>
      <c r="M69" s="646"/>
      <c r="N69" s="646"/>
      <c r="O69" s="646"/>
      <c r="P69" s="646"/>
      <c r="Q69" s="646"/>
      <c r="R69" s="646"/>
      <c r="S69" s="646"/>
      <c r="T69" s="646"/>
      <c r="U69" s="646"/>
      <c r="V69" s="646"/>
      <c r="W69" s="646"/>
      <c r="X69" s="646"/>
      <c r="Y69" s="646"/>
      <c r="Z69" s="38"/>
    </row>
    <row r="70" spans="2:26" x14ac:dyDescent="0.2">
      <c r="B70" s="35"/>
      <c r="C70" s="646"/>
      <c r="D70" s="646"/>
      <c r="E70" s="646"/>
      <c r="F70" s="646"/>
      <c r="G70" s="646"/>
      <c r="H70" s="646"/>
      <c r="I70" s="646"/>
      <c r="J70" s="646"/>
      <c r="K70" s="646"/>
      <c r="L70" s="646"/>
      <c r="M70" s="646"/>
      <c r="N70" s="646"/>
      <c r="O70" s="646"/>
      <c r="P70" s="646"/>
      <c r="Q70" s="646"/>
      <c r="R70" s="646"/>
      <c r="S70" s="646"/>
      <c r="T70" s="646"/>
      <c r="U70" s="646"/>
      <c r="V70" s="646"/>
      <c r="W70" s="646"/>
      <c r="X70" s="646"/>
      <c r="Y70" s="646"/>
      <c r="Z70" s="38"/>
    </row>
    <row r="71" spans="2:26" x14ac:dyDescent="0.2">
      <c r="B71" s="35"/>
      <c r="C71" s="646"/>
      <c r="D71" s="646"/>
      <c r="E71" s="646"/>
      <c r="F71" s="646"/>
      <c r="G71" s="646"/>
      <c r="H71" s="646"/>
      <c r="I71" s="646"/>
      <c r="J71" s="646"/>
      <c r="K71" s="646"/>
      <c r="L71" s="646"/>
      <c r="M71" s="646"/>
      <c r="N71" s="646"/>
      <c r="O71" s="646"/>
      <c r="P71" s="646"/>
      <c r="Q71" s="646"/>
      <c r="R71" s="646"/>
      <c r="S71" s="646"/>
      <c r="T71" s="646"/>
      <c r="U71" s="646"/>
      <c r="V71" s="646"/>
      <c r="W71" s="646"/>
      <c r="X71" s="646"/>
      <c r="Y71" s="646"/>
      <c r="Z71" s="38"/>
    </row>
    <row r="72" spans="2:26" x14ac:dyDescent="0.2">
      <c r="B72" s="35"/>
      <c r="C72" s="646"/>
      <c r="D72" s="646"/>
      <c r="E72" s="646"/>
      <c r="F72" s="646"/>
      <c r="G72" s="646"/>
      <c r="H72" s="646"/>
      <c r="I72" s="646"/>
      <c r="J72" s="646"/>
      <c r="K72" s="646"/>
      <c r="L72" s="646"/>
      <c r="M72" s="646"/>
      <c r="N72" s="646"/>
      <c r="O72" s="646"/>
      <c r="P72" s="646"/>
      <c r="Q72" s="646"/>
      <c r="R72" s="646"/>
      <c r="S72" s="646"/>
      <c r="T72" s="646"/>
      <c r="U72" s="646"/>
      <c r="V72" s="646"/>
      <c r="W72" s="646"/>
      <c r="X72" s="646"/>
      <c r="Y72" s="646"/>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row r="112" ht="6" customHeight="1" x14ac:dyDescent="0.2"/>
  </sheetData>
  <mergeCells count="110">
    <mergeCell ref="C72:G72"/>
    <mergeCell ref="H72:I72"/>
    <mergeCell ref="J72:M72"/>
    <mergeCell ref="N72:Y72"/>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Z103"/>
  <sheetViews>
    <sheetView topLeftCell="A37" zoomScale="80" zoomScaleNormal="80" workbookViewId="0">
      <selection activeCell="AH40" sqref="AH40"/>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4.2851562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28" t="s">
        <v>2</v>
      </c>
      <c r="D7" s="629"/>
      <c r="E7" s="629"/>
      <c r="F7" s="629"/>
      <c r="G7" s="629"/>
      <c r="H7" s="630"/>
      <c r="I7" s="661" t="s">
        <v>154</v>
      </c>
      <c r="J7" s="662"/>
      <c r="K7" s="662"/>
      <c r="L7" s="662"/>
      <c r="M7" s="662"/>
      <c r="N7" s="662"/>
      <c r="O7" s="662"/>
      <c r="P7" s="662"/>
      <c r="Q7" s="662"/>
      <c r="R7" s="662"/>
      <c r="S7" s="662"/>
      <c r="T7" s="662"/>
      <c r="U7" s="662"/>
      <c r="V7" s="662"/>
      <c r="W7" s="662"/>
      <c r="X7" s="662"/>
      <c r="Y7" s="663"/>
      <c r="Z7" s="351"/>
    </row>
    <row r="8" spans="1:26"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750" t="s">
        <v>176</v>
      </c>
      <c r="J10" s="1122"/>
      <c r="K10" s="1122"/>
      <c r="L10" s="1122"/>
      <c r="M10" s="1122"/>
      <c r="N10" s="1122"/>
      <c r="O10" s="1122"/>
      <c r="P10" s="1122"/>
      <c r="Q10" s="1123"/>
      <c r="R10" s="673" t="s">
        <v>3</v>
      </c>
      <c r="S10" s="674"/>
      <c r="T10" s="674"/>
      <c r="U10" s="675"/>
      <c r="V10" s="673" t="s">
        <v>5</v>
      </c>
      <c r="W10" s="674"/>
      <c r="X10" s="674"/>
      <c r="Y10" s="675"/>
      <c r="Z10" s="351"/>
    </row>
    <row r="11" spans="1:26" ht="28.5" customHeight="1" thickBot="1" x14ac:dyDescent="0.25">
      <c r="B11" s="350"/>
      <c r="C11" s="631"/>
      <c r="D11" s="632"/>
      <c r="E11" s="632"/>
      <c r="F11" s="632"/>
      <c r="G11" s="632"/>
      <c r="H11" s="633"/>
      <c r="I11" s="1124"/>
      <c r="J11" s="1125"/>
      <c r="K11" s="1125"/>
      <c r="L11" s="1125"/>
      <c r="M11" s="1125"/>
      <c r="N11" s="1125"/>
      <c r="O11" s="1125"/>
      <c r="P11" s="1125"/>
      <c r="Q11" s="1126"/>
      <c r="R11" s="682" t="s">
        <v>177</v>
      </c>
      <c r="S11" s="683"/>
      <c r="T11" s="683"/>
      <c r="U11" s="684"/>
      <c r="V11" s="670">
        <v>1</v>
      </c>
      <c r="W11" s="671"/>
      <c r="X11" s="671"/>
      <c r="Y11" s="672"/>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634" t="s">
        <v>178</v>
      </c>
      <c r="J13" s="635"/>
      <c r="K13" s="635"/>
      <c r="L13" s="635"/>
      <c r="M13" s="635"/>
      <c r="N13" s="635"/>
      <c r="O13" s="635"/>
      <c r="P13" s="635"/>
      <c r="Q13" s="635"/>
      <c r="R13" s="635"/>
      <c r="S13" s="636"/>
      <c r="T13" s="628" t="s">
        <v>7</v>
      </c>
      <c r="U13" s="629"/>
      <c r="V13" s="629"/>
      <c r="W13" s="629"/>
      <c r="X13" s="629"/>
      <c r="Y13" s="630"/>
      <c r="Z13" s="357"/>
    </row>
    <row r="14" spans="1:26" ht="30" customHeight="1" thickBot="1" x14ac:dyDescent="0.25">
      <c r="B14" s="35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688" t="s">
        <v>179</v>
      </c>
      <c r="J16" s="689"/>
      <c r="K16" s="689"/>
      <c r="L16" s="689"/>
      <c r="M16" s="689"/>
      <c r="N16" s="689"/>
      <c r="O16" s="689"/>
      <c r="P16" s="689"/>
      <c r="Q16" s="689"/>
      <c r="R16" s="689"/>
      <c r="S16" s="689"/>
      <c r="T16" s="689"/>
      <c r="U16" s="689"/>
      <c r="V16" s="689"/>
      <c r="W16" s="689"/>
      <c r="X16" s="689"/>
      <c r="Y16" s="690"/>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2.5" customHeight="1" thickBot="1" x14ac:dyDescent="0.25">
      <c r="B18" s="355"/>
      <c r="C18" s="685" t="s">
        <v>9</v>
      </c>
      <c r="D18" s="686"/>
      <c r="E18" s="686"/>
      <c r="F18" s="686"/>
      <c r="G18" s="686"/>
      <c r="H18" s="687"/>
      <c r="I18" s="688" t="s">
        <v>180</v>
      </c>
      <c r="J18" s="689"/>
      <c r="K18" s="689"/>
      <c r="L18" s="689"/>
      <c r="M18" s="689"/>
      <c r="N18" s="689"/>
      <c r="O18" s="689"/>
      <c r="P18" s="689"/>
      <c r="Q18" s="689"/>
      <c r="R18" s="689"/>
      <c r="S18" s="689"/>
      <c r="T18" s="689"/>
      <c r="U18" s="689"/>
      <c r="V18" s="689"/>
      <c r="W18" s="689"/>
      <c r="X18" s="689"/>
      <c r="Y18" s="690"/>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2.5" customHeight="1" thickBot="1" x14ac:dyDescent="0.25">
      <c r="B20" s="355"/>
      <c r="C20" s="691" t="s">
        <v>10</v>
      </c>
      <c r="D20" s="692"/>
      <c r="E20" s="692"/>
      <c r="F20" s="692"/>
      <c r="G20" s="692"/>
      <c r="H20" s="693"/>
      <c r="I20" s="697" t="s">
        <v>160</v>
      </c>
      <c r="J20" s="698"/>
      <c r="K20" s="698"/>
      <c r="L20" s="699"/>
      <c r="M20" s="744" t="s">
        <v>11</v>
      </c>
      <c r="N20" s="745"/>
      <c r="O20" s="745"/>
      <c r="P20" s="745"/>
      <c r="Q20" s="745"/>
      <c r="R20" s="745"/>
      <c r="S20" s="746"/>
      <c r="T20" s="744" t="s">
        <v>12</v>
      </c>
      <c r="U20" s="745"/>
      <c r="V20" s="745"/>
      <c r="W20" s="745"/>
      <c r="X20" s="745"/>
      <c r="Y20" s="746"/>
      <c r="Z20" s="357"/>
    </row>
    <row r="21" spans="2:26" s="341" customFormat="1" ht="30.75" customHeight="1" thickBot="1" x14ac:dyDescent="0.25">
      <c r="B21" s="355"/>
      <c r="C21" s="694"/>
      <c r="D21" s="695"/>
      <c r="E21" s="695"/>
      <c r="F21" s="695"/>
      <c r="G21" s="695"/>
      <c r="H21" s="696"/>
      <c r="I21" s="700"/>
      <c r="J21" s="701"/>
      <c r="K21" s="701"/>
      <c r="L21" s="702"/>
      <c r="M21" s="1195" t="s">
        <v>161</v>
      </c>
      <c r="N21" s="1196"/>
      <c r="O21" s="1196"/>
      <c r="P21" s="1196"/>
      <c r="Q21" s="1196"/>
      <c r="R21" s="1196"/>
      <c r="S21" s="1197"/>
      <c r="T21" s="1195" t="s">
        <v>50</v>
      </c>
      <c r="U21" s="1196"/>
      <c r="V21" s="1196"/>
      <c r="W21" s="1196"/>
      <c r="X21" s="1196"/>
      <c r="Y21" s="1197"/>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39" customHeight="1" thickBot="1" x14ac:dyDescent="0.25">
      <c r="B24" s="355"/>
      <c r="C24" s="710" t="s">
        <v>181</v>
      </c>
      <c r="D24" s="711"/>
      <c r="E24" s="711"/>
      <c r="F24" s="711"/>
      <c r="G24" s="711"/>
      <c r="H24" s="711"/>
      <c r="I24" s="712"/>
      <c r="J24" s="710" t="s">
        <v>163</v>
      </c>
      <c r="K24" s="711"/>
      <c r="L24" s="711"/>
      <c r="M24" s="711"/>
      <c r="N24" s="711"/>
      <c r="O24" s="711"/>
      <c r="P24" s="712"/>
      <c r="Q24" s="670" t="s">
        <v>164</v>
      </c>
      <c r="R24" s="671"/>
      <c r="S24" s="671"/>
      <c r="T24" s="671"/>
      <c r="U24" s="671"/>
      <c r="V24" s="671"/>
      <c r="W24" s="671"/>
      <c r="X24" s="671"/>
      <c r="Y24" s="672"/>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688" t="s">
        <v>182</v>
      </c>
      <c r="J26" s="689"/>
      <c r="K26" s="689"/>
      <c r="L26" s="689"/>
      <c r="M26" s="689"/>
      <c r="N26" s="689"/>
      <c r="O26" s="689"/>
      <c r="P26" s="689"/>
      <c r="Q26" s="689"/>
      <c r="R26" s="689"/>
      <c r="S26" s="689"/>
      <c r="T26" s="689"/>
      <c r="U26" s="689"/>
      <c r="V26" s="689"/>
      <c r="W26" s="689"/>
      <c r="X26" s="689"/>
      <c r="Y26" s="690"/>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709" t="s">
        <v>166</v>
      </c>
      <c r="J28" s="688"/>
      <c r="K28" s="685" t="s">
        <v>18</v>
      </c>
      <c r="L28" s="686"/>
      <c r="M28" s="686"/>
      <c r="N28" s="686"/>
      <c r="O28" s="686"/>
      <c r="P28" s="687"/>
      <c r="Q28" s="718" t="s">
        <v>38</v>
      </c>
      <c r="R28" s="716"/>
      <c r="S28" s="717"/>
      <c r="T28" s="54" t="s">
        <v>77</v>
      </c>
      <c r="U28" s="716" t="s">
        <v>39</v>
      </c>
      <c r="V28" s="716"/>
      <c r="W28" s="716"/>
      <c r="X28" s="717"/>
      <c r="Y28" s="54" t="s">
        <v>77</v>
      </c>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x14ac:dyDescent="0.2">
      <c r="B32" s="360"/>
      <c r="C32" s="1135" t="s">
        <v>20</v>
      </c>
      <c r="D32" s="1136"/>
      <c r="E32" s="1136"/>
      <c r="F32" s="1136"/>
      <c r="G32" s="1137"/>
      <c r="H32" s="1190" t="s">
        <v>183</v>
      </c>
      <c r="I32" s="1190" t="s">
        <v>184</v>
      </c>
      <c r="J32" s="1190" t="s">
        <v>185</v>
      </c>
      <c r="K32" s="1200" t="s">
        <v>24</v>
      </c>
      <c r="L32" s="1136"/>
      <c r="M32" s="1136"/>
      <c r="N32" s="1136"/>
      <c r="O32" s="1136"/>
      <c r="P32" s="1136"/>
      <c r="Q32" s="1136"/>
      <c r="R32" s="1136"/>
      <c r="S32" s="1136"/>
      <c r="T32" s="1136"/>
      <c r="U32" s="1136"/>
      <c r="V32" s="1136"/>
      <c r="W32" s="1136"/>
      <c r="X32" s="1136"/>
      <c r="Y32" s="1137"/>
      <c r="Z32" s="357"/>
    </row>
    <row r="33" spans="2:26" s="361" customFormat="1" ht="31.5" customHeight="1" thickBot="1" x14ac:dyDescent="0.25">
      <c r="B33" s="360"/>
      <c r="C33" s="1187"/>
      <c r="D33" s="1188"/>
      <c r="E33" s="1188"/>
      <c r="F33" s="1188"/>
      <c r="G33" s="1189"/>
      <c r="H33" s="1191"/>
      <c r="I33" s="1191"/>
      <c r="J33" s="1191"/>
      <c r="K33" s="1201"/>
      <c r="L33" s="1188"/>
      <c r="M33" s="1188"/>
      <c r="N33" s="1188"/>
      <c r="O33" s="1188"/>
      <c r="P33" s="1188"/>
      <c r="Q33" s="1188"/>
      <c r="R33" s="1188"/>
      <c r="S33" s="1188"/>
      <c r="T33" s="1188"/>
      <c r="U33" s="1188"/>
      <c r="V33" s="1188"/>
      <c r="W33" s="1188"/>
      <c r="X33" s="1188"/>
      <c r="Y33" s="1189"/>
      <c r="Z33" s="357"/>
    </row>
    <row r="34" spans="2:26" s="361" customFormat="1" ht="184.5" customHeight="1" x14ac:dyDescent="0.2">
      <c r="B34" s="360"/>
      <c r="C34" s="719" t="s">
        <v>170</v>
      </c>
      <c r="D34" s="720"/>
      <c r="E34" s="720"/>
      <c r="F34" s="720"/>
      <c r="G34" s="721"/>
      <c r="H34" s="21">
        <v>12769.970000000001</v>
      </c>
      <c r="I34" s="21">
        <v>12820.65</v>
      </c>
      <c r="J34" s="55">
        <f>IFERROR(((H34/I34))," ")</f>
        <v>0.99604700229707555</v>
      </c>
      <c r="K34" s="1192" t="s">
        <v>186</v>
      </c>
      <c r="L34" s="1193"/>
      <c r="M34" s="1193"/>
      <c r="N34" s="1193"/>
      <c r="O34" s="1193"/>
      <c r="P34" s="1193"/>
      <c r="Q34" s="1193"/>
      <c r="R34" s="1193"/>
      <c r="S34" s="1193"/>
      <c r="T34" s="1193"/>
      <c r="U34" s="1193"/>
      <c r="V34" s="1193"/>
      <c r="W34" s="1193"/>
      <c r="X34" s="1193"/>
      <c r="Y34" s="1194"/>
      <c r="Z34" s="357"/>
    </row>
    <row r="35" spans="2:26" s="361" customFormat="1" ht="186.75" customHeight="1" x14ac:dyDescent="0.2">
      <c r="B35" s="360"/>
      <c r="C35" s="719" t="s">
        <v>172</v>
      </c>
      <c r="D35" s="720"/>
      <c r="E35" s="720"/>
      <c r="F35" s="720"/>
      <c r="G35" s="721"/>
      <c r="H35" s="515">
        <v>12191.110000000002</v>
      </c>
      <c r="I35" s="515">
        <v>12425.380000000003</v>
      </c>
      <c r="J35" s="55">
        <f t="shared" ref="J35:J38" si="0">IFERROR(((H35/I35))," ")</f>
        <v>0.98114584825574747</v>
      </c>
      <c r="K35" s="1192" t="s">
        <v>187</v>
      </c>
      <c r="L35" s="1193"/>
      <c r="M35" s="1193"/>
      <c r="N35" s="1193"/>
      <c r="O35" s="1193"/>
      <c r="P35" s="1193"/>
      <c r="Q35" s="1193"/>
      <c r="R35" s="1193"/>
      <c r="S35" s="1193"/>
      <c r="T35" s="1193"/>
      <c r="U35" s="1193"/>
      <c r="V35" s="1193"/>
      <c r="W35" s="1193"/>
      <c r="X35" s="1193"/>
      <c r="Y35" s="1194"/>
      <c r="Z35" s="357"/>
    </row>
    <row r="36" spans="2:26" s="361" customFormat="1" ht="207.75" customHeight="1" x14ac:dyDescent="0.2">
      <c r="B36" s="360"/>
      <c r="C36" s="719" t="s">
        <v>173</v>
      </c>
      <c r="D36" s="720"/>
      <c r="E36" s="720"/>
      <c r="F36" s="720"/>
      <c r="G36" s="721"/>
      <c r="H36" s="515">
        <v>13094</v>
      </c>
      <c r="I36" s="515">
        <v>13239</v>
      </c>
      <c r="J36" s="55">
        <f t="shared" si="0"/>
        <v>0.98904751114132483</v>
      </c>
      <c r="K36" s="1205" t="s">
        <v>754</v>
      </c>
      <c r="L36" s="1206"/>
      <c r="M36" s="1206"/>
      <c r="N36" s="1206"/>
      <c r="O36" s="1206"/>
      <c r="P36" s="1206"/>
      <c r="Q36" s="1206"/>
      <c r="R36" s="1206"/>
      <c r="S36" s="1206"/>
      <c r="T36" s="1206"/>
      <c r="U36" s="1206"/>
      <c r="V36" s="1206"/>
      <c r="W36" s="1206"/>
      <c r="X36" s="1206"/>
      <c r="Y36" s="1207"/>
      <c r="Z36" s="357"/>
    </row>
    <row r="37" spans="2:26" s="361" customFormat="1" ht="210" customHeight="1" thickBot="1" x14ac:dyDescent="0.25">
      <c r="B37" s="360"/>
      <c r="C37" s="1100" t="s">
        <v>174</v>
      </c>
      <c r="D37" s="1101"/>
      <c r="E37" s="1101"/>
      <c r="F37" s="1101"/>
      <c r="G37" s="1102"/>
      <c r="H37" s="515">
        <v>17261.065999999995</v>
      </c>
      <c r="I37" s="515">
        <v>17922.579999999994</v>
      </c>
      <c r="J37" s="55">
        <f t="shared" si="0"/>
        <v>0.96309047023363825</v>
      </c>
      <c r="K37" s="1205" t="s">
        <v>881</v>
      </c>
      <c r="L37" s="1206"/>
      <c r="M37" s="1206"/>
      <c r="N37" s="1206"/>
      <c r="O37" s="1206"/>
      <c r="P37" s="1206"/>
      <c r="Q37" s="1206"/>
      <c r="R37" s="1206"/>
      <c r="S37" s="1206"/>
      <c r="T37" s="1206"/>
      <c r="U37" s="1206"/>
      <c r="V37" s="1206"/>
      <c r="W37" s="1206"/>
      <c r="X37" s="1206"/>
      <c r="Y37" s="1207"/>
      <c r="Z37" s="357"/>
    </row>
    <row r="38" spans="2:26" s="361" customFormat="1" ht="15.75" customHeight="1" thickBot="1" x14ac:dyDescent="0.3">
      <c r="B38" s="360"/>
      <c r="C38" s="738" t="s">
        <v>25</v>
      </c>
      <c r="D38" s="739"/>
      <c r="E38" s="739"/>
      <c r="F38" s="739"/>
      <c r="G38" s="740"/>
      <c r="H38" s="51">
        <f>SUM(H34:H37)</f>
        <v>55316.145999999993</v>
      </c>
      <c r="I38" s="51">
        <f>SUM(I34:I37)</f>
        <v>56407.609999999993</v>
      </c>
      <c r="J38" s="56">
        <f t="shared" si="0"/>
        <v>0.98065041224047611</v>
      </c>
      <c r="K38" s="1202"/>
      <c r="L38" s="1203"/>
      <c r="M38" s="1203"/>
      <c r="N38" s="1203"/>
      <c r="O38" s="1203"/>
      <c r="P38" s="1203"/>
      <c r="Q38" s="1203"/>
      <c r="R38" s="1203"/>
      <c r="S38" s="1203"/>
      <c r="T38" s="1203"/>
      <c r="U38" s="1203"/>
      <c r="V38" s="1203"/>
      <c r="W38" s="1203"/>
      <c r="X38" s="1203"/>
      <c r="Y38" s="1204"/>
      <c r="Z38" s="357"/>
    </row>
    <row r="39" spans="2:26" s="361" customFormat="1" ht="5.25" customHeight="1" x14ac:dyDescent="0.2">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row>
    <row r="40" spans="2:26" s="361" customFormat="1" ht="15" thickBot="1" x14ac:dyDescent="0.25">
      <c r="B40" s="360"/>
      <c r="C40" s="356"/>
      <c r="D40" s="356"/>
      <c r="E40" s="356"/>
      <c r="F40" s="356"/>
      <c r="G40" s="356"/>
      <c r="H40" s="365"/>
      <c r="I40" s="365"/>
      <c r="J40" s="28"/>
      <c r="K40" s="356"/>
      <c r="L40" s="356"/>
      <c r="M40" s="356"/>
      <c r="N40" s="356"/>
      <c r="O40" s="356"/>
      <c r="P40" s="356"/>
      <c r="Q40" s="356"/>
      <c r="R40" s="356"/>
      <c r="S40" s="356"/>
      <c r="T40" s="356"/>
      <c r="U40" s="356"/>
      <c r="V40" s="356"/>
      <c r="W40" s="356"/>
      <c r="X40" s="356"/>
      <c r="Y40" s="356"/>
      <c r="Z40" s="357"/>
    </row>
    <row r="41" spans="2:26" s="361" customFormat="1" x14ac:dyDescent="0.2">
      <c r="B41" s="36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357"/>
    </row>
    <row r="42" spans="2:26" ht="15" thickBot="1" x14ac:dyDescent="0.25">
      <c r="B42" s="35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357"/>
    </row>
    <row r="43" spans="2:26" x14ac:dyDescent="0.2">
      <c r="B43" s="355"/>
      <c r="C43" s="750" t="s">
        <v>27</v>
      </c>
      <c r="D43" s="751"/>
      <c r="E43" s="751"/>
      <c r="F43" s="751"/>
      <c r="G43" s="751"/>
      <c r="H43" s="751"/>
      <c r="I43" s="751"/>
      <c r="J43" s="751"/>
      <c r="K43" s="751"/>
      <c r="L43" s="751"/>
      <c r="M43" s="751"/>
      <c r="N43" s="751"/>
      <c r="O43" s="751"/>
      <c r="P43" s="751"/>
      <c r="Q43" s="751"/>
      <c r="R43" s="751"/>
      <c r="S43" s="751"/>
      <c r="T43" s="751"/>
      <c r="U43" s="751"/>
      <c r="V43" s="751"/>
      <c r="W43" s="751"/>
      <c r="X43" s="751"/>
      <c r="Y43" s="752"/>
      <c r="Z43" s="357"/>
    </row>
    <row r="44" spans="2:26" x14ac:dyDescent="0.2">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357"/>
    </row>
    <row r="45" spans="2:26" x14ac:dyDescent="0.2">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357"/>
    </row>
    <row r="46" spans="2:26" x14ac:dyDescent="0.2">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357"/>
    </row>
    <row r="47" spans="2:26" x14ac:dyDescent="0.2">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357"/>
    </row>
    <row r="48" spans="2:26" x14ac:dyDescent="0.2">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357"/>
    </row>
    <row r="49" spans="1:26" x14ac:dyDescent="0.2">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357"/>
    </row>
    <row r="50" spans="1:26" x14ac:dyDescent="0.2">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357"/>
    </row>
    <row r="51" spans="1:26"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57"/>
    </row>
    <row r="52" spans="1: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1: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1:26" x14ac:dyDescent="0.2">
      <c r="B54" s="35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357"/>
    </row>
    <row r="55" spans="1:26" ht="15" thickBot="1" x14ac:dyDescent="0.25">
      <c r="B55" s="355"/>
      <c r="C55" s="756"/>
      <c r="D55" s="757"/>
      <c r="E55" s="757"/>
      <c r="F55" s="757"/>
      <c r="G55" s="757"/>
      <c r="H55" s="757"/>
      <c r="I55" s="757"/>
      <c r="J55" s="757"/>
      <c r="K55" s="757"/>
      <c r="L55" s="757"/>
      <c r="M55" s="757"/>
      <c r="N55" s="757"/>
      <c r="O55" s="757"/>
      <c r="P55" s="757"/>
      <c r="Q55" s="757"/>
      <c r="R55" s="757"/>
      <c r="S55" s="757"/>
      <c r="T55" s="757"/>
      <c r="U55" s="757"/>
      <c r="V55" s="757"/>
      <c r="W55" s="757"/>
      <c r="X55" s="757"/>
      <c r="Y55" s="758"/>
      <c r="Z55" s="357"/>
    </row>
    <row r="56" spans="1:26" x14ac:dyDescent="0.2">
      <c r="B56" s="366"/>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8"/>
    </row>
    <row r="57" spans="1:26" ht="15" thickBot="1" x14ac:dyDescent="0.25">
      <c r="B57" s="369"/>
      <c r="C57" s="370"/>
      <c r="D57" s="370"/>
      <c r="E57" s="370"/>
      <c r="F57" s="370"/>
      <c r="G57" s="370"/>
      <c r="H57" s="370"/>
      <c r="I57" s="370"/>
      <c r="J57" s="370"/>
      <c r="K57" s="370"/>
      <c r="L57" s="370"/>
      <c r="M57" s="370"/>
      <c r="N57" s="370"/>
      <c r="O57" s="370"/>
      <c r="P57" s="370"/>
      <c r="Q57" s="370"/>
      <c r="R57" s="370"/>
      <c r="S57" s="370"/>
      <c r="T57" s="370"/>
      <c r="U57" s="370"/>
      <c r="V57" s="370"/>
      <c r="W57" s="370"/>
      <c r="X57" s="370"/>
      <c r="Y57" s="370"/>
      <c r="Z57" s="371"/>
    </row>
    <row r="58" spans="1:26" ht="14.25" customHeight="1" x14ac:dyDescent="0.2">
      <c r="B58" s="372"/>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73"/>
    </row>
    <row r="59" spans="1:26" ht="14.25" customHeight="1" x14ac:dyDescent="0.2">
      <c r="A59" s="341"/>
      <c r="B59" s="374"/>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73"/>
    </row>
    <row r="60" spans="1:26" ht="15" customHeight="1" thickBot="1" x14ac:dyDescent="0.25">
      <c r="A60" s="341"/>
      <c r="B60" s="374"/>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73"/>
    </row>
    <row r="61" spans="1:26" x14ac:dyDescent="0.2">
      <c r="B61" s="372"/>
      <c r="C61" s="643" t="s">
        <v>170</v>
      </c>
      <c r="D61" s="644"/>
      <c r="E61" s="644"/>
      <c r="F61" s="644"/>
      <c r="G61" s="644"/>
      <c r="H61" s="1183">
        <v>0.89339999999999997</v>
      </c>
      <c r="I61" s="644"/>
      <c r="J61" s="1184">
        <f>+J34</f>
        <v>0.99604700229707555</v>
      </c>
      <c r="K61" s="644"/>
      <c r="L61" s="644"/>
      <c r="M61" s="644"/>
      <c r="N61" s="644" t="s">
        <v>175</v>
      </c>
      <c r="O61" s="644"/>
      <c r="P61" s="644"/>
      <c r="Q61" s="644"/>
      <c r="R61" s="644"/>
      <c r="S61" s="644"/>
      <c r="T61" s="644"/>
      <c r="U61" s="644"/>
      <c r="V61" s="644"/>
      <c r="W61" s="644"/>
      <c r="X61" s="644"/>
      <c r="Y61" s="769"/>
      <c r="Z61" s="375"/>
    </row>
    <row r="62" spans="1:26" x14ac:dyDescent="0.2">
      <c r="B62" s="372"/>
      <c r="C62" s="645" t="s">
        <v>172</v>
      </c>
      <c r="D62" s="646"/>
      <c r="E62" s="646"/>
      <c r="F62" s="646"/>
      <c r="G62" s="646"/>
      <c r="H62" s="1185">
        <v>0.99199999999999999</v>
      </c>
      <c r="I62" s="1185"/>
      <c r="J62" s="1186">
        <f>+J35</f>
        <v>0.98114584825574747</v>
      </c>
      <c r="K62" s="646"/>
      <c r="L62" s="646"/>
      <c r="M62" s="646"/>
      <c r="N62" s="646" t="s">
        <v>175</v>
      </c>
      <c r="O62" s="646"/>
      <c r="P62" s="646"/>
      <c r="Q62" s="646"/>
      <c r="R62" s="646"/>
      <c r="S62" s="646"/>
      <c r="T62" s="646"/>
      <c r="U62" s="646"/>
      <c r="V62" s="646"/>
      <c r="W62" s="646"/>
      <c r="X62" s="646"/>
      <c r="Y62" s="768"/>
      <c r="Z62" s="375"/>
    </row>
    <row r="63" spans="1:26" x14ac:dyDescent="0.2">
      <c r="B63" s="372"/>
      <c r="C63" s="645" t="s">
        <v>173</v>
      </c>
      <c r="D63" s="646"/>
      <c r="E63" s="646"/>
      <c r="F63" s="646"/>
      <c r="G63" s="646"/>
      <c r="H63" s="1182">
        <v>0.98209999999999997</v>
      </c>
      <c r="I63" s="646"/>
      <c r="J63" s="1182">
        <v>0.98899999999999999</v>
      </c>
      <c r="K63" s="646"/>
      <c r="L63" s="646"/>
      <c r="M63" s="646"/>
      <c r="N63" s="646" t="s">
        <v>175</v>
      </c>
      <c r="O63" s="646"/>
      <c r="P63" s="646"/>
      <c r="Q63" s="646"/>
      <c r="R63" s="646"/>
      <c r="S63" s="646"/>
      <c r="T63" s="646"/>
      <c r="U63" s="646"/>
      <c r="V63" s="646"/>
      <c r="W63" s="646"/>
      <c r="X63" s="646"/>
      <c r="Y63" s="768"/>
      <c r="Z63" s="375"/>
    </row>
    <row r="64" spans="1:26" ht="15" thickBot="1" x14ac:dyDescent="0.25">
      <c r="B64" s="372"/>
      <c r="C64" s="1198" t="s">
        <v>174</v>
      </c>
      <c r="D64" s="1041"/>
      <c r="E64" s="1041"/>
      <c r="F64" s="1041"/>
      <c r="G64" s="1042"/>
      <c r="H64" s="1199">
        <v>0.97270000000000001</v>
      </c>
      <c r="I64" s="1042"/>
      <c r="J64" s="648"/>
      <c r="K64" s="648"/>
      <c r="L64" s="648"/>
      <c r="M64" s="648"/>
      <c r="N64" s="648"/>
      <c r="O64" s="648"/>
      <c r="P64" s="648"/>
      <c r="Q64" s="648"/>
      <c r="R64" s="648"/>
      <c r="S64" s="648"/>
      <c r="T64" s="648"/>
      <c r="U64" s="648"/>
      <c r="V64" s="648"/>
      <c r="W64" s="648"/>
      <c r="X64" s="648"/>
      <c r="Y64" s="770"/>
      <c r="Z64" s="375"/>
    </row>
    <row r="65" spans="2:26" x14ac:dyDescent="0.2">
      <c r="B65" s="376"/>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77"/>
    </row>
    <row r="103" ht="6" customHeight="1" x14ac:dyDescent="0.2"/>
  </sheetData>
  <mergeCells count="78">
    <mergeCell ref="C64:G64"/>
    <mergeCell ref="H64:I64"/>
    <mergeCell ref="J64:M64"/>
    <mergeCell ref="N64:Y64"/>
    <mergeCell ref="I32:I33"/>
    <mergeCell ref="J32:J33"/>
    <mergeCell ref="K32:Y33"/>
    <mergeCell ref="C38:G38"/>
    <mergeCell ref="K38:Y38"/>
    <mergeCell ref="C34:G34"/>
    <mergeCell ref="K34:Y34"/>
    <mergeCell ref="C36:G36"/>
    <mergeCell ref="K36:Y36"/>
    <mergeCell ref="C37:G37"/>
    <mergeCell ref="K37:Y37"/>
    <mergeCell ref="C41:Y42"/>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C35:G35"/>
    <mergeCell ref="K35:Y35"/>
    <mergeCell ref="C43:Y55"/>
    <mergeCell ref="C58:G60"/>
    <mergeCell ref="H58:I60"/>
    <mergeCell ref="J58:M60"/>
    <mergeCell ref="N58:Y60"/>
    <mergeCell ref="C63:G63"/>
    <mergeCell ref="H63:I63"/>
    <mergeCell ref="J63:M63"/>
    <mergeCell ref="N63:Y63"/>
    <mergeCell ref="C61:G61"/>
    <mergeCell ref="H61:I61"/>
    <mergeCell ref="J61:M61"/>
    <mergeCell ref="N61:Y61"/>
    <mergeCell ref="C62:G62"/>
    <mergeCell ref="H62:I62"/>
    <mergeCell ref="J62:M62"/>
    <mergeCell ref="N62:Y62"/>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H26"/>
  <sheetViews>
    <sheetView topLeftCell="A9" workbookViewId="0">
      <selection activeCell="G10" sqref="G10:G25"/>
    </sheetView>
  </sheetViews>
  <sheetFormatPr baseColWidth="10" defaultRowHeight="15" x14ac:dyDescent="0.25"/>
  <cols>
    <col min="1" max="1" width="4.5703125" style="299" customWidth="1"/>
    <col min="2" max="3" width="11.42578125" style="299"/>
    <col min="4" max="4" width="31.5703125" style="453" customWidth="1"/>
    <col min="5" max="5" width="16.140625" style="299" customWidth="1"/>
    <col min="6" max="7" width="11.42578125" style="299"/>
    <col min="8" max="8" width="2.28515625" style="299" customWidth="1"/>
    <col min="9" max="9" width="5.85546875" style="299" customWidth="1"/>
    <col min="10" max="10" width="15.42578125" style="299" customWidth="1"/>
    <col min="11" max="11" width="11.42578125" style="299"/>
    <col min="12" max="12" width="31.5703125" style="299" customWidth="1"/>
    <col min="13" max="13" width="22.7109375" style="299" customWidth="1"/>
    <col min="14" max="16384" width="11.42578125" style="299"/>
  </cols>
  <sheetData>
    <row r="3" spans="2:8" ht="15" customHeight="1" x14ac:dyDescent="0.25">
      <c r="B3" s="771" t="s">
        <v>680</v>
      </c>
      <c r="C3" s="773" t="s">
        <v>681</v>
      </c>
      <c r="D3" s="771" t="s">
        <v>461</v>
      </c>
      <c r="E3" s="771" t="s">
        <v>682</v>
      </c>
      <c r="F3" s="771" t="s">
        <v>701</v>
      </c>
      <c r="G3" s="771" t="s">
        <v>702</v>
      </c>
    </row>
    <row r="4" spans="2:8" x14ac:dyDescent="0.25">
      <c r="B4" s="771"/>
      <c r="C4" s="773"/>
      <c r="D4" s="771"/>
      <c r="E4" s="771"/>
      <c r="F4" s="771"/>
      <c r="G4" s="771"/>
    </row>
    <row r="5" spans="2:8" x14ac:dyDescent="0.25">
      <c r="B5" s="454">
        <v>1</v>
      </c>
      <c r="C5" s="455" t="s">
        <v>658</v>
      </c>
      <c r="D5" s="456" t="s">
        <v>125</v>
      </c>
      <c r="E5" s="457" t="s">
        <v>683</v>
      </c>
      <c r="F5" s="457">
        <v>3</v>
      </c>
      <c r="G5" s="457">
        <v>3</v>
      </c>
      <c r="H5" s="477"/>
    </row>
    <row r="6" spans="2:8" x14ac:dyDescent="0.25">
      <c r="B6" s="454">
        <v>2</v>
      </c>
      <c r="C6" s="455" t="s">
        <v>659</v>
      </c>
      <c r="D6" s="456" t="s">
        <v>126</v>
      </c>
      <c r="E6" s="457" t="s">
        <v>683</v>
      </c>
      <c r="F6" s="457">
        <v>4</v>
      </c>
      <c r="G6" s="457">
        <v>2</v>
      </c>
    </row>
    <row r="7" spans="2:8" x14ac:dyDescent="0.25">
      <c r="B7" s="454">
        <v>3</v>
      </c>
      <c r="C7" s="455" t="s">
        <v>660</v>
      </c>
      <c r="D7" s="456" t="s">
        <v>127</v>
      </c>
      <c r="E7" s="457" t="s">
        <v>683</v>
      </c>
      <c r="F7" s="457">
        <v>3</v>
      </c>
      <c r="G7" s="457">
        <v>3</v>
      </c>
    </row>
    <row r="8" spans="2:8" x14ac:dyDescent="0.25">
      <c r="B8" s="458">
        <v>4</v>
      </c>
      <c r="C8" s="459" t="s">
        <v>661</v>
      </c>
      <c r="D8" s="460" t="s">
        <v>73</v>
      </c>
      <c r="E8" s="461" t="s">
        <v>684</v>
      </c>
      <c r="F8" s="461">
        <v>3</v>
      </c>
      <c r="G8" s="461">
        <v>3</v>
      </c>
    </row>
    <row r="9" spans="2:8" x14ac:dyDescent="0.25">
      <c r="B9" s="458">
        <v>5</v>
      </c>
      <c r="C9" s="459" t="s">
        <v>685</v>
      </c>
      <c r="D9" s="460" t="s">
        <v>686</v>
      </c>
      <c r="E9" s="461" t="s">
        <v>684</v>
      </c>
      <c r="F9" s="461">
        <v>0</v>
      </c>
      <c r="G9" s="461">
        <v>0</v>
      </c>
    </row>
    <row r="10" spans="2:8" x14ac:dyDescent="0.25">
      <c r="B10" s="458">
        <v>6</v>
      </c>
      <c r="C10" s="459" t="s">
        <v>662</v>
      </c>
      <c r="D10" s="460" t="s">
        <v>128</v>
      </c>
      <c r="E10" s="461" t="s">
        <v>687</v>
      </c>
      <c r="F10" s="461">
        <v>1</v>
      </c>
      <c r="G10" s="461">
        <v>1</v>
      </c>
    </row>
    <row r="11" spans="2:8" x14ac:dyDescent="0.25">
      <c r="B11" s="458">
        <v>7</v>
      </c>
      <c r="C11" s="459" t="s">
        <v>663</v>
      </c>
      <c r="D11" s="460" t="s">
        <v>129</v>
      </c>
      <c r="E11" s="461" t="s">
        <v>688</v>
      </c>
      <c r="F11" s="461">
        <v>4</v>
      </c>
      <c r="G11" s="461">
        <v>3</v>
      </c>
    </row>
    <row r="12" spans="2:8" x14ac:dyDescent="0.25">
      <c r="B12" s="458">
        <v>8</v>
      </c>
      <c r="C12" s="459" t="s">
        <v>664</v>
      </c>
      <c r="D12" s="460" t="s">
        <v>130</v>
      </c>
      <c r="E12" s="461" t="s">
        <v>689</v>
      </c>
      <c r="F12" s="461">
        <v>3</v>
      </c>
      <c r="G12" s="461">
        <v>3</v>
      </c>
    </row>
    <row r="13" spans="2:8" x14ac:dyDescent="0.25">
      <c r="B13" s="458">
        <v>9</v>
      </c>
      <c r="C13" s="459" t="s">
        <v>665</v>
      </c>
      <c r="D13" s="460" t="s">
        <v>131</v>
      </c>
      <c r="E13" s="461" t="s">
        <v>690</v>
      </c>
      <c r="F13" s="461">
        <v>6</v>
      </c>
      <c r="G13" s="461">
        <v>1</v>
      </c>
    </row>
    <row r="14" spans="2:8" ht="22.5" x14ac:dyDescent="0.25">
      <c r="B14" s="458">
        <v>10</v>
      </c>
      <c r="C14" s="459" t="s">
        <v>666</v>
      </c>
      <c r="D14" s="460" t="s">
        <v>132</v>
      </c>
      <c r="E14" s="461" t="s">
        <v>690</v>
      </c>
      <c r="F14" s="461">
        <v>2</v>
      </c>
      <c r="G14" s="461">
        <v>2</v>
      </c>
    </row>
    <row r="15" spans="2:8" x14ac:dyDescent="0.25">
      <c r="B15" s="458">
        <v>11</v>
      </c>
      <c r="C15" s="459" t="s">
        <v>691</v>
      </c>
      <c r="D15" s="460" t="s">
        <v>133</v>
      </c>
      <c r="E15" s="461" t="s">
        <v>692</v>
      </c>
      <c r="F15" s="461">
        <v>1</v>
      </c>
      <c r="G15" s="461">
        <v>3</v>
      </c>
    </row>
    <row r="16" spans="2:8" x14ac:dyDescent="0.25">
      <c r="B16" s="462">
        <v>12</v>
      </c>
      <c r="C16" s="463" t="s">
        <v>693</v>
      </c>
      <c r="D16" s="464" t="s">
        <v>134</v>
      </c>
      <c r="E16" s="465" t="s">
        <v>694</v>
      </c>
      <c r="F16" s="465">
        <v>5</v>
      </c>
      <c r="G16" s="465">
        <v>2</v>
      </c>
    </row>
    <row r="17" spans="2:7" x14ac:dyDescent="0.25">
      <c r="B17" s="462">
        <v>13</v>
      </c>
      <c r="C17" s="463" t="s">
        <v>667</v>
      </c>
      <c r="D17" s="464" t="s">
        <v>135</v>
      </c>
      <c r="E17" s="465" t="s">
        <v>692</v>
      </c>
      <c r="F17" s="465">
        <v>2</v>
      </c>
      <c r="G17" s="465">
        <v>1</v>
      </c>
    </row>
    <row r="18" spans="2:7" x14ac:dyDescent="0.25">
      <c r="B18" s="462">
        <v>14</v>
      </c>
      <c r="C18" s="463" t="s">
        <v>668</v>
      </c>
      <c r="D18" s="464" t="s">
        <v>136</v>
      </c>
      <c r="E18" s="465" t="s">
        <v>692</v>
      </c>
      <c r="F18" s="465">
        <v>3</v>
      </c>
      <c r="G18" s="465">
        <v>1</v>
      </c>
    </row>
    <row r="19" spans="2:7" x14ac:dyDescent="0.25">
      <c r="B19" s="462">
        <v>15</v>
      </c>
      <c r="C19" s="463" t="s">
        <v>695</v>
      </c>
      <c r="D19" s="464" t="s">
        <v>137</v>
      </c>
      <c r="E19" s="465" t="s">
        <v>692</v>
      </c>
      <c r="F19" s="465">
        <v>0</v>
      </c>
      <c r="G19" s="465">
        <v>0</v>
      </c>
    </row>
    <row r="20" spans="2:7" x14ac:dyDescent="0.25">
      <c r="B20" s="462">
        <v>16</v>
      </c>
      <c r="C20" s="463" t="s">
        <v>669</v>
      </c>
      <c r="D20" s="464" t="s">
        <v>696</v>
      </c>
      <c r="E20" s="465" t="s">
        <v>692</v>
      </c>
      <c r="F20" s="465">
        <v>8</v>
      </c>
      <c r="G20" s="465">
        <v>4</v>
      </c>
    </row>
    <row r="21" spans="2:7" x14ac:dyDescent="0.25">
      <c r="B21" s="462">
        <v>17</v>
      </c>
      <c r="C21" s="463" t="s">
        <v>670</v>
      </c>
      <c r="D21" s="464" t="s">
        <v>697</v>
      </c>
      <c r="E21" s="465" t="s">
        <v>692</v>
      </c>
      <c r="F21" s="465">
        <v>6</v>
      </c>
      <c r="G21" s="465">
        <v>5</v>
      </c>
    </row>
    <row r="22" spans="2:7" x14ac:dyDescent="0.25">
      <c r="B22" s="462">
        <v>18</v>
      </c>
      <c r="C22" s="463" t="s">
        <v>671</v>
      </c>
      <c r="D22" s="464" t="s">
        <v>140</v>
      </c>
      <c r="E22" s="465" t="s">
        <v>692</v>
      </c>
      <c r="F22" s="465">
        <v>1</v>
      </c>
      <c r="G22" s="465">
        <v>1</v>
      </c>
    </row>
    <row r="23" spans="2:7" x14ac:dyDescent="0.25">
      <c r="B23" s="462">
        <v>19</v>
      </c>
      <c r="C23" s="463" t="s">
        <v>672</v>
      </c>
      <c r="D23" s="464" t="s">
        <v>141</v>
      </c>
      <c r="E23" s="465" t="s">
        <v>692</v>
      </c>
      <c r="F23" s="465">
        <v>2</v>
      </c>
      <c r="G23" s="465">
        <v>3</v>
      </c>
    </row>
    <row r="24" spans="2:7" x14ac:dyDescent="0.25">
      <c r="B24" s="462">
        <v>20</v>
      </c>
      <c r="C24" s="463" t="s">
        <v>673</v>
      </c>
      <c r="D24" s="464" t="s">
        <v>142</v>
      </c>
      <c r="E24" s="465" t="s">
        <v>688</v>
      </c>
      <c r="F24" s="465">
        <v>1</v>
      </c>
      <c r="G24" s="465">
        <v>1</v>
      </c>
    </row>
    <row r="25" spans="2:7" ht="22.5" x14ac:dyDescent="0.25">
      <c r="B25" s="466">
        <v>21</v>
      </c>
      <c r="C25" s="467" t="s">
        <v>674</v>
      </c>
      <c r="D25" s="468" t="s">
        <v>143</v>
      </c>
      <c r="E25" s="469" t="s">
        <v>698</v>
      </c>
      <c r="F25" s="469">
        <v>2</v>
      </c>
      <c r="G25" s="469">
        <v>2</v>
      </c>
    </row>
    <row r="26" spans="2:7" x14ac:dyDescent="0.25">
      <c r="B26" s="772" t="s">
        <v>699</v>
      </c>
      <c r="C26" s="772"/>
      <c r="D26" s="772"/>
      <c r="E26" s="772"/>
      <c r="F26" s="470">
        <f>SUM(F5:F25)</f>
        <v>60</v>
      </c>
      <c r="G26" s="470">
        <f>SUM(G5:G25)</f>
        <v>44</v>
      </c>
    </row>
  </sheetData>
  <mergeCells count="7">
    <mergeCell ref="F3:F4"/>
    <mergeCell ref="G3:G4"/>
    <mergeCell ref="B26:E26"/>
    <mergeCell ref="B3:B4"/>
    <mergeCell ref="C3:C4"/>
    <mergeCell ref="D3:D4"/>
    <mergeCell ref="E3:E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Z103"/>
  <sheetViews>
    <sheetView topLeftCell="A37" workbookViewId="0">
      <selection activeCell="I13" sqref="I13:S14"/>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4.2851562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28" t="s">
        <v>2</v>
      </c>
      <c r="D7" s="629"/>
      <c r="E7" s="629"/>
      <c r="F7" s="629"/>
      <c r="G7" s="629"/>
      <c r="H7" s="630"/>
      <c r="I7" s="661" t="s">
        <v>154</v>
      </c>
      <c r="J7" s="662"/>
      <c r="K7" s="662"/>
      <c r="L7" s="662"/>
      <c r="M7" s="662"/>
      <c r="N7" s="662"/>
      <c r="O7" s="662"/>
      <c r="P7" s="662"/>
      <c r="Q7" s="662"/>
      <c r="R7" s="662"/>
      <c r="S7" s="662"/>
      <c r="T7" s="662"/>
      <c r="U7" s="662"/>
      <c r="V7" s="662"/>
      <c r="W7" s="662"/>
      <c r="X7" s="662"/>
      <c r="Y7" s="663"/>
      <c r="Z7" s="351"/>
    </row>
    <row r="8" spans="1:26"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750" t="s">
        <v>155</v>
      </c>
      <c r="J10" s="1122"/>
      <c r="K10" s="1122"/>
      <c r="L10" s="1122"/>
      <c r="M10" s="1122"/>
      <c r="N10" s="1122"/>
      <c r="O10" s="1122"/>
      <c r="P10" s="1122"/>
      <c r="Q10" s="1123"/>
      <c r="R10" s="673" t="s">
        <v>3</v>
      </c>
      <c r="S10" s="674"/>
      <c r="T10" s="674"/>
      <c r="U10" s="675"/>
      <c r="V10" s="673" t="s">
        <v>5</v>
      </c>
      <c r="W10" s="674"/>
      <c r="X10" s="674"/>
      <c r="Y10" s="675"/>
      <c r="Z10" s="351"/>
    </row>
    <row r="11" spans="1:26" ht="28.5" customHeight="1" thickBot="1" x14ac:dyDescent="0.25">
      <c r="B11" s="350"/>
      <c r="C11" s="631"/>
      <c r="D11" s="632"/>
      <c r="E11" s="632"/>
      <c r="F11" s="632"/>
      <c r="G11" s="632"/>
      <c r="H11" s="633"/>
      <c r="I11" s="1124"/>
      <c r="J11" s="1125"/>
      <c r="K11" s="1125"/>
      <c r="L11" s="1125"/>
      <c r="M11" s="1125"/>
      <c r="N11" s="1125"/>
      <c r="O11" s="1125"/>
      <c r="P11" s="1125"/>
      <c r="Q11" s="1126"/>
      <c r="R11" s="682" t="s">
        <v>156</v>
      </c>
      <c r="S11" s="683"/>
      <c r="T11" s="683"/>
      <c r="U11" s="684"/>
      <c r="V11" s="670">
        <v>1</v>
      </c>
      <c r="W11" s="671"/>
      <c r="X11" s="671"/>
      <c r="Y11" s="672"/>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634" t="s">
        <v>157</v>
      </c>
      <c r="J13" s="635"/>
      <c r="K13" s="635"/>
      <c r="L13" s="635"/>
      <c r="M13" s="635"/>
      <c r="N13" s="635"/>
      <c r="O13" s="635"/>
      <c r="P13" s="635"/>
      <c r="Q13" s="635"/>
      <c r="R13" s="635"/>
      <c r="S13" s="636"/>
      <c r="T13" s="628" t="s">
        <v>7</v>
      </c>
      <c r="U13" s="629"/>
      <c r="V13" s="629"/>
      <c r="W13" s="629"/>
      <c r="X13" s="629"/>
      <c r="Y13" s="630"/>
      <c r="Z13" s="357"/>
    </row>
    <row r="14" spans="1:26" ht="30" customHeight="1" thickBot="1" x14ac:dyDescent="0.25">
      <c r="B14" s="35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688" t="s">
        <v>158</v>
      </c>
      <c r="J16" s="689"/>
      <c r="K16" s="689"/>
      <c r="L16" s="689"/>
      <c r="M16" s="689"/>
      <c r="N16" s="689"/>
      <c r="O16" s="689"/>
      <c r="P16" s="689"/>
      <c r="Q16" s="689"/>
      <c r="R16" s="689"/>
      <c r="S16" s="689"/>
      <c r="T16" s="689"/>
      <c r="U16" s="689"/>
      <c r="V16" s="689"/>
      <c r="W16" s="689"/>
      <c r="X16" s="689"/>
      <c r="Y16" s="690"/>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2.5" customHeight="1" thickBot="1" x14ac:dyDescent="0.25">
      <c r="B18" s="355"/>
      <c r="C18" s="685" t="s">
        <v>9</v>
      </c>
      <c r="D18" s="686"/>
      <c r="E18" s="686"/>
      <c r="F18" s="686"/>
      <c r="G18" s="686"/>
      <c r="H18" s="687"/>
      <c r="I18" s="688" t="s">
        <v>159</v>
      </c>
      <c r="J18" s="689"/>
      <c r="K18" s="689"/>
      <c r="L18" s="689"/>
      <c r="M18" s="689"/>
      <c r="N18" s="689"/>
      <c r="O18" s="689"/>
      <c r="P18" s="689"/>
      <c r="Q18" s="689"/>
      <c r="R18" s="689"/>
      <c r="S18" s="689"/>
      <c r="T18" s="689"/>
      <c r="U18" s="689"/>
      <c r="V18" s="689"/>
      <c r="W18" s="689"/>
      <c r="X18" s="689"/>
      <c r="Y18" s="690"/>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2.5" customHeight="1" thickBot="1" x14ac:dyDescent="0.25">
      <c r="B20" s="355"/>
      <c r="C20" s="691" t="s">
        <v>10</v>
      </c>
      <c r="D20" s="692"/>
      <c r="E20" s="692"/>
      <c r="F20" s="692"/>
      <c r="G20" s="692"/>
      <c r="H20" s="693"/>
      <c r="I20" s="697" t="s">
        <v>160</v>
      </c>
      <c r="J20" s="698"/>
      <c r="K20" s="698"/>
      <c r="L20" s="699"/>
      <c r="M20" s="744" t="s">
        <v>11</v>
      </c>
      <c r="N20" s="745"/>
      <c r="O20" s="745"/>
      <c r="P20" s="745"/>
      <c r="Q20" s="745"/>
      <c r="R20" s="745"/>
      <c r="S20" s="746"/>
      <c r="T20" s="744" t="s">
        <v>12</v>
      </c>
      <c r="U20" s="745"/>
      <c r="V20" s="745"/>
      <c r="W20" s="745"/>
      <c r="X20" s="745"/>
      <c r="Y20" s="746"/>
      <c r="Z20" s="357"/>
    </row>
    <row r="21" spans="2:26" s="341" customFormat="1" ht="30.75" customHeight="1" thickBot="1" x14ac:dyDescent="0.25">
      <c r="B21" s="355"/>
      <c r="C21" s="694"/>
      <c r="D21" s="695"/>
      <c r="E21" s="695"/>
      <c r="F21" s="695"/>
      <c r="G21" s="695"/>
      <c r="H21" s="696"/>
      <c r="I21" s="700"/>
      <c r="J21" s="701"/>
      <c r="K21" s="701"/>
      <c r="L21" s="702"/>
      <c r="M21" s="1195" t="s">
        <v>161</v>
      </c>
      <c r="N21" s="1196"/>
      <c r="O21" s="1196"/>
      <c r="P21" s="1196"/>
      <c r="Q21" s="1196"/>
      <c r="R21" s="1196"/>
      <c r="S21" s="1197"/>
      <c r="T21" s="1195" t="s">
        <v>50</v>
      </c>
      <c r="U21" s="1196"/>
      <c r="V21" s="1196"/>
      <c r="W21" s="1196"/>
      <c r="X21" s="1196"/>
      <c r="Y21" s="1197"/>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39" customHeight="1" thickBot="1" x14ac:dyDescent="0.25">
      <c r="B24" s="355"/>
      <c r="C24" s="710" t="s">
        <v>162</v>
      </c>
      <c r="D24" s="711"/>
      <c r="E24" s="711"/>
      <c r="F24" s="711"/>
      <c r="G24" s="711"/>
      <c r="H24" s="711"/>
      <c r="I24" s="712"/>
      <c r="J24" s="710" t="s">
        <v>163</v>
      </c>
      <c r="K24" s="711"/>
      <c r="L24" s="711"/>
      <c r="M24" s="711"/>
      <c r="N24" s="711"/>
      <c r="O24" s="711"/>
      <c r="P24" s="712"/>
      <c r="Q24" s="670" t="s">
        <v>164</v>
      </c>
      <c r="R24" s="671"/>
      <c r="S24" s="671"/>
      <c r="T24" s="671"/>
      <c r="U24" s="671"/>
      <c r="V24" s="671"/>
      <c r="W24" s="671"/>
      <c r="X24" s="671"/>
      <c r="Y24" s="672"/>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45" customHeight="1" thickBot="1" x14ac:dyDescent="0.25">
      <c r="B26" s="355"/>
      <c r="C26" s="685" t="s">
        <v>16</v>
      </c>
      <c r="D26" s="686"/>
      <c r="E26" s="686"/>
      <c r="F26" s="686"/>
      <c r="G26" s="686"/>
      <c r="H26" s="687"/>
      <c r="I26" s="688" t="s">
        <v>165</v>
      </c>
      <c r="J26" s="689"/>
      <c r="K26" s="689"/>
      <c r="L26" s="689"/>
      <c r="M26" s="689"/>
      <c r="N26" s="689"/>
      <c r="O26" s="689"/>
      <c r="P26" s="689"/>
      <c r="Q26" s="689"/>
      <c r="R26" s="689"/>
      <c r="S26" s="689"/>
      <c r="T26" s="689"/>
      <c r="U26" s="689"/>
      <c r="V26" s="689"/>
      <c r="W26" s="689"/>
      <c r="X26" s="689"/>
      <c r="Y26" s="690"/>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709" t="s">
        <v>166</v>
      </c>
      <c r="J28" s="688"/>
      <c r="K28" s="685" t="s">
        <v>18</v>
      </c>
      <c r="L28" s="686"/>
      <c r="M28" s="686"/>
      <c r="N28" s="686"/>
      <c r="O28" s="686"/>
      <c r="P28" s="687"/>
      <c r="Q28" s="718" t="s">
        <v>38</v>
      </c>
      <c r="R28" s="716"/>
      <c r="S28" s="717"/>
      <c r="T28" s="54" t="s">
        <v>77</v>
      </c>
      <c r="U28" s="716" t="s">
        <v>39</v>
      </c>
      <c r="V28" s="716"/>
      <c r="W28" s="716"/>
      <c r="X28" s="717"/>
      <c r="Y28" s="54" t="s">
        <v>77</v>
      </c>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x14ac:dyDescent="0.2">
      <c r="B32" s="360"/>
      <c r="C32" s="1135" t="s">
        <v>20</v>
      </c>
      <c r="D32" s="1136"/>
      <c r="E32" s="1136"/>
      <c r="F32" s="1136"/>
      <c r="G32" s="1137"/>
      <c r="H32" s="1190" t="s">
        <v>167</v>
      </c>
      <c r="I32" s="1190" t="s">
        <v>168</v>
      </c>
      <c r="J32" s="1190" t="s">
        <v>169</v>
      </c>
      <c r="K32" s="1200" t="s">
        <v>24</v>
      </c>
      <c r="L32" s="1136"/>
      <c r="M32" s="1136"/>
      <c r="N32" s="1136"/>
      <c r="O32" s="1136"/>
      <c r="P32" s="1136"/>
      <c r="Q32" s="1136"/>
      <c r="R32" s="1136"/>
      <c r="S32" s="1136"/>
      <c r="T32" s="1136"/>
      <c r="U32" s="1136"/>
      <c r="V32" s="1136"/>
      <c r="W32" s="1136"/>
      <c r="X32" s="1136"/>
      <c r="Y32" s="1137"/>
      <c r="Z32" s="357"/>
    </row>
    <row r="33" spans="2:26" s="361" customFormat="1" ht="28.5" customHeight="1" thickBot="1" x14ac:dyDescent="0.25">
      <c r="B33" s="360"/>
      <c r="C33" s="1187"/>
      <c r="D33" s="1188"/>
      <c r="E33" s="1188"/>
      <c r="F33" s="1188"/>
      <c r="G33" s="1189"/>
      <c r="H33" s="1191"/>
      <c r="I33" s="1191"/>
      <c r="J33" s="1191"/>
      <c r="K33" s="1201"/>
      <c r="L33" s="1188"/>
      <c r="M33" s="1188"/>
      <c r="N33" s="1188"/>
      <c r="O33" s="1188"/>
      <c r="P33" s="1188"/>
      <c r="Q33" s="1188"/>
      <c r="R33" s="1188"/>
      <c r="S33" s="1188"/>
      <c r="T33" s="1188"/>
      <c r="U33" s="1188"/>
      <c r="V33" s="1188"/>
      <c r="W33" s="1188"/>
      <c r="X33" s="1188"/>
      <c r="Y33" s="1189"/>
      <c r="Z33" s="357"/>
    </row>
    <row r="34" spans="2:26" s="361" customFormat="1" ht="211.5" customHeight="1" x14ac:dyDescent="0.2">
      <c r="B34" s="360"/>
      <c r="C34" s="719" t="s">
        <v>170</v>
      </c>
      <c r="D34" s="720"/>
      <c r="E34" s="720"/>
      <c r="F34" s="720"/>
      <c r="G34" s="721"/>
      <c r="H34" s="21">
        <v>201</v>
      </c>
      <c r="I34" s="21">
        <v>203</v>
      </c>
      <c r="J34" s="55">
        <f>IFERROR(((H34/I34))," ")</f>
        <v>0.99014778325123154</v>
      </c>
      <c r="K34" s="1192" t="s">
        <v>171</v>
      </c>
      <c r="L34" s="1193"/>
      <c r="M34" s="1193"/>
      <c r="N34" s="1193"/>
      <c r="O34" s="1193"/>
      <c r="P34" s="1193"/>
      <c r="Q34" s="1193"/>
      <c r="R34" s="1193"/>
      <c r="S34" s="1193"/>
      <c r="T34" s="1193"/>
      <c r="U34" s="1193"/>
      <c r="V34" s="1193"/>
      <c r="W34" s="1193"/>
      <c r="X34" s="1193"/>
      <c r="Y34" s="1194"/>
      <c r="Z34" s="357"/>
    </row>
    <row r="35" spans="2:26" s="361" customFormat="1" ht="237" customHeight="1" x14ac:dyDescent="0.2">
      <c r="B35" s="360"/>
      <c r="C35" s="719" t="s">
        <v>172</v>
      </c>
      <c r="D35" s="720"/>
      <c r="E35" s="720"/>
      <c r="F35" s="720"/>
      <c r="G35" s="721"/>
      <c r="H35" s="515">
        <v>180</v>
      </c>
      <c r="I35" s="515">
        <v>183</v>
      </c>
      <c r="J35" s="55">
        <f>IFERROR(((H35/I35))," ")</f>
        <v>0.98360655737704916</v>
      </c>
      <c r="K35" s="1192" t="s">
        <v>755</v>
      </c>
      <c r="L35" s="1193"/>
      <c r="M35" s="1193"/>
      <c r="N35" s="1193"/>
      <c r="O35" s="1193"/>
      <c r="P35" s="1193"/>
      <c r="Q35" s="1193"/>
      <c r="R35" s="1193"/>
      <c r="S35" s="1193"/>
      <c r="T35" s="1193"/>
      <c r="U35" s="1193"/>
      <c r="V35" s="1193"/>
      <c r="W35" s="1193"/>
      <c r="X35" s="1193"/>
      <c r="Y35" s="1194"/>
      <c r="Z35" s="357"/>
    </row>
    <row r="36" spans="2:26" s="361" customFormat="1" ht="199.5" customHeight="1" x14ac:dyDescent="0.2">
      <c r="B36" s="360"/>
      <c r="C36" s="719" t="s">
        <v>173</v>
      </c>
      <c r="D36" s="720"/>
      <c r="E36" s="720"/>
      <c r="F36" s="720"/>
      <c r="G36" s="721"/>
      <c r="H36" s="531">
        <v>204</v>
      </c>
      <c r="I36" s="531">
        <v>206</v>
      </c>
      <c r="J36" s="55">
        <f>IFERROR(((H36/I36))," ")</f>
        <v>0.99029126213592233</v>
      </c>
      <c r="K36" s="1192" t="s">
        <v>756</v>
      </c>
      <c r="L36" s="1193"/>
      <c r="M36" s="1193"/>
      <c r="N36" s="1193"/>
      <c r="O36" s="1193"/>
      <c r="P36" s="1193"/>
      <c r="Q36" s="1193"/>
      <c r="R36" s="1193"/>
      <c r="S36" s="1193"/>
      <c r="T36" s="1193"/>
      <c r="U36" s="1193"/>
      <c r="V36" s="1193"/>
      <c r="W36" s="1193"/>
      <c r="X36" s="1193"/>
      <c r="Y36" s="1194"/>
      <c r="Z36" s="357"/>
    </row>
    <row r="37" spans="2:26" s="361" customFormat="1" ht="229.5" customHeight="1" thickBot="1" x14ac:dyDescent="0.25">
      <c r="B37" s="360"/>
      <c r="C37" s="1100" t="s">
        <v>174</v>
      </c>
      <c r="D37" s="1101"/>
      <c r="E37" s="1101"/>
      <c r="F37" s="1101"/>
      <c r="G37" s="1102"/>
      <c r="H37" s="515">
        <v>280</v>
      </c>
      <c r="I37" s="515">
        <v>280</v>
      </c>
      <c r="J37" s="55">
        <f>IFERROR(((H37/I37))," ")</f>
        <v>1</v>
      </c>
      <c r="K37" s="1192" t="s">
        <v>896</v>
      </c>
      <c r="L37" s="1193"/>
      <c r="M37" s="1193"/>
      <c r="N37" s="1193"/>
      <c r="O37" s="1193"/>
      <c r="P37" s="1193"/>
      <c r="Q37" s="1193"/>
      <c r="R37" s="1193"/>
      <c r="S37" s="1193"/>
      <c r="T37" s="1193"/>
      <c r="U37" s="1193"/>
      <c r="V37" s="1193"/>
      <c r="W37" s="1193"/>
      <c r="X37" s="1193"/>
      <c r="Y37" s="1194"/>
      <c r="Z37" s="357"/>
    </row>
    <row r="38" spans="2:26" s="361" customFormat="1" ht="15.75" customHeight="1" thickBot="1" x14ac:dyDescent="0.3">
      <c r="B38" s="360"/>
      <c r="C38" s="738" t="s">
        <v>25</v>
      </c>
      <c r="D38" s="739"/>
      <c r="E38" s="739"/>
      <c r="F38" s="739"/>
      <c r="G38" s="740"/>
      <c r="H38" s="51">
        <f>SUM(H34:H37)</f>
        <v>865</v>
      </c>
      <c r="I38" s="51">
        <f>SUM(I34:I37)</f>
        <v>872</v>
      </c>
      <c r="J38" s="56">
        <f t="shared" ref="J38" si="0">IFERROR(((H38/I38))," ")</f>
        <v>0.9919724770642202</v>
      </c>
      <c r="K38" s="1202"/>
      <c r="L38" s="1203"/>
      <c r="M38" s="1203"/>
      <c r="N38" s="1203"/>
      <c r="O38" s="1203"/>
      <c r="P38" s="1203"/>
      <c r="Q38" s="1203"/>
      <c r="R38" s="1203"/>
      <c r="S38" s="1203"/>
      <c r="T38" s="1203"/>
      <c r="U38" s="1203"/>
      <c r="V38" s="1203"/>
      <c r="W38" s="1203"/>
      <c r="X38" s="1203"/>
      <c r="Y38" s="1204"/>
      <c r="Z38" s="357"/>
    </row>
    <row r="39" spans="2:26" s="361" customFormat="1" ht="5.25" customHeight="1" x14ac:dyDescent="0.2">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row>
    <row r="40" spans="2:26" s="361" customFormat="1" ht="15" thickBot="1" x14ac:dyDescent="0.25">
      <c r="B40" s="360"/>
      <c r="C40" s="356"/>
      <c r="D40" s="356"/>
      <c r="E40" s="356"/>
      <c r="F40" s="356"/>
      <c r="G40" s="356"/>
      <c r="H40" s="365"/>
      <c r="I40" s="365"/>
      <c r="J40" s="28"/>
      <c r="K40" s="356"/>
      <c r="L40" s="356"/>
      <c r="M40" s="356"/>
      <c r="N40" s="356"/>
      <c r="O40" s="356"/>
      <c r="P40" s="356"/>
      <c r="Q40" s="356"/>
      <c r="R40" s="356"/>
      <c r="S40" s="356"/>
      <c r="T40" s="356"/>
      <c r="U40" s="356"/>
      <c r="V40" s="356"/>
      <c r="W40" s="356"/>
      <c r="X40" s="356"/>
      <c r="Y40" s="356"/>
      <c r="Z40" s="357"/>
    </row>
    <row r="41" spans="2:26" s="361" customFormat="1" x14ac:dyDescent="0.2">
      <c r="B41" s="36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357"/>
    </row>
    <row r="42" spans="2:26" ht="15" thickBot="1" x14ac:dyDescent="0.25">
      <c r="B42" s="35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357"/>
    </row>
    <row r="43" spans="2:26" x14ac:dyDescent="0.2">
      <c r="B43" s="355"/>
      <c r="C43" s="750" t="s">
        <v>27</v>
      </c>
      <c r="D43" s="751"/>
      <c r="E43" s="751"/>
      <c r="F43" s="751"/>
      <c r="G43" s="751"/>
      <c r="H43" s="751"/>
      <c r="I43" s="751"/>
      <c r="J43" s="751"/>
      <c r="K43" s="751"/>
      <c r="L43" s="751"/>
      <c r="M43" s="751"/>
      <c r="N43" s="751"/>
      <c r="O43" s="751"/>
      <c r="P43" s="751"/>
      <c r="Q43" s="751"/>
      <c r="R43" s="751"/>
      <c r="S43" s="751"/>
      <c r="T43" s="751"/>
      <c r="U43" s="751"/>
      <c r="V43" s="751"/>
      <c r="W43" s="751"/>
      <c r="X43" s="751"/>
      <c r="Y43" s="752"/>
      <c r="Z43" s="357"/>
    </row>
    <row r="44" spans="2:26" x14ac:dyDescent="0.2">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357"/>
    </row>
    <row r="45" spans="2:26" x14ac:dyDescent="0.2">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357"/>
    </row>
    <row r="46" spans="2:26" x14ac:dyDescent="0.2">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357"/>
    </row>
    <row r="47" spans="2:26" x14ac:dyDescent="0.2">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357"/>
    </row>
    <row r="48" spans="2:26" x14ac:dyDescent="0.2">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357"/>
    </row>
    <row r="49" spans="1:26" x14ac:dyDescent="0.2">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357"/>
    </row>
    <row r="50" spans="1:26" x14ac:dyDescent="0.2">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357"/>
    </row>
    <row r="51" spans="1:26"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57"/>
    </row>
    <row r="52" spans="1: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1: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1:26" x14ac:dyDescent="0.2">
      <c r="B54" s="35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357"/>
    </row>
    <row r="55" spans="1:26" ht="15" thickBot="1" x14ac:dyDescent="0.25">
      <c r="B55" s="355"/>
      <c r="C55" s="756"/>
      <c r="D55" s="757"/>
      <c r="E55" s="757"/>
      <c r="F55" s="757"/>
      <c r="G55" s="757"/>
      <c r="H55" s="757"/>
      <c r="I55" s="757"/>
      <c r="J55" s="757"/>
      <c r="K55" s="757"/>
      <c r="L55" s="757"/>
      <c r="M55" s="757"/>
      <c r="N55" s="757"/>
      <c r="O55" s="757"/>
      <c r="P55" s="757"/>
      <c r="Q55" s="757"/>
      <c r="R55" s="757"/>
      <c r="S55" s="757"/>
      <c r="T55" s="757"/>
      <c r="U55" s="757"/>
      <c r="V55" s="757"/>
      <c r="W55" s="757"/>
      <c r="X55" s="757"/>
      <c r="Y55" s="758"/>
      <c r="Z55" s="357"/>
    </row>
    <row r="56" spans="1:26" x14ac:dyDescent="0.2">
      <c r="B56" s="366"/>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8"/>
    </row>
    <row r="57" spans="1:26" ht="15" thickBot="1" x14ac:dyDescent="0.25">
      <c r="B57" s="369"/>
      <c r="C57" s="370"/>
      <c r="D57" s="370"/>
      <c r="E57" s="370"/>
      <c r="F57" s="370"/>
      <c r="G57" s="370"/>
      <c r="H57" s="370"/>
      <c r="I57" s="370"/>
      <c r="J57" s="370"/>
      <c r="K57" s="370"/>
      <c r="L57" s="370"/>
      <c r="M57" s="370"/>
      <c r="N57" s="370"/>
      <c r="O57" s="370"/>
      <c r="P57" s="370"/>
      <c r="Q57" s="370"/>
      <c r="R57" s="370"/>
      <c r="S57" s="370"/>
      <c r="T57" s="370"/>
      <c r="U57" s="370"/>
      <c r="V57" s="370"/>
      <c r="W57" s="370"/>
      <c r="X57" s="370"/>
      <c r="Y57" s="370"/>
      <c r="Z57" s="371"/>
    </row>
    <row r="58" spans="1:26" ht="14.25" customHeight="1" x14ac:dyDescent="0.2">
      <c r="B58" s="372"/>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73"/>
    </row>
    <row r="59" spans="1:26" ht="14.25" customHeight="1" x14ac:dyDescent="0.2">
      <c r="A59" s="341"/>
      <c r="B59" s="374"/>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73"/>
    </row>
    <row r="60" spans="1:26" ht="15" customHeight="1" thickBot="1" x14ac:dyDescent="0.25">
      <c r="A60" s="341"/>
      <c r="B60" s="374"/>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73"/>
    </row>
    <row r="61" spans="1:26" x14ac:dyDescent="0.2">
      <c r="B61" s="372"/>
      <c r="C61" s="643" t="s">
        <v>170</v>
      </c>
      <c r="D61" s="644"/>
      <c r="E61" s="644"/>
      <c r="F61" s="644"/>
      <c r="G61" s="644"/>
      <c r="H61" s="1183">
        <v>0.89339999999999997</v>
      </c>
      <c r="I61" s="644"/>
      <c r="J61" s="1184">
        <f>+J34</f>
        <v>0.99014778325123154</v>
      </c>
      <c r="K61" s="644"/>
      <c r="L61" s="644"/>
      <c r="M61" s="644"/>
      <c r="N61" s="644" t="s">
        <v>175</v>
      </c>
      <c r="O61" s="644"/>
      <c r="P61" s="644"/>
      <c r="Q61" s="644"/>
      <c r="R61" s="644"/>
      <c r="S61" s="644"/>
      <c r="T61" s="644"/>
      <c r="U61" s="644"/>
      <c r="V61" s="644"/>
      <c r="W61" s="644"/>
      <c r="X61" s="644"/>
      <c r="Y61" s="769"/>
      <c r="Z61" s="375"/>
    </row>
    <row r="62" spans="1:26" x14ac:dyDescent="0.2">
      <c r="B62" s="372"/>
      <c r="C62" s="645" t="s">
        <v>172</v>
      </c>
      <c r="D62" s="646"/>
      <c r="E62" s="646"/>
      <c r="F62" s="646"/>
      <c r="G62" s="646"/>
      <c r="H62" s="1185">
        <v>0.99199999999999999</v>
      </c>
      <c r="I62" s="1185"/>
      <c r="J62" s="1186">
        <f>+J35</f>
        <v>0.98360655737704916</v>
      </c>
      <c r="K62" s="646"/>
      <c r="L62" s="646"/>
      <c r="M62" s="646"/>
      <c r="N62" s="646" t="s">
        <v>175</v>
      </c>
      <c r="O62" s="646"/>
      <c r="P62" s="646"/>
      <c r="Q62" s="646"/>
      <c r="R62" s="646"/>
      <c r="S62" s="646"/>
      <c r="T62" s="646"/>
      <c r="U62" s="646"/>
      <c r="V62" s="646"/>
      <c r="W62" s="646"/>
      <c r="X62" s="646"/>
      <c r="Y62" s="768"/>
      <c r="Z62" s="375"/>
    </row>
    <row r="63" spans="1:26" x14ac:dyDescent="0.2">
      <c r="B63" s="372"/>
      <c r="C63" s="645" t="s">
        <v>173</v>
      </c>
      <c r="D63" s="646"/>
      <c r="E63" s="646"/>
      <c r="F63" s="646"/>
      <c r="G63" s="646"/>
      <c r="H63" s="1182">
        <v>0.98209999999999997</v>
      </c>
      <c r="I63" s="646"/>
      <c r="J63" s="646"/>
      <c r="K63" s="646"/>
      <c r="L63" s="646"/>
      <c r="M63" s="646"/>
      <c r="N63" s="646"/>
      <c r="O63" s="646"/>
      <c r="P63" s="646"/>
      <c r="Q63" s="646"/>
      <c r="R63" s="646"/>
      <c r="S63" s="646"/>
      <c r="T63" s="646"/>
      <c r="U63" s="646"/>
      <c r="V63" s="646"/>
      <c r="W63" s="646"/>
      <c r="X63" s="646"/>
      <c r="Y63" s="768"/>
      <c r="Z63" s="375"/>
    </row>
    <row r="64" spans="1:26" ht="15" thickBot="1" x14ac:dyDescent="0.25">
      <c r="B64" s="372"/>
      <c r="C64" s="1198" t="s">
        <v>174</v>
      </c>
      <c r="D64" s="1041"/>
      <c r="E64" s="1041"/>
      <c r="F64" s="1041"/>
      <c r="G64" s="1042"/>
      <c r="H64" s="1199">
        <v>0.97270000000000001</v>
      </c>
      <c r="I64" s="1042"/>
      <c r="J64" s="648"/>
      <c r="K64" s="648"/>
      <c r="L64" s="648"/>
      <c r="M64" s="648"/>
      <c r="N64" s="648"/>
      <c r="O64" s="648"/>
      <c r="P64" s="648"/>
      <c r="Q64" s="648"/>
      <c r="R64" s="648"/>
      <c r="S64" s="648"/>
      <c r="T64" s="648"/>
      <c r="U64" s="648"/>
      <c r="V64" s="648"/>
      <c r="W64" s="648"/>
      <c r="X64" s="648"/>
      <c r="Y64" s="770"/>
      <c r="Z64" s="375"/>
    </row>
    <row r="65" spans="2:26" x14ac:dyDescent="0.2">
      <c r="B65" s="376"/>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77"/>
    </row>
    <row r="103" ht="6" customHeight="1" x14ac:dyDescent="0.2"/>
  </sheetData>
  <mergeCells count="78">
    <mergeCell ref="C64:G64"/>
    <mergeCell ref="H64:I64"/>
    <mergeCell ref="J64:M64"/>
    <mergeCell ref="N64:Y64"/>
    <mergeCell ref="I32:I33"/>
    <mergeCell ref="J32:J33"/>
    <mergeCell ref="K32:Y33"/>
    <mergeCell ref="C38:G38"/>
    <mergeCell ref="K38:Y38"/>
    <mergeCell ref="C34:G34"/>
    <mergeCell ref="K34:Y34"/>
    <mergeCell ref="C36:G36"/>
    <mergeCell ref="K36:Y36"/>
    <mergeCell ref="C37:G37"/>
    <mergeCell ref="K37:Y37"/>
    <mergeCell ref="C41:Y42"/>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C35:G35"/>
    <mergeCell ref="K35:Y35"/>
    <mergeCell ref="C43:Y55"/>
    <mergeCell ref="C58:G60"/>
    <mergeCell ref="H58:I60"/>
    <mergeCell ref="J58:M60"/>
    <mergeCell ref="N58:Y60"/>
    <mergeCell ref="C63:G63"/>
    <mergeCell ref="H63:I63"/>
    <mergeCell ref="J63:M63"/>
    <mergeCell ref="N63:Y63"/>
    <mergeCell ref="C61:G61"/>
    <mergeCell ref="H61:I61"/>
    <mergeCell ref="J61:M61"/>
    <mergeCell ref="N61:Y61"/>
    <mergeCell ref="C62:G62"/>
    <mergeCell ref="H62:I62"/>
    <mergeCell ref="J62:M62"/>
    <mergeCell ref="N62:Y62"/>
  </mergeCell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C104"/>
  <sheetViews>
    <sheetView topLeftCell="A37" zoomScale="60" zoomScaleNormal="60" workbookViewId="0">
      <selection activeCell="K64" sqref="K64:O64"/>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4.28515625" style="343" customWidth="1"/>
    <col min="9" max="12" width="13.42578125" style="343" customWidth="1"/>
    <col min="13" max="13" width="15" style="343" customWidth="1"/>
    <col min="14" max="15" width="3.42578125" style="343" customWidth="1"/>
    <col min="16" max="18" width="2.7109375" style="343" customWidth="1"/>
    <col min="19" max="19" width="7.7109375" style="343" customWidth="1"/>
    <col min="20" max="20" width="3.5703125" style="343" customWidth="1"/>
    <col min="21" max="21" width="3.7109375" style="343"/>
    <col min="22" max="22" width="3.28515625" style="343" customWidth="1"/>
    <col min="23" max="24" width="6.42578125" style="343" customWidth="1"/>
    <col min="25" max="25" width="3.7109375" style="343"/>
    <col min="26" max="28" width="5" style="343" customWidth="1"/>
    <col min="29" max="29" width="2.85546875" style="343" customWidth="1"/>
    <col min="30" max="16384" width="3.7109375" style="343"/>
  </cols>
  <sheetData>
    <row r="1" spans="1:29" ht="15" thickBot="1" x14ac:dyDescent="0.25">
      <c r="A1" s="341"/>
      <c r="B1" s="342"/>
      <c r="C1" s="342"/>
      <c r="D1" s="342"/>
      <c r="E1" s="342"/>
      <c r="F1" s="342"/>
    </row>
    <row r="2" spans="1:29"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49"/>
      <c r="AA2" s="649"/>
      <c r="AB2" s="649"/>
      <c r="AC2" s="650"/>
    </row>
    <row r="3" spans="1:29" ht="15" x14ac:dyDescent="0.2">
      <c r="A3" s="341"/>
      <c r="B3" s="645"/>
      <c r="C3" s="646"/>
      <c r="D3" s="646"/>
      <c r="E3" s="646"/>
      <c r="F3" s="646"/>
      <c r="G3" s="646"/>
      <c r="H3" s="651" t="s">
        <v>1</v>
      </c>
      <c r="I3" s="651"/>
      <c r="J3" s="651"/>
      <c r="K3" s="651"/>
      <c r="L3" s="651"/>
      <c r="M3" s="651"/>
      <c r="N3" s="651"/>
      <c r="O3" s="651"/>
      <c r="P3" s="651"/>
      <c r="Q3" s="651"/>
      <c r="R3" s="651"/>
      <c r="S3" s="651" t="s">
        <v>37</v>
      </c>
      <c r="T3" s="651"/>
      <c r="U3" s="651"/>
      <c r="V3" s="651"/>
      <c r="W3" s="651"/>
      <c r="X3" s="651"/>
      <c r="Y3" s="651"/>
      <c r="Z3" s="651"/>
      <c r="AA3" s="651"/>
      <c r="AB3" s="651"/>
      <c r="AC3" s="652"/>
    </row>
    <row r="4" spans="1:29"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3"/>
      <c r="AA4" s="653"/>
      <c r="AB4" s="653"/>
      <c r="AC4" s="654"/>
    </row>
    <row r="5" spans="1:29"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c r="AA5" s="344"/>
      <c r="AB5" s="344"/>
      <c r="AC5" s="344"/>
    </row>
    <row r="6" spans="1:29" ht="15.75" thickBot="1" x14ac:dyDescent="0.25">
      <c r="B6" s="345"/>
      <c r="C6" s="346"/>
      <c r="D6" s="346"/>
      <c r="E6" s="346"/>
      <c r="F6" s="346"/>
      <c r="G6" s="346"/>
      <c r="H6" s="346"/>
      <c r="I6" s="347"/>
      <c r="J6" s="347"/>
      <c r="K6" s="347"/>
      <c r="L6" s="347"/>
      <c r="M6" s="347"/>
      <c r="N6" s="347"/>
      <c r="O6" s="347"/>
      <c r="P6" s="347"/>
      <c r="Q6" s="347"/>
      <c r="R6" s="347"/>
      <c r="S6" s="347"/>
      <c r="T6" s="347"/>
      <c r="U6" s="348"/>
      <c r="V6" s="348"/>
      <c r="W6" s="348"/>
      <c r="X6" s="348"/>
      <c r="Y6" s="348"/>
      <c r="Z6" s="346"/>
      <c r="AA6" s="346"/>
      <c r="AB6" s="346"/>
      <c r="AC6" s="349"/>
    </row>
    <row r="7" spans="1:29" ht="15" customHeight="1" x14ac:dyDescent="0.2">
      <c r="B7" s="350"/>
      <c r="C7" s="628" t="s">
        <v>2</v>
      </c>
      <c r="D7" s="629"/>
      <c r="E7" s="629"/>
      <c r="F7" s="629"/>
      <c r="G7" s="629"/>
      <c r="H7" s="630"/>
      <c r="I7" s="661" t="s">
        <v>154</v>
      </c>
      <c r="J7" s="662"/>
      <c r="K7" s="662"/>
      <c r="L7" s="662"/>
      <c r="M7" s="662"/>
      <c r="N7" s="662"/>
      <c r="O7" s="662"/>
      <c r="P7" s="662"/>
      <c r="Q7" s="662"/>
      <c r="R7" s="662"/>
      <c r="S7" s="662"/>
      <c r="T7" s="662"/>
      <c r="U7" s="662"/>
      <c r="V7" s="662"/>
      <c r="W7" s="662"/>
      <c r="X7" s="662"/>
      <c r="Y7" s="662"/>
      <c r="Z7" s="662"/>
      <c r="AA7" s="662"/>
      <c r="AB7" s="663"/>
      <c r="AC7" s="351"/>
    </row>
    <row r="8" spans="1:29"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5"/>
      <c r="Z8" s="665"/>
      <c r="AA8" s="665"/>
      <c r="AB8" s="666"/>
      <c r="AC8" s="351"/>
    </row>
    <row r="9" spans="1:29" ht="15.75" thickBot="1" x14ac:dyDescent="0.25">
      <c r="B9" s="350"/>
      <c r="C9" s="352"/>
      <c r="D9" s="352"/>
      <c r="E9" s="352"/>
      <c r="F9" s="352"/>
      <c r="G9" s="352"/>
      <c r="H9" s="352"/>
      <c r="I9" s="353"/>
      <c r="J9" s="353"/>
      <c r="K9" s="353"/>
      <c r="L9" s="353"/>
      <c r="M9" s="353"/>
      <c r="N9" s="353"/>
      <c r="O9" s="353"/>
      <c r="P9" s="353"/>
      <c r="Q9" s="353"/>
      <c r="R9" s="353"/>
      <c r="S9" s="353"/>
      <c r="T9" s="353"/>
      <c r="U9" s="354"/>
      <c r="V9" s="354"/>
      <c r="W9" s="354"/>
      <c r="X9" s="354"/>
      <c r="Y9" s="354"/>
      <c r="Z9" s="352"/>
      <c r="AA9" s="352"/>
      <c r="AB9" s="352"/>
      <c r="AC9" s="351"/>
    </row>
    <row r="10" spans="1:29" ht="15" customHeight="1" thickBot="1" x14ac:dyDescent="0.25">
      <c r="B10" s="350"/>
      <c r="C10" s="628" t="s">
        <v>4</v>
      </c>
      <c r="D10" s="629"/>
      <c r="E10" s="629"/>
      <c r="F10" s="629"/>
      <c r="G10" s="629"/>
      <c r="H10" s="630"/>
      <c r="I10" s="750" t="s">
        <v>188</v>
      </c>
      <c r="J10" s="751"/>
      <c r="K10" s="751"/>
      <c r="L10" s="751"/>
      <c r="M10" s="1122"/>
      <c r="N10" s="1122"/>
      <c r="O10" s="1122"/>
      <c r="P10" s="1122"/>
      <c r="Q10" s="1122"/>
      <c r="R10" s="1122"/>
      <c r="S10" s="1122"/>
      <c r="T10" s="1123"/>
      <c r="U10" s="673" t="s">
        <v>3</v>
      </c>
      <c r="V10" s="674"/>
      <c r="W10" s="674"/>
      <c r="X10" s="675"/>
      <c r="Y10" s="673" t="s">
        <v>5</v>
      </c>
      <c r="Z10" s="674"/>
      <c r="AA10" s="674"/>
      <c r="AB10" s="675"/>
      <c r="AC10" s="351"/>
    </row>
    <row r="11" spans="1:29" ht="28.5" customHeight="1" thickBot="1" x14ac:dyDescent="0.25">
      <c r="B11" s="350"/>
      <c r="C11" s="631"/>
      <c r="D11" s="632"/>
      <c r="E11" s="632"/>
      <c r="F11" s="632"/>
      <c r="G11" s="632"/>
      <c r="H11" s="633"/>
      <c r="I11" s="1124"/>
      <c r="J11" s="1125"/>
      <c r="K11" s="1125"/>
      <c r="L11" s="1125"/>
      <c r="M11" s="1125"/>
      <c r="N11" s="1125"/>
      <c r="O11" s="1125"/>
      <c r="P11" s="1125"/>
      <c r="Q11" s="1125"/>
      <c r="R11" s="1125"/>
      <c r="S11" s="1125"/>
      <c r="T11" s="1126"/>
      <c r="U11" s="682" t="s">
        <v>189</v>
      </c>
      <c r="V11" s="683"/>
      <c r="W11" s="683"/>
      <c r="X11" s="684"/>
      <c r="Y11" s="670">
        <v>1</v>
      </c>
      <c r="Z11" s="671"/>
      <c r="AA11" s="671"/>
      <c r="AB11" s="672"/>
      <c r="AC11" s="351"/>
    </row>
    <row r="12" spans="1:29"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7"/>
    </row>
    <row r="13" spans="1:29" ht="15" customHeight="1" x14ac:dyDescent="0.2">
      <c r="B13" s="355"/>
      <c r="C13" s="628" t="s">
        <v>6</v>
      </c>
      <c r="D13" s="629"/>
      <c r="E13" s="629"/>
      <c r="F13" s="629"/>
      <c r="G13" s="629"/>
      <c r="H13" s="630"/>
      <c r="I13" s="634" t="s">
        <v>190</v>
      </c>
      <c r="J13" s="634"/>
      <c r="K13" s="634"/>
      <c r="L13" s="634"/>
      <c r="M13" s="635"/>
      <c r="N13" s="635"/>
      <c r="O13" s="635"/>
      <c r="P13" s="635"/>
      <c r="Q13" s="635"/>
      <c r="R13" s="635"/>
      <c r="S13" s="635"/>
      <c r="T13" s="635"/>
      <c r="U13" s="635"/>
      <c r="V13" s="636"/>
      <c r="W13" s="628" t="s">
        <v>7</v>
      </c>
      <c r="X13" s="629"/>
      <c r="Y13" s="629"/>
      <c r="Z13" s="629"/>
      <c r="AA13" s="629"/>
      <c r="AB13" s="630"/>
      <c r="AC13" s="357"/>
    </row>
    <row r="14" spans="1:29" ht="42.75" customHeight="1" thickBot="1" x14ac:dyDescent="0.25">
      <c r="B14" s="355"/>
      <c r="C14" s="631"/>
      <c r="D14" s="632"/>
      <c r="E14" s="632"/>
      <c r="F14" s="632"/>
      <c r="G14" s="632"/>
      <c r="H14" s="633"/>
      <c r="I14" s="637"/>
      <c r="J14" s="637"/>
      <c r="K14" s="637"/>
      <c r="L14" s="637"/>
      <c r="M14" s="638"/>
      <c r="N14" s="638"/>
      <c r="O14" s="638"/>
      <c r="P14" s="638"/>
      <c r="Q14" s="638"/>
      <c r="R14" s="638"/>
      <c r="S14" s="638"/>
      <c r="T14" s="638"/>
      <c r="U14" s="638"/>
      <c r="V14" s="639"/>
      <c r="W14" s="640" t="s">
        <v>191</v>
      </c>
      <c r="X14" s="641"/>
      <c r="Y14" s="641"/>
      <c r="Z14" s="641"/>
      <c r="AA14" s="641"/>
      <c r="AB14" s="642"/>
      <c r="AC14" s="357"/>
    </row>
    <row r="15" spans="1:29"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7"/>
    </row>
    <row r="16" spans="1:29" ht="57.75" customHeight="1" thickBot="1" x14ac:dyDescent="0.25">
      <c r="B16" s="355"/>
      <c r="C16" s="685" t="s">
        <v>8</v>
      </c>
      <c r="D16" s="686"/>
      <c r="E16" s="686"/>
      <c r="F16" s="686"/>
      <c r="G16" s="686"/>
      <c r="H16" s="687"/>
      <c r="I16" s="688" t="s">
        <v>192</v>
      </c>
      <c r="J16" s="688"/>
      <c r="K16" s="688"/>
      <c r="L16" s="688"/>
      <c r="M16" s="689"/>
      <c r="N16" s="689"/>
      <c r="O16" s="689"/>
      <c r="P16" s="689"/>
      <c r="Q16" s="689"/>
      <c r="R16" s="689"/>
      <c r="S16" s="689"/>
      <c r="T16" s="689"/>
      <c r="U16" s="689"/>
      <c r="V16" s="689"/>
      <c r="W16" s="689"/>
      <c r="X16" s="689"/>
      <c r="Y16" s="689"/>
      <c r="Z16" s="689"/>
      <c r="AA16" s="689"/>
      <c r="AB16" s="690"/>
      <c r="AC16" s="357"/>
    </row>
    <row r="17" spans="2:29"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8"/>
      <c r="AA17" s="358"/>
      <c r="AB17" s="358"/>
      <c r="AC17" s="357"/>
    </row>
    <row r="18" spans="2:29" ht="52.5" customHeight="1" thickBot="1" x14ac:dyDescent="0.25">
      <c r="B18" s="355"/>
      <c r="C18" s="685" t="s">
        <v>9</v>
      </c>
      <c r="D18" s="686"/>
      <c r="E18" s="686"/>
      <c r="F18" s="686"/>
      <c r="G18" s="686"/>
      <c r="H18" s="687"/>
      <c r="I18" s="688" t="s">
        <v>193</v>
      </c>
      <c r="J18" s="688"/>
      <c r="K18" s="688"/>
      <c r="L18" s="688"/>
      <c r="M18" s="689"/>
      <c r="N18" s="689"/>
      <c r="O18" s="689"/>
      <c r="P18" s="689"/>
      <c r="Q18" s="689"/>
      <c r="R18" s="689"/>
      <c r="S18" s="689"/>
      <c r="T18" s="689"/>
      <c r="U18" s="689"/>
      <c r="V18" s="689"/>
      <c r="W18" s="689"/>
      <c r="X18" s="689"/>
      <c r="Y18" s="689"/>
      <c r="Z18" s="689"/>
      <c r="AA18" s="689"/>
      <c r="AB18" s="690"/>
      <c r="AC18" s="357"/>
    </row>
    <row r="19" spans="2:29"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8"/>
      <c r="AA19" s="358"/>
      <c r="AB19" s="358"/>
      <c r="AC19" s="357"/>
    </row>
    <row r="20" spans="2:29" s="341" customFormat="1" ht="22.5" customHeight="1" thickBot="1" x14ac:dyDescent="0.25">
      <c r="B20" s="355"/>
      <c r="C20" s="691" t="s">
        <v>10</v>
      </c>
      <c r="D20" s="692"/>
      <c r="E20" s="692"/>
      <c r="F20" s="692"/>
      <c r="G20" s="692"/>
      <c r="H20" s="693"/>
      <c r="I20" s="697" t="s">
        <v>160</v>
      </c>
      <c r="J20" s="698"/>
      <c r="K20" s="698"/>
      <c r="L20" s="698"/>
      <c r="M20" s="698"/>
      <c r="N20" s="698"/>
      <c r="O20" s="699"/>
      <c r="P20" s="744" t="s">
        <v>11</v>
      </c>
      <c r="Q20" s="745"/>
      <c r="R20" s="745"/>
      <c r="S20" s="745"/>
      <c r="T20" s="745"/>
      <c r="U20" s="745"/>
      <c r="V20" s="746"/>
      <c r="W20" s="744" t="s">
        <v>12</v>
      </c>
      <c r="X20" s="745"/>
      <c r="Y20" s="745"/>
      <c r="Z20" s="745"/>
      <c r="AA20" s="745"/>
      <c r="AB20" s="746"/>
      <c r="AC20" s="357"/>
    </row>
    <row r="21" spans="2:29" s="341" customFormat="1" ht="30.75" customHeight="1" thickBot="1" x14ac:dyDescent="0.25">
      <c r="B21" s="355"/>
      <c r="C21" s="694"/>
      <c r="D21" s="695"/>
      <c r="E21" s="695"/>
      <c r="F21" s="695"/>
      <c r="G21" s="695"/>
      <c r="H21" s="696"/>
      <c r="I21" s="700"/>
      <c r="J21" s="701"/>
      <c r="K21" s="701"/>
      <c r="L21" s="701"/>
      <c r="M21" s="701"/>
      <c r="N21" s="701"/>
      <c r="O21" s="702"/>
      <c r="P21" s="1195" t="s">
        <v>161</v>
      </c>
      <c r="Q21" s="1196"/>
      <c r="R21" s="1196"/>
      <c r="S21" s="1196"/>
      <c r="T21" s="1196"/>
      <c r="U21" s="1196"/>
      <c r="V21" s="1197"/>
      <c r="W21" s="1195" t="s">
        <v>50</v>
      </c>
      <c r="X21" s="1196"/>
      <c r="Y21" s="1196"/>
      <c r="Z21" s="1196"/>
      <c r="AA21" s="1196"/>
      <c r="AB21" s="1197"/>
      <c r="AC21" s="357"/>
    </row>
    <row r="22" spans="2:29"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7"/>
    </row>
    <row r="23" spans="2:29" ht="31.5" customHeight="1" thickBot="1" x14ac:dyDescent="0.25">
      <c r="B23" s="355"/>
      <c r="C23" s="1178" t="s">
        <v>13</v>
      </c>
      <c r="D23" s="1179"/>
      <c r="E23" s="1179"/>
      <c r="F23" s="1179"/>
      <c r="G23" s="1179"/>
      <c r="H23" s="1179"/>
      <c r="I23" s="1179"/>
      <c r="J23" s="1179"/>
      <c r="K23" s="1178" t="s">
        <v>14</v>
      </c>
      <c r="L23" s="1179"/>
      <c r="M23" s="1179"/>
      <c r="N23" s="1179"/>
      <c r="O23" s="1179"/>
      <c r="P23" s="1179"/>
      <c r="Q23" s="1179"/>
      <c r="R23" s="1180"/>
      <c r="S23" s="1178" t="s">
        <v>15</v>
      </c>
      <c r="T23" s="1179"/>
      <c r="U23" s="1179"/>
      <c r="V23" s="1179"/>
      <c r="W23" s="1179"/>
      <c r="X23" s="1179"/>
      <c r="Y23" s="1179"/>
      <c r="Z23" s="1179"/>
      <c r="AA23" s="1179"/>
      <c r="AB23" s="1180"/>
      <c r="AC23" s="357"/>
    </row>
    <row r="24" spans="2:29" ht="39" customHeight="1" thickBot="1" x14ac:dyDescent="0.25">
      <c r="B24" s="355"/>
      <c r="C24" s="1233" t="s">
        <v>162</v>
      </c>
      <c r="D24" s="1234"/>
      <c r="E24" s="1234"/>
      <c r="F24" s="1234"/>
      <c r="G24" s="1234"/>
      <c r="H24" s="1234"/>
      <c r="I24" s="1234"/>
      <c r="J24" s="1234"/>
      <c r="K24" s="1233" t="s">
        <v>163</v>
      </c>
      <c r="L24" s="1234"/>
      <c r="M24" s="1234"/>
      <c r="N24" s="1234"/>
      <c r="O24" s="1234"/>
      <c r="P24" s="1234"/>
      <c r="Q24" s="1234"/>
      <c r="R24" s="1235"/>
      <c r="S24" s="756" t="s">
        <v>164</v>
      </c>
      <c r="T24" s="757"/>
      <c r="U24" s="757"/>
      <c r="V24" s="757"/>
      <c r="W24" s="757"/>
      <c r="X24" s="757"/>
      <c r="Y24" s="757"/>
      <c r="Z24" s="757"/>
      <c r="AA24" s="757"/>
      <c r="AB24" s="758"/>
      <c r="AC24" s="357"/>
    </row>
    <row r="25" spans="2:29"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7"/>
    </row>
    <row r="26" spans="2:29" ht="199.5" customHeight="1" thickBot="1" x14ac:dyDescent="0.25">
      <c r="B26" s="355"/>
      <c r="C26" s="685" t="s">
        <v>16</v>
      </c>
      <c r="D26" s="686"/>
      <c r="E26" s="686"/>
      <c r="F26" s="686"/>
      <c r="G26" s="686"/>
      <c r="H26" s="687"/>
      <c r="I26" s="688" t="s">
        <v>194</v>
      </c>
      <c r="J26" s="688"/>
      <c r="K26" s="688"/>
      <c r="L26" s="688"/>
      <c r="M26" s="689"/>
      <c r="N26" s="689"/>
      <c r="O26" s="689"/>
      <c r="P26" s="689"/>
      <c r="Q26" s="689"/>
      <c r="R26" s="689"/>
      <c r="S26" s="689"/>
      <c r="T26" s="689"/>
      <c r="U26" s="689"/>
      <c r="V26" s="689"/>
      <c r="W26" s="689"/>
      <c r="X26" s="689"/>
      <c r="Y26" s="689"/>
      <c r="Z26" s="689"/>
      <c r="AA26" s="689"/>
      <c r="AB26" s="690"/>
      <c r="AC26" s="357"/>
    </row>
    <row r="27" spans="2:29"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8"/>
      <c r="AA27" s="358"/>
      <c r="AB27" s="358"/>
      <c r="AC27" s="357"/>
    </row>
    <row r="28" spans="2:29" ht="39.75" customHeight="1" thickBot="1" x14ac:dyDescent="0.25">
      <c r="B28" s="355"/>
      <c r="C28" s="685" t="s">
        <v>17</v>
      </c>
      <c r="D28" s="686"/>
      <c r="E28" s="686"/>
      <c r="F28" s="686"/>
      <c r="G28" s="686"/>
      <c r="H28" s="687"/>
      <c r="I28" s="709" t="s">
        <v>195</v>
      </c>
      <c r="J28" s="1053"/>
      <c r="K28" s="1053"/>
      <c r="L28" s="1053"/>
      <c r="M28" s="688"/>
      <c r="N28" s="685" t="s">
        <v>18</v>
      </c>
      <c r="O28" s="686"/>
      <c r="P28" s="686"/>
      <c r="Q28" s="686"/>
      <c r="R28" s="686"/>
      <c r="S28" s="687"/>
      <c r="T28" s="718" t="s">
        <v>38</v>
      </c>
      <c r="U28" s="716"/>
      <c r="V28" s="717"/>
      <c r="W28" s="54" t="s">
        <v>77</v>
      </c>
      <c r="X28" s="716" t="s">
        <v>39</v>
      </c>
      <c r="Y28" s="716"/>
      <c r="Z28" s="716"/>
      <c r="AA28" s="717"/>
      <c r="AB28" s="54" t="s">
        <v>77</v>
      </c>
      <c r="AC28" s="357"/>
    </row>
    <row r="29" spans="2:29"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7"/>
    </row>
    <row r="30" spans="2:29"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29"/>
      <c r="Z30" s="729"/>
      <c r="AA30" s="729"/>
      <c r="AB30" s="730"/>
      <c r="AC30" s="357"/>
    </row>
    <row r="31" spans="2:29"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2"/>
      <c r="Z31" s="732"/>
      <c r="AA31" s="732"/>
      <c r="AB31" s="733"/>
      <c r="AC31" s="357"/>
    </row>
    <row r="32" spans="2:29" s="361" customFormat="1" ht="36.75" customHeight="1" x14ac:dyDescent="0.2">
      <c r="B32" s="360"/>
      <c r="C32" s="1135" t="s">
        <v>20</v>
      </c>
      <c r="D32" s="1136"/>
      <c r="E32" s="1136"/>
      <c r="F32" s="1136"/>
      <c r="G32" s="1137"/>
      <c r="H32" s="1190" t="s">
        <v>196</v>
      </c>
      <c r="I32" s="1190" t="s">
        <v>197</v>
      </c>
      <c r="J32" s="1190" t="s">
        <v>198</v>
      </c>
      <c r="K32" s="1230" t="s">
        <v>199</v>
      </c>
      <c r="L32" s="1231"/>
      <c r="M32" s="1232"/>
      <c r="N32" s="1200" t="s">
        <v>24</v>
      </c>
      <c r="O32" s="1136"/>
      <c r="P32" s="1136"/>
      <c r="Q32" s="1136"/>
      <c r="R32" s="1136"/>
      <c r="S32" s="1136"/>
      <c r="T32" s="1136"/>
      <c r="U32" s="1136"/>
      <c r="V32" s="1136"/>
      <c r="W32" s="1136"/>
      <c r="X32" s="1136"/>
      <c r="Y32" s="1136"/>
      <c r="Z32" s="1136"/>
      <c r="AA32" s="1136"/>
      <c r="AB32" s="1137"/>
      <c r="AC32" s="357"/>
    </row>
    <row r="33" spans="2:29" s="361" customFormat="1" ht="28.5" customHeight="1" thickBot="1" x14ac:dyDescent="0.25">
      <c r="B33" s="360"/>
      <c r="C33" s="1187"/>
      <c r="D33" s="1188"/>
      <c r="E33" s="1188"/>
      <c r="F33" s="1188"/>
      <c r="G33" s="1189"/>
      <c r="H33" s="1191"/>
      <c r="I33" s="1191"/>
      <c r="J33" s="1191"/>
      <c r="K33" s="57" t="s">
        <v>200</v>
      </c>
      <c r="L33" s="58" t="s">
        <v>201</v>
      </c>
      <c r="M33" s="59" t="s">
        <v>202</v>
      </c>
      <c r="N33" s="1201"/>
      <c r="O33" s="1188"/>
      <c r="P33" s="1188"/>
      <c r="Q33" s="1188"/>
      <c r="R33" s="1188"/>
      <c r="S33" s="1188"/>
      <c r="T33" s="1188"/>
      <c r="U33" s="1188"/>
      <c r="V33" s="1188"/>
      <c r="W33" s="1188"/>
      <c r="X33" s="1188"/>
      <c r="Y33" s="1188"/>
      <c r="Z33" s="1188"/>
      <c r="AA33" s="1188"/>
      <c r="AB33" s="1189"/>
      <c r="AC33" s="357"/>
    </row>
    <row r="34" spans="2:29" s="361" customFormat="1" ht="258.75" customHeight="1" x14ac:dyDescent="0.2">
      <c r="B34" s="360"/>
      <c r="C34" s="719" t="s">
        <v>170</v>
      </c>
      <c r="D34" s="720"/>
      <c r="E34" s="720"/>
      <c r="F34" s="720"/>
      <c r="G34" s="721"/>
      <c r="H34" s="298">
        <v>3.9663498697981456</v>
      </c>
      <c r="I34" s="21">
        <v>4</v>
      </c>
      <c r="J34" s="298">
        <f>IFERROR(((H34/I34))," ")</f>
        <v>0.99158746744953641</v>
      </c>
      <c r="K34" s="525" t="s">
        <v>77</v>
      </c>
      <c r="L34" s="61"/>
      <c r="M34" s="62"/>
      <c r="N34" s="1192" t="s">
        <v>203</v>
      </c>
      <c r="O34" s="1193"/>
      <c r="P34" s="1193"/>
      <c r="Q34" s="1193"/>
      <c r="R34" s="1193"/>
      <c r="S34" s="1193"/>
      <c r="T34" s="1193"/>
      <c r="U34" s="1193"/>
      <c r="V34" s="1193"/>
      <c r="W34" s="1193"/>
      <c r="X34" s="1193"/>
      <c r="Y34" s="1193"/>
      <c r="Z34" s="1193"/>
      <c r="AA34" s="1193"/>
      <c r="AB34" s="1194"/>
      <c r="AC34" s="357"/>
    </row>
    <row r="35" spans="2:29" s="361" customFormat="1" ht="258" customHeight="1" x14ac:dyDescent="0.2">
      <c r="B35" s="360"/>
      <c r="C35" s="719" t="s">
        <v>172</v>
      </c>
      <c r="D35" s="720"/>
      <c r="E35" s="720"/>
      <c r="F35" s="720"/>
      <c r="G35" s="721"/>
      <c r="H35" s="63">
        <v>4</v>
      </c>
      <c r="I35" s="515">
        <v>4</v>
      </c>
      <c r="J35" s="55">
        <f>IFERROR(((H35/I35))," ")</f>
        <v>1</v>
      </c>
      <c r="K35" s="526" t="s">
        <v>77</v>
      </c>
      <c r="L35" s="64"/>
      <c r="M35" s="65"/>
      <c r="N35" s="1192" t="s">
        <v>757</v>
      </c>
      <c r="O35" s="1193"/>
      <c r="P35" s="1193"/>
      <c r="Q35" s="1193"/>
      <c r="R35" s="1193"/>
      <c r="S35" s="1193"/>
      <c r="T35" s="1193"/>
      <c r="U35" s="1193"/>
      <c r="V35" s="1193"/>
      <c r="W35" s="1193"/>
      <c r="X35" s="1193"/>
      <c r="Y35" s="1193"/>
      <c r="Z35" s="1193"/>
      <c r="AA35" s="1193"/>
      <c r="AB35" s="1194"/>
      <c r="AC35" s="357"/>
    </row>
    <row r="36" spans="2:29" s="361" customFormat="1" ht="295.5" customHeight="1" x14ac:dyDescent="0.2">
      <c r="B36" s="360"/>
      <c r="C36" s="719" t="s">
        <v>173</v>
      </c>
      <c r="D36" s="720"/>
      <c r="E36" s="720"/>
      <c r="F36" s="720"/>
      <c r="G36" s="721"/>
      <c r="H36" s="63">
        <v>7.9207000000000001</v>
      </c>
      <c r="I36" s="515">
        <v>8</v>
      </c>
      <c r="J36" s="55">
        <f>IFERROR(((H36/I36))," ")</f>
        <v>0.99008750000000001</v>
      </c>
      <c r="K36" s="526" t="s">
        <v>77</v>
      </c>
      <c r="L36" s="64"/>
      <c r="M36" s="65"/>
      <c r="N36" s="1192" t="s">
        <v>758</v>
      </c>
      <c r="O36" s="1193"/>
      <c r="P36" s="1193"/>
      <c r="Q36" s="1193"/>
      <c r="R36" s="1193"/>
      <c r="S36" s="1193"/>
      <c r="T36" s="1193"/>
      <c r="U36" s="1193"/>
      <c r="V36" s="1193"/>
      <c r="W36" s="1193"/>
      <c r="X36" s="1193"/>
      <c r="Y36" s="1193"/>
      <c r="Z36" s="1193"/>
      <c r="AA36" s="1193"/>
      <c r="AB36" s="1194"/>
      <c r="AC36" s="357"/>
    </row>
    <row r="37" spans="2:29" s="361" customFormat="1" ht="276.75" customHeight="1" thickBot="1" x14ac:dyDescent="0.25">
      <c r="B37" s="360"/>
      <c r="C37" s="1100" t="s">
        <v>174</v>
      </c>
      <c r="D37" s="1101"/>
      <c r="E37" s="1101"/>
      <c r="F37" s="1101"/>
      <c r="G37" s="1102"/>
      <c r="H37" s="515"/>
      <c r="I37" s="515"/>
      <c r="J37" s="55"/>
      <c r="K37" s="527" t="s">
        <v>77</v>
      </c>
      <c r="L37" s="66"/>
      <c r="M37" s="67"/>
      <c r="N37" s="1192" t="s">
        <v>882</v>
      </c>
      <c r="O37" s="1193"/>
      <c r="P37" s="1193"/>
      <c r="Q37" s="1193"/>
      <c r="R37" s="1193"/>
      <c r="S37" s="1193"/>
      <c r="T37" s="1193"/>
      <c r="U37" s="1193"/>
      <c r="V37" s="1193"/>
      <c r="W37" s="1193"/>
      <c r="X37" s="1193"/>
      <c r="Y37" s="1193"/>
      <c r="Z37" s="1193"/>
      <c r="AA37" s="1193"/>
      <c r="AB37" s="1194"/>
      <c r="AC37" s="357"/>
    </row>
    <row r="38" spans="2:29" s="361" customFormat="1" ht="15.75" customHeight="1" thickBot="1" x14ac:dyDescent="0.3">
      <c r="B38" s="360"/>
      <c r="C38" s="738" t="s">
        <v>25</v>
      </c>
      <c r="D38" s="739"/>
      <c r="E38" s="739"/>
      <c r="F38" s="739"/>
      <c r="G38" s="740"/>
      <c r="H38" s="50">
        <f>SUM(H34:H37)</f>
        <v>15.887049869798146</v>
      </c>
      <c r="I38" s="51">
        <f>SUM(I34:I37)</f>
        <v>16</v>
      </c>
      <c r="J38" s="56">
        <f>IFERROR(((H38/I38))," ")</f>
        <v>0.99294061686238411</v>
      </c>
      <c r="K38" s="51"/>
      <c r="L38" s="51"/>
      <c r="M38" s="51"/>
      <c r="N38" s="1202"/>
      <c r="O38" s="1203"/>
      <c r="P38" s="1203"/>
      <c r="Q38" s="1203"/>
      <c r="R38" s="1203"/>
      <c r="S38" s="1203"/>
      <c r="T38" s="1203"/>
      <c r="U38" s="1203"/>
      <c r="V38" s="1203"/>
      <c r="W38" s="1203"/>
      <c r="X38" s="1203"/>
      <c r="Y38" s="1203"/>
      <c r="Z38" s="1203"/>
      <c r="AA38" s="1203"/>
      <c r="AB38" s="1204"/>
      <c r="AC38" s="357"/>
    </row>
    <row r="39" spans="2:29" s="361" customFormat="1" ht="5.25" customHeight="1" x14ac:dyDescent="0.2">
      <c r="B39" s="360"/>
      <c r="C39" s="356"/>
      <c r="D39" s="356"/>
      <c r="E39" s="356"/>
      <c r="F39" s="356"/>
      <c r="G39" s="356"/>
      <c r="H39" s="365"/>
      <c r="I39" s="365"/>
      <c r="J39" s="365"/>
      <c r="K39" s="365"/>
      <c r="L39" s="365"/>
      <c r="M39" s="28"/>
      <c r="N39" s="356"/>
      <c r="O39" s="356"/>
      <c r="P39" s="356"/>
      <c r="Q39" s="356"/>
      <c r="R39" s="356"/>
      <c r="S39" s="356"/>
      <c r="T39" s="356"/>
      <c r="U39" s="356"/>
      <c r="V39" s="356"/>
      <c r="W39" s="356"/>
      <c r="X39" s="356"/>
      <c r="Y39" s="356"/>
      <c r="Z39" s="356"/>
      <c r="AA39" s="356"/>
      <c r="AB39" s="356"/>
      <c r="AC39" s="357"/>
    </row>
    <row r="40" spans="2:29" s="361" customFormat="1" ht="15" thickBot="1" x14ac:dyDescent="0.25">
      <c r="B40" s="360"/>
      <c r="C40" s="356"/>
      <c r="D40" s="356"/>
      <c r="E40" s="356"/>
      <c r="F40" s="356"/>
      <c r="G40" s="356"/>
      <c r="H40" s="365"/>
      <c r="I40" s="365"/>
      <c r="J40" s="365"/>
      <c r="K40" s="365"/>
      <c r="L40" s="365"/>
      <c r="M40" s="28"/>
      <c r="N40" s="356"/>
      <c r="O40" s="356"/>
      <c r="P40" s="356"/>
      <c r="Q40" s="356"/>
      <c r="R40" s="356"/>
      <c r="S40" s="356"/>
      <c r="T40" s="356"/>
      <c r="U40" s="356"/>
      <c r="V40" s="356"/>
      <c r="W40" s="356"/>
      <c r="X40" s="356"/>
      <c r="Y40" s="356"/>
      <c r="Z40" s="356"/>
      <c r="AA40" s="356"/>
      <c r="AB40" s="356"/>
      <c r="AC40" s="357"/>
    </row>
    <row r="41" spans="2:29" s="361" customFormat="1" x14ac:dyDescent="0.2">
      <c r="B41" s="36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5"/>
      <c r="Z41" s="745"/>
      <c r="AA41" s="745"/>
      <c r="AB41" s="746"/>
      <c r="AC41" s="357"/>
    </row>
    <row r="42" spans="2:29" ht="15" thickBot="1" x14ac:dyDescent="0.25">
      <c r="B42" s="355"/>
      <c r="C42" s="747"/>
      <c r="D42" s="748"/>
      <c r="E42" s="748"/>
      <c r="F42" s="748"/>
      <c r="G42" s="748"/>
      <c r="H42" s="748"/>
      <c r="I42" s="748"/>
      <c r="J42" s="748"/>
      <c r="K42" s="748"/>
      <c r="L42" s="748"/>
      <c r="M42" s="748"/>
      <c r="N42" s="748"/>
      <c r="O42" s="748"/>
      <c r="P42" s="748"/>
      <c r="Q42" s="748"/>
      <c r="R42" s="748"/>
      <c r="S42" s="748"/>
      <c r="T42" s="748"/>
      <c r="U42" s="748"/>
      <c r="V42" s="748"/>
      <c r="W42" s="748"/>
      <c r="X42" s="748"/>
      <c r="Y42" s="748"/>
      <c r="Z42" s="748"/>
      <c r="AA42" s="748"/>
      <c r="AB42" s="749"/>
      <c r="AC42" s="357"/>
    </row>
    <row r="43" spans="2:29" x14ac:dyDescent="0.2">
      <c r="B43" s="355"/>
      <c r="C43" s="750" t="s">
        <v>27</v>
      </c>
      <c r="D43" s="751"/>
      <c r="E43" s="751"/>
      <c r="F43" s="751"/>
      <c r="G43" s="751"/>
      <c r="H43" s="751"/>
      <c r="I43" s="751"/>
      <c r="J43" s="751"/>
      <c r="K43" s="751"/>
      <c r="L43" s="751"/>
      <c r="M43" s="751"/>
      <c r="N43" s="751"/>
      <c r="O43" s="751"/>
      <c r="P43" s="751"/>
      <c r="Q43" s="751"/>
      <c r="R43" s="751"/>
      <c r="S43" s="751"/>
      <c r="T43" s="751"/>
      <c r="U43" s="751"/>
      <c r="V43" s="751"/>
      <c r="W43" s="751"/>
      <c r="X43" s="751"/>
      <c r="Y43" s="751"/>
      <c r="Z43" s="751"/>
      <c r="AA43" s="751"/>
      <c r="AB43" s="752"/>
      <c r="AC43" s="357"/>
    </row>
    <row r="44" spans="2:29" x14ac:dyDescent="0.2">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4"/>
      <c r="Z44" s="754"/>
      <c r="AA44" s="754"/>
      <c r="AB44" s="755"/>
      <c r="AC44" s="357"/>
    </row>
    <row r="45" spans="2:29" x14ac:dyDescent="0.2">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4"/>
      <c r="Z45" s="754"/>
      <c r="AA45" s="754"/>
      <c r="AB45" s="755"/>
      <c r="AC45" s="357"/>
    </row>
    <row r="46" spans="2:29" x14ac:dyDescent="0.2">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4"/>
      <c r="Z46" s="754"/>
      <c r="AA46" s="754"/>
      <c r="AB46" s="755"/>
      <c r="AC46" s="357"/>
    </row>
    <row r="47" spans="2:29" x14ac:dyDescent="0.2">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4"/>
      <c r="Z47" s="754"/>
      <c r="AA47" s="754"/>
      <c r="AB47" s="755"/>
      <c r="AC47" s="357"/>
    </row>
    <row r="48" spans="2:29" x14ac:dyDescent="0.2">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4"/>
      <c r="Z48" s="754"/>
      <c r="AA48" s="754"/>
      <c r="AB48" s="755"/>
      <c r="AC48" s="357"/>
    </row>
    <row r="49" spans="1:29" x14ac:dyDescent="0.2">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4"/>
      <c r="Z49" s="754"/>
      <c r="AA49" s="754"/>
      <c r="AB49" s="755"/>
      <c r="AC49" s="357"/>
    </row>
    <row r="50" spans="1:29" x14ac:dyDescent="0.2">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4"/>
      <c r="Z50" s="754"/>
      <c r="AA50" s="754"/>
      <c r="AB50" s="755"/>
      <c r="AC50" s="357"/>
    </row>
    <row r="51" spans="1:29"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4"/>
      <c r="Z51" s="754"/>
      <c r="AA51" s="754"/>
      <c r="AB51" s="755"/>
      <c r="AC51" s="357"/>
    </row>
    <row r="52" spans="1:29"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4"/>
      <c r="Z52" s="754"/>
      <c r="AA52" s="754"/>
      <c r="AB52" s="755"/>
      <c r="AC52" s="357"/>
    </row>
    <row r="53" spans="1:29"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4"/>
      <c r="Z53" s="754"/>
      <c r="AA53" s="754"/>
      <c r="AB53" s="755"/>
      <c r="AC53" s="357"/>
    </row>
    <row r="54" spans="1:29" x14ac:dyDescent="0.2">
      <c r="B54" s="355"/>
      <c r="C54" s="753"/>
      <c r="D54" s="754"/>
      <c r="E54" s="754"/>
      <c r="F54" s="754"/>
      <c r="G54" s="754"/>
      <c r="H54" s="754"/>
      <c r="I54" s="754"/>
      <c r="J54" s="754"/>
      <c r="K54" s="754"/>
      <c r="L54" s="754"/>
      <c r="M54" s="754"/>
      <c r="N54" s="754"/>
      <c r="O54" s="754"/>
      <c r="P54" s="754"/>
      <c r="Q54" s="754"/>
      <c r="R54" s="754"/>
      <c r="S54" s="754"/>
      <c r="T54" s="754"/>
      <c r="U54" s="754"/>
      <c r="V54" s="754"/>
      <c r="W54" s="754"/>
      <c r="X54" s="754"/>
      <c r="Y54" s="754"/>
      <c r="Z54" s="754"/>
      <c r="AA54" s="754"/>
      <c r="AB54" s="755"/>
      <c r="AC54" s="357"/>
    </row>
    <row r="55" spans="1:29" ht="15" thickBot="1" x14ac:dyDescent="0.25">
      <c r="B55" s="355"/>
      <c r="C55" s="756"/>
      <c r="D55" s="757"/>
      <c r="E55" s="757"/>
      <c r="F55" s="757"/>
      <c r="G55" s="757"/>
      <c r="H55" s="757"/>
      <c r="I55" s="757"/>
      <c r="J55" s="757"/>
      <c r="K55" s="757"/>
      <c r="L55" s="757"/>
      <c r="M55" s="757"/>
      <c r="N55" s="757"/>
      <c r="O55" s="757"/>
      <c r="P55" s="757"/>
      <c r="Q55" s="757"/>
      <c r="R55" s="757"/>
      <c r="S55" s="757"/>
      <c r="T55" s="757"/>
      <c r="U55" s="757"/>
      <c r="V55" s="757"/>
      <c r="W55" s="757"/>
      <c r="X55" s="757"/>
      <c r="Y55" s="757"/>
      <c r="Z55" s="757"/>
      <c r="AA55" s="757"/>
      <c r="AB55" s="758"/>
      <c r="AC55" s="357"/>
    </row>
    <row r="56" spans="1:29" x14ac:dyDescent="0.2">
      <c r="B56" s="366"/>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8"/>
    </row>
    <row r="57" spans="1:29" ht="15" thickBot="1" x14ac:dyDescent="0.25">
      <c r="B57" s="369"/>
      <c r="C57" s="370"/>
      <c r="D57" s="370"/>
      <c r="E57" s="370"/>
      <c r="F57" s="370"/>
      <c r="G57" s="370"/>
      <c r="H57" s="370"/>
      <c r="I57" s="370"/>
      <c r="J57" s="370"/>
      <c r="K57" s="370"/>
      <c r="L57" s="370"/>
      <c r="M57" s="370"/>
      <c r="N57" s="370"/>
      <c r="O57" s="370"/>
      <c r="P57" s="370"/>
      <c r="Q57" s="370"/>
      <c r="R57" s="370"/>
      <c r="S57" s="370"/>
      <c r="T57" s="370"/>
      <c r="U57" s="370"/>
      <c r="V57" s="370"/>
      <c r="W57" s="370"/>
      <c r="X57" s="370"/>
      <c r="Y57" s="370"/>
      <c r="Z57" s="370"/>
      <c r="AA57" s="370"/>
      <c r="AB57" s="370"/>
      <c r="AC57" s="371"/>
    </row>
    <row r="58" spans="1:29" ht="14.25" customHeight="1" x14ac:dyDescent="0.2">
      <c r="B58" s="372"/>
      <c r="C58" s="1210" t="s">
        <v>20</v>
      </c>
      <c r="D58" s="1211"/>
      <c r="E58" s="1211"/>
      <c r="F58" s="1211"/>
      <c r="G58" s="1212"/>
      <c r="H58" s="1210" t="s">
        <v>34</v>
      </c>
      <c r="I58" s="1211"/>
      <c r="J58" s="1219"/>
      <c r="K58" s="1222" t="s">
        <v>35</v>
      </c>
      <c r="L58" s="1211"/>
      <c r="M58" s="1211"/>
      <c r="N58" s="1211"/>
      <c r="O58" s="1212"/>
      <c r="P58" s="1210" t="s">
        <v>33</v>
      </c>
      <c r="Q58" s="1211"/>
      <c r="R58" s="1211"/>
      <c r="S58" s="1211"/>
      <c r="T58" s="1211"/>
      <c r="U58" s="1211"/>
      <c r="V58" s="1211"/>
      <c r="W58" s="1211"/>
      <c r="X58" s="1211"/>
      <c r="Y58" s="1211"/>
      <c r="Z58" s="1211"/>
      <c r="AA58" s="1211"/>
      <c r="AB58" s="1219"/>
      <c r="AC58" s="373"/>
    </row>
    <row r="59" spans="1:29" ht="14.25" customHeight="1" x14ac:dyDescent="0.2">
      <c r="A59" s="341"/>
      <c r="B59" s="374"/>
      <c r="C59" s="1213"/>
      <c r="D59" s="1214"/>
      <c r="E59" s="1214"/>
      <c r="F59" s="1214"/>
      <c r="G59" s="1215"/>
      <c r="H59" s="1213"/>
      <c r="I59" s="1214"/>
      <c r="J59" s="1220"/>
      <c r="K59" s="1223"/>
      <c r="L59" s="1214"/>
      <c r="M59" s="1214"/>
      <c r="N59" s="1214"/>
      <c r="O59" s="1215"/>
      <c r="P59" s="1213"/>
      <c r="Q59" s="1214"/>
      <c r="R59" s="1214"/>
      <c r="S59" s="1214"/>
      <c r="T59" s="1214"/>
      <c r="U59" s="1214"/>
      <c r="V59" s="1214"/>
      <c r="W59" s="1214"/>
      <c r="X59" s="1214"/>
      <c r="Y59" s="1214"/>
      <c r="Z59" s="1214"/>
      <c r="AA59" s="1214"/>
      <c r="AB59" s="1220"/>
      <c r="AC59" s="373"/>
    </row>
    <row r="60" spans="1:29" ht="15" customHeight="1" thickBot="1" x14ac:dyDescent="0.25">
      <c r="A60" s="341"/>
      <c r="B60" s="374"/>
      <c r="C60" s="1216"/>
      <c r="D60" s="1217"/>
      <c r="E60" s="1217"/>
      <c r="F60" s="1217"/>
      <c r="G60" s="1218"/>
      <c r="H60" s="1216"/>
      <c r="I60" s="1217"/>
      <c r="J60" s="1221"/>
      <c r="K60" s="1224"/>
      <c r="L60" s="1217"/>
      <c r="M60" s="1217"/>
      <c r="N60" s="1217"/>
      <c r="O60" s="1218"/>
      <c r="P60" s="1216"/>
      <c r="Q60" s="1217"/>
      <c r="R60" s="1217"/>
      <c r="S60" s="1217"/>
      <c r="T60" s="1217"/>
      <c r="U60" s="1217"/>
      <c r="V60" s="1217"/>
      <c r="W60" s="1217"/>
      <c r="X60" s="1217"/>
      <c r="Y60" s="1217"/>
      <c r="Z60" s="1217"/>
      <c r="AA60" s="1217"/>
      <c r="AB60" s="1221"/>
      <c r="AC60" s="373"/>
    </row>
    <row r="61" spans="1:29" ht="15" customHeight="1" x14ac:dyDescent="0.2">
      <c r="B61" s="372"/>
      <c r="C61" s="1225" t="s">
        <v>170</v>
      </c>
      <c r="D61" s="1226"/>
      <c r="E61" s="1226"/>
      <c r="F61" s="1226"/>
      <c r="G61" s="1226"/>
      <c r="H61" s="1227">
        <v>0.70099999999999996</v>
      </c>
      <c r="I61" s="1227"/>
      <c r="J61" s="1227"/>
      <c r="K61" s="1228">
        <f>+J34</f>
        <v>0.99158746744953641</v>
      </c>
      <c r="L61" s="1228"/>
      <c r="M61" s="1228"/>
      <c r="N61" s="1228"/>
      <c r="O61" s="1228"/>
      <c r="P61" s="1226" t="s">
        <v>175</v>
      </c>
      <c r="Q61" s="1226"/>
      <c r="R61" s="1226"/>
      <c r="S61" s="1226"/>
      <c r="T61" s="1226"/>
      <c r="U61" s="1226"/>
      <c r="V61" s="1226"/>
      <c r="W61" s="1226"/>
      <c r="X61" s="1226"/>
      <c r="Y61" s="1226"/>
      <c r="Z61" s="1226"/>
      <c r="AA61" s="1226"/>
      <c r="AB61" s="1229"/>
      <c r="AC61" s="375"/>
    </row>
    <row r="62" spans="1:29" x14ac:dyDescent="0.2">
      <c r="B62" s="372"/>
      <c r="C62" s="645" t="s">
        <v>172</v>
      </c>
      <c r="D62" s="646"/>
      <c r="E62" s="646"/>
      <c r="F62" s="646"/>
      <c r="G62" s="646"/>
      <c r="H62" s="1185">
        <v>0.80400000000000005</v>
      </c>
      <c r="I62" s="1185"/>
      <c r="J62" s="1185"/>
      <c r="K62" s="1186">
        <f>+J35</f>
        <v>1</v>
      </c>
      <c r="L62" s="1186"/>
      <c r="M62" s="1186"/>
      <c r="N62" s="1186"/>
      <c r="O62" s="1186"/>
      <c r="P62" s="646" t="s">
        <v>175</v>
      </c>
      <c r="Q62" s="646"/>
      <c r="R62" s="646"/>
      <c r="S62" s="646"/>
      <c r="T62" s="646"/>
      <c r="U62" s="646"/>
      <c r="V62" s="646"/>
      <c r="W62" s="646"/>
      <c r="X62" s="646"/>
      <c r="Y62" s="646"/>
      <c r="Z62" s="646"/>
      <c r="AA62" s="646"/>
      <c r="AB62" s="768"/>
      <c r="AC62" s="375"/>
    </row>
    <row r="63" spans="1:29" x14ac:dyDescent="0.2">
      <c r="B63" s="372"/>
      <c r="C63" s="645" t="s">
        <v>173</v>
      </c>
      <c r="D63" s="646"/>
      <c r="E63" s="646"/>
      <c r="F63" s="646"/>
      <c r="G63" s="646"/>
      <c r="H63" s="1185">
        <v>0.91620000000000001</v>
      </c>
      <c r="I63" s="1185"/>
      <c r="J63" s="1185"/>
      <c r="K63" s="1186">
        <f>+J36</f>
        <v>0.99008750000000001</v>
      </c>
      <c r="L63" s="1186"/>
      <c r="M63" s="1186"/>
      <c r="N63" s="1186"/>
      <c r="O63" s="1186"/>
      <c r="P63" s="646" t="s">
        <v>175</v>
      </c>
      <c r="Q63" s="646"/>
      <c r="R63" s="646"/>
      <c r="S63" s="646"/>
      <c r="T63" s="646"/>
      <c r="U63" s="646"/>
      <c r="V63" s="646"/>
      <c r="W63" s="646"/>
      <c r="X63" s="646"/>
      <c r="Y63" s="646"/>
      <c r="Z63" s="646"/>
      <c r="AA63" s="646"/>
      <c r="AB63" s="768"/>
      <c r="AC63" s="375"/>
    </row>
    <row r="64" spans="1:29" ht="15" thickBot="1" x14ac:dyDescent="0.25">
      <c r="B64" s="372"/>
      <c r="C64" s="647" t="s">
        <v>174</v>
      </c>
      <c r="D64" s="648"/>
      <c r="E64" s="648"/>
      <c r="F64" s="648"/>
      <c r="G64" s="648"/>
      <c r="H64" s="1208">
        <v>0.90200000000000002</v>
      </c>
      <c r="I64" s="1208"/>
      <c r="J64" s="1208"/>
      <c r="K64" s="1209"/>
      <c r="L64" s="1209"/>
      <c r="M64" s="1209"/>
      <c r="N64" s="1209"/>
      <c r="O64" s="1209"/>
      <c r="P64" s="648"/>
      <c r="Q64" s="648"/>
      <c r="R64" s="648"/>
      <c r="S64" s="648"/>
      <c r="T64" s="648"/>
      <c r="U64" s="648"/>
      <c r="V64" s="648"/>
      <c r="W64" s="648"/>
      <c r="X64" s="648"/>
      <c r="Y64" s="648"/>
      <c r="Z64" s="648"/>
      <c r="AA64" s="648"/>
      <c r="AB64" s="770"/>
      <c r="AC64" s="375"/>
    </row>
    <row r="65" spans="2:29" x14ac:dyDescent="0.2">
      <c r="B65" s="376"/>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77"/>
    </row>
    <row r="104" ht="6" customHeight="1" x14ac:dyDescent="0.2"/>
  </sheetData>
  <mergeCells count="79">
    <mergeCell ref="C7:H8"/>
    <mergeCell ref="I7:AB8"/>
    <mergeCell ref="B2:G4"/>
    <mergeCell ref="H2:AC2"/>
    <mergeCell ref="H3:R3"/>
    <mergeCell ref="S3:AC3"/>
    <mergeCell ref="H4:AC4"/>
    <mergeCell ref="C10:H11"/>
    <mergeCell ref="I10:T11"/>
    <mergeCell ref="U10:X10"/>
    <mergeCell ref="Y10:AB10"/>
    <mergeCell ref="U11:X11"/>
    <mergeCell ref="Y11:AB11"/>
    <mergeCell ref="C13:H14"/>
    <mergeCell ref="I13:V14"/>
    <mergeCell ref="W13:AB13"/>
    <mergeCell ref="W14:AB14"/>
    <mergeCell ref="C16:H16"/>
    <mergeCell ref="I16:AB16"/>
    <mergeCell ref="C18:H18"/>
    <mergeCell ref="I18:AB18"/>
    <mergeCell ref="C20:H21"/>
    <mergeCell ref="I20:O21"/>
    <mergeCell ref="P20:V20"/>
    <mergeCell ref="W20:AB20"/>
    <mergeCell ref="P21:V21"/>
    <mergeCell ref="W21:AB21"/>
    <mergeCell ref="C23:J23"/>
    <mergeCell ref="K23:R23"/>
    <mergeCell ref="S23:AB23"/>
    <mergeCell ref="C24:J24"/>
    <mergeCell ref="K24:R24"/>
    <mergeCell ref="S24:AB24"/>
    <mergeCell ref="C26:H26"/>
    <mergeCell ref="I26:AB26"/>
    <mergeCell ref="C28:H28"/>
    <mergeCell ref="I28:M28"/>
    <mergeCell ref="N28:S28"/>
    <mergeCell ref="T28:V28"/>
    <mergeCell ref="X28:AA28"/>
    <mergeCell ref="C30:AB31"/>
    <mergeCell ref="C32:G33"/>
    <mergeCell ref="H32:H33"/>
    <mergeCell ref="I32:I33"/>
    <mergeCell ref="J32:J33"/>
    <mergeCell ref="K32:M32"/>
    <mergeCell ref="N32:AB33"/>
    <mergeCell ref="C43:AB55"/>
    <mergeCell ref="C34:G34"/>
    <mergeCell ref="N34:AB34"/>
    <mergeCell ref="C35:G35"/>
    <mergeCell ref="N35:AB35"/>
    <mergeCell ref="C36:G36"/>
    <mergeCell ref="N36:AB36"/>
    <mergeCell ref="C37:G37"/>
    <mergeCell ref="N37:AB37"/>
    <mergeCell ref="C38:G38"/>
    <mergeCell ref="N38:AB38"/>
    <mergeCell ref="C41:AB42"/>
    <mergeCell ref="C58:G60"/>
    <mergeCell ref="H58:J60"/>
    <mergeCell ref="K58:O60"/>
    <mergeCell ref="P58:AB60"/>
    <mergeCell ref="C61:G61"/>
    <mergeCell ref="H61:J61"/>
    <mergeCell ref="K61:O61"/>
    <mergeCell ref="P61:AB61"/>
    <mergeCell ref="C64:G64"/>
    <mergeCell ref="H64:J64"/>
    <mergeCell ref="K64:O64"/>
    <mergeCell ref="P64:AB64"/>
    <mergeCell ref="C62:G62"/>
    <mergeCell ref="H62:J62"/>
    <mergeCell ref="K62:O62"/>
    <mergeCell ref="P62:AB62"/>
    <mergeCell ref="C63:G63"/>
    <mergeCell ref="H63:J63"/>
    <mergeCell ref="K63:O63"/>
    <mergeCell ref="P63:AB63"/>
  </mergeCell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Z111"/>
  <sheetViews>
    <sheetView topLeftCell="A26" workbookViewId="0">
      <selection activeCell="AB42" sqref="AB42"/>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1236" t="s">
        <v>0</v>
      </c>
      <c r="I2" s="1236"/>
      <c r="J2" s="1236"/>
      <c r="K2" s="1236"/>
      <c r="L2" s="1236"/>
      <c r="M2" s="1236"/>
      <c r="N2" s="1236"/>
      <c r="O2" s="1236"/>
      <c r="P2" s="1236"/>
      <c r="Q2" s="1236"/>
      <c r="R2" s="1236"/>
      <c r="S2" s="1236"/>
      <c r="T2" s="1236"/>
      <c r="U2" s="1236"/>
      <c r="V2" s="1236"/>
      <c r="W2" s="1236"/>
      <c r="X2" s="1236"/>
      <c r="Y2" s="1236"/>
      <c r="Z2" s="1237"/>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275</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750" t="s">
        <v>276</v>
      </c>
      <c r="J10" s="1122"/>
      <c r="K10" s="1122"/>
      <c r="L10" s="1122"/>
      <c r="M10" s="1122"/>
      <c r="N10" s="1122"/>
      <c r="O10" s="1122"/>
      <c r="P10" s="1122"/>
      <c r="Q10" s="1123"/>
      <c r="R10" s="673" t="s">
        <v>3</v>
      </c>
      <c r="S10" s="674"/>
      <c r="T10" s="674"/>
      <c r="U10" s="675"/>
      <c r="V10" s="1178" t="s">
        <v>5</v>
      </c>
      <c r="W10" s="1179"/>
      <c r="X10" s="1179"/>
      <c r="Y10" s="1180"/>
      <c r="Z10" s="11"/>
    </row>
    <row r="11" spans="1:26" ht="20.25" customHeight="1" thickBot="1" x14ac:dyDescent="0.25">
      <c r="B11" s="10"/>
      <c r="C11" s="631"/>
      <c r="D11" s="632"/>
      <c r="E11" s="632"/>
      <c r="F11" s="632"/>
      <c r="G11" s="632"/>
      <c r="H11" s="633"/>
      <c r="I11" s="1124"/>
      <c r="J11" s="1125"/>
      <c r="K11" s="1125"/>
      <c r="L11" s="1125"/>
      <c r="M11" s="1125"/>
      <c r="N11" s="1125"/>
      <c r="O11" s="1125"/>
      <c r="P11" s="1125"/>
      <c r="Q11" s="1126"/>
      <c r="R11" s="682" t="s">
        <v>277</v>
      </c>
      <c r="S11" s="683"/>
      <c r="T11" s="683"/>
      <c r="U11" s="684"/>
      <c r="V11" s="756" t="s">
        <v>278</v>
      </c>
      <c r="W11" s="757"/>
      <c r="X11" s="757"/>
      <c r="Y11" s="758"/>
      <c r="Z11" s="11"/>
    </row>
    <row r="12" spans="1:26" ht="12" customHeight="1"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957" t="s">
        <v>279</v>
      </c>
      <c r="J13" s="958"/>
      <c r="K13" s="958"/>
      <c r="L13" s="958"/>
      <c r="M13" s="958"/>
      <c r="N13" s="958"/>
      <c r="O13" s="958"/>
      <c r="P13" s="958"/>
      <c r="Q13" s="958"/>
      <c r="R13" s="958"/>
      <c r="S13" s="959"/>
      <c r="T13" s="628" t="s">
        <v>7</v>
      </c>
      <c r="U13" s="629"/>
      <c r="V13" s="629"/>
      <c r="W13" s="629"/>
      <c r="X13" s="629"/>
      <c r="Y13" s="630"/>
      <c r="Z13" s="17"/>
    </row>
    <row r="14" spans="1:26" ht="27.75" customHeight="1" thickBot="1" x14ac:dyDescent="0.25">
      <c r="B14" s="15"/>
      <c r="C14" s="631"/>
      <c r="D14" s="632"/>
      <c r="E14" s="632"/>
      <c r="F14" s="632"/>
      <c r="G14" s="632"/>
      <c r="H14" s="633"/>
      <c r="I14" s="960"/>
      <c r="J14" s="961"/>
      <c r="K14" s="961"/>
      <c r="L14" s="961"/>
      <c r="M14" s="961"/>
      <c r="N14" s="961"/>
      <c r="O14" s="961"/>
      <c r="P14" s="961"/>
      <c r="Q14" s="961"/>
      <c r="R14" s="961"/>
      <c r="S14" s="962"/>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31.5" customHeight="1" thickBot="1" x14ac:dyDescent="0.25">
      <c r="B16" s="15"/>
      <c r="C16" s="685" t="s">
        <v>8</v>
      </c>
      <c r="D16" s="686"/>
      <c r="E16" s="686"/>
      <c r="F16" s="686"/>
      <c r="G16" s="686"/>
      <c r="H16" s="687"/>
      <c r="I16" s="966" t="s">
        <v>280</v>
      </c>
      <c r="J16" s="967"/>
      <c r="K16" s="967"/>
      <c r="L16" s="967"/>
      <c r="M16" s="967"/>
      <c r="N16" s="967"/>
      <c r="O16" s="967"/>
      <c r="P16" s="967"/>
      <c r="Q16" s="967"/>
      <c r="R16" s="967"/>
      <c r="S16" s="967"/>
      <c r="T16" s="967"/>
      <c r="U16" s="967"/>
      <c r="V16" s="967"/>
      <c r="W16" s="967"/>
      <c r="X16" s="967"/>
      <c r="Y16" s="968"/>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29.25" customHeight="1" thickBot="1" x14ac:dyDescent="0.25">
      <c r="B18" s="15"/>
      <c r="C18" s="685" t="s">
        <v>9</v>
      </c>
      <c r="D18" s="686"/>
      <c r="E18" s="686"/>
      <c r="F18" s="686"/>
      <c r="G18" s="686"/>
      <c r="H18" s="687"/>
      <c r="I18" s="966" t="s">
        <v>281</v>
      </c>
      <c r="J18" s="967"/>
      <c r="K18" s="967"/>
      <c r="L18" s="967"/>
      <c r="M18" s="967"/>
      <c r="N18" s="967"/>
      <c r="O18" s="967"/>
      <c r="P18" s="967"/>
      <c r="Q18" s="967"/>
      <c r="R18" s="967"/>
      <c r="S18" s="967"/>
      <c r="T18" s="967"/>
      <c r="U18" s="967"/>
      <c r="V18" s="967"/>
      <c r="W18" s="967"/>
      <c r="X18" s="967"/>
      <c r="Y18" s="968"/>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1238" t="s">
        <v>620</v>
      </c>
      <c r="J20" s="1239"/>
      <c r="K20" s="1239"/>
      <c r="L20" s="1240"/>
      <c r="M20" s="667" t="s">
        <v>11</v>
      </c>
      <c r="N20" s="668"/>
      <c r="O20" s="668"/>
      <c r="P20" s="668"/>
      <c r="Q20" s="668"/>
      <c r="R20" s="668"/>
      <c r="S20" s="669"/>
      <c r="T20" s="667" t="s">
        <v>12</v>
      </c>
      <c r="U20" s="668"/>
      <c r="V20" s="668"/>
      <c r="W20" s="668"/>
      <c r="X20" s="668"/>
      <c r="Y20" s="669"/>
      <c r="Z20" s="17"/>
    </row>
    <row r="21" spans="2:26" s="1" customFormat="1" ht="16.5" customHeight="1" thickBot="1" x14ac:dyDescent="0.25">
      <c r="B21" s="15"/>
      <c r="C21" s="694"/>
      <c r="D21" s="695"/>
      <c r="E21" s="695"/>
      <c r="F21" s="695"/>
      <c r="G21" s="695"/>
      <c r="H21" s="696"/>
      <c r="I21" s="1241"/>
      <c r="J21" s="1242"/>
      <c r="K21" s="1242"/>
      <c r="L21" s="1243"/>
      <c r="M21" s="670" t="s">
        <v>282</v>
      </c>
      <c r="N21" s="843"/>
      <c r="O21" s="843"/>
      <c r="P21" s="843"/>
      <c r="Q21" s="843"/>
      <c r="R21" s="843"/>
      <c r="S21" s="844"/>
      <c r="T21" s="670" t="s">
        <v>283</v>
      </c>
      <c r="U21" s="843"/>
      <c r="V21" s="843"/>
      <c r="W21" s="843"/>
      <c r="X21" s="843"/>
      <c r="Y21" s="844"/>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33" customHeight="1" thickBot="1" x14ac:dyDescent="0.25">
      <c r="B24" s="15"/>
      <c r="C24" s="710" t="s">
        <v>284</v>
      </c>
      <c r="D24" s="711"/>
      <c r="E24" s="711"/>
      <c r="F24" s="711"/>
      <c r="G24" s="711"/>
      <c r="H24" s="711"/>
      <c r="I24" s="712"/>
      <c r="J24" s="710" t="s">
        <v>235</v>
      </c>
      <c r="K24" s="711"/>
      <c r="L24" s="711"/>
      <c r="M24" s="711"/>
      <c r="N24" s="711"/>
      <c r="O24" s="711"/>
      <c r="P24" s="712"/>
      <c r="Q24" s="1244" t="s">
        <v>285</v>
      </c>
      <c r="R24" s="1245"/>
      <c r="S24" s="1245"/>
      <c r="T24" s="1245"/>
      <c r="U24" s="1245"/>
      <c r="V24" s="1245"/>
      <c r="W24" s="1245"/>
      <c r="X24" s="1245"/>
      <c r="Y24" s="1246"/>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286</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709" t="s">
        <v>287</v>
      </c>
      <c r="J28" s="688"/>
      <c r="K28" s="685" t="s">
        <v>18</v>
      </c>
      <c r="L28" s="686"/>
      <c r="M28" s="686"/>
      <c r="N28" s="686"/>
      <c r="O28" s="686"/>
      <c r="P28" s="687"/>
      <c r="Q28" s="709" t="s">
        <v>38</v>
      </c>
      <c r="R28" s="1053"/>
      <c r="S28" s="1054"/>
      <c r="T28" s="54" t="s">
        <v>56</v>
      </c>
      <c r="U28" s="1053" t="s">
        <v>39</v>
      </c>
      <c r="V28" s="1053"/>
      <c r="W28" s="1053"/>
      <c r="X28" s="1054"/>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2" customHeight="1"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ht="44.25" customHeight="1" thickBot="1" x14ac:dyDescent="0.25">
      <c r="B32" s="20"/>
      <c r="C32" s="1256" t="s">
        <v>20</v>
      </c>
      <c r="D32" s="1257"/>
      <c r="E32" s="1257"/>
      <c r="F32" s="1257"/>
      <c r="G32" s="1257"/>
      <c r="H32" s="386" t="s">
        <v>288</v>
      </c>
      <c r="I32" s="386" t="s">
        <v>289</v>
      </c>
      <c r="J32" s="387" t="s">
        <v>290</v>
      </c>
      <c r="K32" s="1257" t="s">
        <v>291</v>
      </c>
      <c r="L32" s="1257"/>
      <c r="M32" s="1257"/>
      <c r="N32" s="1257"/>
      <c r="O32" s="1257"/>
      <c r="P32" s="1257"/>
      <c r="Q32" s="1257"/>
      <c r="R32" s="1257"/>
      <c r="S32" s="1257"/>
      <c r="T32" s="1257"/>
      <c r="U32" s="1257"/>
      <c r="V32" s="1257"/>
      <c r="W32" s="1257"/>
      <c r="X32" s="1257"/>
      <c r="Y32" s="1258"/>
      <c r="Z32" s="17"/>
    </row>
    <row r="33" spans="2:26" s="19" customFormat="1" ht="21" customHeight="1" x14ac:dyDescent="0.2">
      <c r="B33" s="20"/>
      <c r="C33" s="1259" t="s">
        <v>36</v>
      </c>
      <c r="D33" s="1260"/>
      <c r="E33" s="1260"/>
      <c r="F33" s="1260"/>
      <c r="G33" s="1261"/>
      <c r="H33" s="542">
        <v>70.55</v>
      </c>
      <c r="I33" s="543">
        <v>300</v>
      </c>
      <c r="J33" s="544">
        <f>+H33/I33</f>
        <v>0.23516666666666666</v>
      </c>
      <c r="K33" s="1262" t="s">
        <v>883</v>
      </c>
      <c r="L33" s="1263"/>
      <c r="M33" s="1263"/>
      <c r="N33" s="1263"/>
      <c r="O33" s="1263"/>
      <c r="P33" s="1263"/>
      <c r="Q33" s="1263"/>
      <c r="R33" s="1263"/>
      <c r="S33" s="1263"/>
      <c r="T33" s="1263"/>
      <c r="U33" s="1263"/>
      <c r="V33" s="1263"/>
      <c r="W33" s="1263"/>
      <c r="X33" s="1263"/>
      <c r="Y33" s="1264"/>
      <c r="Z33" s="17"/>
    </row>
    <row r="34" spans="2:26" s="19" customFormat="1" ht="22.5" customHeight="1" x14ac:dyDescent="0.2">
      <c r="B34" s="20"/>
      <c r="C34" s="1271" t="s">
        <v>93</v>
      </c>
      <c r="D34" s="1272"/>
      <c r="E34" s="1272"/>
      <c r="F34" s="1272"/>
      <c r="G34" s="1273"/>
      <c r="H34" s="522">
        <v>75.17</v>
      </c>
      <c r="I34" s="523">
        <v>300</v>
      </c>
      <c r="J34" s="544">
        <f t="shared" ref="J34:J36" si="0">+H34/I34</f>
        <v>0.25056666666666666</v>
      </c>
      <c r="K34" s="1265"/>
      <c r="L34" s="1266"/>
      <c r="M34" s="1266"/>
      <c r="N34" s="1266"/>
      <c r="O34" s="1266"/>
      <c r="P34" s="1266"/>
      <c r="Q34" s="1266"/>
      <c r="R34" s="1266"/>
      <c r="S34" s="1266"/>
      <c r="T34" s="1266"/>
      <c r="U34" s="1266"/>
      <c r="V34" s="1266"/>
      <c r="W34" s="1266"/>
      <c r="X34" s="1266"/>
      <c r="Y34" s="1267"/>
      <c r="Z34" s="17"/>
    </row>
    <row r="35" spans="2:26" s="19" customFormat="1" ht="23.25" customHeight="1" x14ac:dyDescent="0.2">
      <c r="B35" s="20"/>
      <c r="C35" s="1274" t="s">
        <v>94</v>
      </c>
      <c r="D35" s="1275"/>
      <c r="E35" s="1275"/>
      <c r="F35" s="1275"/>
      <c r="G35" s="1276"/>
      <c r="H35" s="522">
        <v>89.9</v>
      </c>
      <c r="I35" s="523">
        <v>300</v>
      </c>
      <c r="J35" s="544">
        <f t="shared" si="0"/>
        <v>0.29966666666666669</v>
      </c>
      <c r="K35" s="1265"/>
      <c r="L35" s="1266"/>
      <c r="M35" s="1266"/>
      <c r="N35" s="1266"/>
      <c r="O35" s="1266"/>
      <c r="P35" s="1266"/>
      <c r="Q35" s="1266"/>
      <c r="R35" s="1266"/>
      <c r="S35" s="1266"/>
      <c r="T35" s="1266"/>
      <c r="U35" s="1266"/>
      <c r="V35" s="1266"/>
      <c r="W35" s="1266"/>
      <c r="X35" s="1266"/>
      <c r="Y35" s="1267"/>
      <c r="Z35" s="17"/>
    </row>
    <row r="36" spans="2:26" s="19" customFormat="1" ht="23.25" customHeight="1" thickBot="1" x14ac:dyDescent="0.25">
      <c r="B36" s="20"/>
      <c r="C36" s="1277" t="s">
        <v>95</v>
      </c>
      <c r="D36" s="1278"/>
      <c r="E36" s="1278"/>
      <c r="F36" s="1278"/>
      <c r="G36" s="1279"/>
      <c r="H36" s="555">
        <v>72.650000000000006</v>
      </c>
      <c r="I36" s="556">
        <v>300</v>
      </c>
      <c r="J36" s="544">
        <f t="shared" si="0"/>
        <v>0.2421666666666667</v>
      </c>
      <c r="K36" s="1268"/>
      <c r="L36" s="1269"/>
      <c r="M36" s="1269"/>
      <c r="N36" s="1269"/>
      <c r="O36" s="1269"/>
      <c r="P36" s="1269"/>
      <c r="Q36" s="1269"/>
      <c r="R36" s="1269"/>
      <c r="S36" s="1269"/>
      <c r="T36" s="1269"/>
      <c r="U36" s="1269"/>
      <c r="V36" s="1269"/>
      <c r="W36" s="1269"/>
      <c r="X36" s="1269"/>
      <c r="Y36" s="1270"/>
      <c r="Z36" s="17"/>
    </row>
    <row r="37" spans="2:26" s="19" customFormat="1" ht="18.75" customHeight="1" thickBot="1" x14ac:dyDescent="0.3">
      <c r="B37" s="20"/>
      <c r="C37" s="738" t="s">
        <v>25</v>
      </c>
      <c r="D37" s="739"/>
      <c r="E37" s="739"/>
      <c r="F37" s="739"/>
      <c r="G37" s="740"/>
      <c r="H37" s="77">
        <f>SUM(H33:H36)</f>
        <v>308.27</v>
      </c>
      <c r="I37" s="78">
        <v>300</v>
      </c>
      <c r="J37" s="79">
        <f t="shared" ref="J37" si="1">+H37/I37</f>
        <v>1.0275666666666665</v>
      </c>
      <c r="K37" s="741"/>
      <c r="L37" s="742"/>
      <c r="M37" s="742"/>
      <c r="N37" s="742"/>
      <c r="O37" s="742"/>
      <c r="P37" s="742"/>
      <c r="Q37" s="742"/>
      <c r="R37" s="742"/>
      <c r="S37" s="742"/>
      <c r="T37" s="742"/>
      <c r="U37" s="742"/>
      <c r="V37" s="742"/>
      <c r="W37" s="742"/>
      <c r="X37" s="742"/>
      <c r="Y37" s="743"/>
      <c r="Z37" s="17"/>
    </row>
    <row r="38" spans="2:26" s="19" customFormat="1" ht="5.25" customHeight="1" x14ac:dyDescent="0.2">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ht="15" thickBot="1" x14ac:dyDescent="0.25">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x14ac:dyDescent="0.2">
      <c r="B40" s="2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17"/>
    </row>
    <row r="41" spans="2:26" ht="15" thickBot="1" x14ac:dyDescent="0.25">
      <c r="B41" s="15"/>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17"/>
    </row>
    <row r="42" spans="2:26" x14ac:dyDescent="0.2">
      <c r="B42" s="15"/>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2"/>
      <c r="Z42" s="17"/>
    </row>
    <row r="43" spans="2:26" x14ac:dyDescent="0.2">
      <c r="B43" s="15"/>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17"/>
    </row>
    <row r="44" spans="2:26" x14ac:dyDescent="0.2">
      <c r="B44" s="1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17"/>
    </row>
    <row r="45" spans="2:26" x14ac:dyDescent="0.2">
      <c r="B45" s="1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17"/>
    </row>
    <row r="46" spans="2:26" x14ac:dyDescent="0.2">
      <c r="B46" s="1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17"/>
    </row>
    <row r="47" spans="2:26" x14ac:dyDescent="0.2">
      <c r="B47" s="1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17"/>
    </row>
    <row r="48" spans="2:26" x14ac:dyDescent="0.2">
      <c r="B48" s="1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17"/>
    </row>
    <row r="49" spans="1:26" x14ac:dyDescent="0.2">
      <c r="B49" s="1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17"/>
    </row>
    <row r="50" spans="1:26"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17"/>
    </row>
    <row r="51" spans="1:26" x14ac:dyDescent="0.2">
      <c r="B51" s="1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17"/>
    </row>
    <row r="52" spans="1:26"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17"/>
    </row>
    <row r="53" spans="1:26" x14ac:dyDescent="0.2">
      <c r="B53" s="1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17"/>
    </row>
    <row r="54" spans="1:26" ht="15" thickBot="1" x14ac:dyDescent="0.25">
      <c r="B54" s="15"/>
      <c r="C54" s="756"/>
      <c r="D54" s="757"/>
      <c r="E54" s="757"/>
      <c r="F54" s="757"/>
      <c r="G54" s="757"/>
      <c r="H54" s="757"/>
      <c r="I54" s="757"/>
      <c r="J54" s="757"/>
      <c r="K54" s="757"/>
      <c r="L54" s="757"/>
      <c r="M54" s="757"/>
      <c r="N54" s="757"/>
      <c r="O54" s="757"/>
      <c r="P54" s="757"/>
      <c r="Q54" s="757"/>
      <c r="R54" s="757"/>
      <c r="S54" s="757"/>
      <c r="T54" s="757"/>
      <c r="U54" s="757"/>
      <c r="V54" s="757"/>
      <c r="W54" s="757"/>
      <c r="X54" s="757"/>
      <c r="Y54" s="758"/>
      <c r="Z54" s="17"/>
    </row>
    <row r="55" spans="1:26"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row>
    <row r="56" spans="1:26"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row>
    <row r="57" spans="1:26" ht="14.25" customHeight="1" x14ac:dyDescent="0.2">
      <c r="B57" s="35"/>
      <c r="C57" s="1247" t="s">
        <v>20</v>
      </c>
      <c r="D57" s="1248"/>
      <c r="E57" s="1248"/>
      <c r="F57" s="1248"/>
      <c r="G57" s="1249"/>
      <c r="H57" s="1247" t="s">
        <v>34</v>
      </c>
      <c r="I57" s="1249"/>
      <c r="J57" s="1247" t="s">
        <v>35</v>
      </c>
      <c r="K57" s="1248"/>
      <c r="L57" s="1248"/>
      <c r="M57" s="1249"/>
      <c r="N57" s="1247" t="s">
        <v>33</v>
      </c>
      <c r="O57" s="1248"/>
      <c r="P57" s="1248"/>
      <c r="Q57" s="1248"/>
      <c r="R57" s="1248"/>
      <c r="S57" s="1248"/>
      <c r="T57" s="1248"/>
      <c r="U57" s="1248"/>
      <c r="V57" s="1248"/>
      <c r="W57" s="1248"/>
      <c r="X57" s="1248"/>
      <c r="Y57" s="1249"/>
      <c r="Z57" s="80"/>
    </row>
    <row r="58" spans="1:26" ht="14.25" customHeight="1" x14ac:dyDescent="0.2">
      <c r="A58" s="1"/>
      <c r="B58" s="81"/>
      <c r="C58" s="1250"/>
      <c r="D58" s="1251"/>
      <c r="E58" s="1251"/>
      <c r="F58" s="1251"/>
      <c r="G58" s="1252"/>
      <c r="H58" s="1250"/>
      <c r="I58" s="1252"/>
      <c r="J58" s="1250"/>
      <c r="K58" s="1251"/>
      <c r="L58" s="1251"/>
      <c r="M58" s="1252"/>
      <c r="N58" s="1250"/>
      <c r="O58" s="1251"/>
      <c r="P58" s="1251"/>
      <c r="Q58" s="1251"/>
      <c r="R58" s="1251"/>
      <c r="S58" s="1251"/>
      <c r="T58" s="1251"/>
      <c r="U58" s="1251"/>
      <c r="V58" s="1251"/>
      <c r="W58" s="1251"/>
      <c r="X58" s="1251"/>
      <c r="Y58" s="1252"/>
      <c r="Z58" s="80"/>
    </row>
    <row r="59" spans="1:26" ht="15" customHeight="1" thickBot="1" x14ac:dyDescent="0.25">
      <c r="A59" s="1"/>
      <c r="B59" s="81"/>
      <c r="C59" s="1253"/>
      <c r="D59" s="1254"/>
      <c r="E59" s="1254"/>
      <c r="F59" s="1254"/>
      <c r="G59" s="1255"/>
      <c r="H59" s="1250"/>
      <c r="I59" s="1252"/>
      <c r="J59" s="1250"/>
      <c r="K59" s="1251"/>
      <c r="L59" s="1251"/>
      <c r="M59" s="1252"/>
      <c r="N59" s="1250"/>
      <c r="O59" s="1251"/>
      <c r="P59" s="1251"/>
      <c r="Q59" s="1251"/>
      <c r="R59" s="1251"/>
      <c r="S59" s="1251"/>
      <c r="T59" s="1251"/>
      <c r="U59" s="1251"/>
      <c r="V59" s="1251"/>
      <c r="W59" s="1251"/>
      <c r="X59" s="1251"/>
      <c r="Y59" s="1252"/>
      <c r="Z59" s="80"/>
    </row>
    <row r="60" spans="1:26" ht="43.5" customHeight="1" x14ac:dyDescent="0.2">
      <c r="B60" s="35"/>
      <c r="C60" s="1287" t="s">
        <v>36</v>
      </c>
      <c r="D60" s="1288"/>
      <c r="E60" s="1288"/>
      <c r="F60" s="1288"/>
      <c r="G60" s="1289"/>
      <c r="H60" s="644">
        <v>0</v>
      </c>
      <c r="I60" s="644"/>
      <c r="J60" s="644">
        <v>70.55</v>
      </c>
      <c r="K60" s="644"/>
      <c r="L60" s="644"/>
      <c r="M60" s="644"/>
      <c r="N60" s="1290" t="s">
        <v>610</v>
      </c>
      <c r="O60" s="1290"/>
      <c r="P60" s="1290"/>
      <c r="Q60" s="1290"/>
      <c r="R60" s="1290"/>
      <c r="S60" s="1290"/>
      <c r="T60" s="1290"/>
      <c r="U60" s="1290"/>
      <c r="V60" s="1290"/>
      <c r="W60" s="1290"/>
      <c r="X60" s="1290"/>
      <c r="Y60" s="1291"/>
      <c r="Z60" s="38"/>
    </row>
    <row r="61" spans="1:26" ht="42.75" customHeight="1" x14ac:dyDescent="0.2">
      <c r="B61" s="35"/>
      <c r="C61" s="1280" t="s">
        <v>93</v>
      </c>
      <c r="D61" s="1281"/>
      <c r="E61" s="1281"/>
      <c r="F61" s="1281"/>
      <c r="G61" s="1282"/>
      <c r="H61" s="646">
        <v>70.55</v>
      </c>
      <c r="I61" s="646"/>
      <c r="J61" s="646">
        <v>75.17</v>
      </c>
      <c r="K61" s="646"/>
      <c r="L61" s="646"/>
      <c r="M61" s="646"/>
      <c r="N61" s="1292" t="s">
        <v>611</v>
      </c>
      <c r="O61" s="1292"/>
      <c r="P61" s="1292"/>
      <c r="Q61" s="1292"/>
      <c r="R61" s="1292"/>
      <c r="S61" s="1292"/>
      <c r="T61" s="1292"/>
      <c r="U61" s="1292"/>
      <c r="V61" s="1292"/>
      <c r="W61" s="1292"/>
      <c r="X61" s="1292"/>
      <c r="Y61" s="1293"/>
      <c r="Z61" s="38"/>
    </row>
    <row r="62" spans="1:26" ht="42" customHeight="1" x14ac:dyDescent="0.2">
      <c r="B62" s="35"/>
      <c r="C62" s="1280" t="s">
        <v>94</v>
      </c>
      <c r="D62" s="1281"/>
      <c r="E62" s="1281"/>
      <c r="F62" s="1281"/>
      <c r="G62" s="1282"/>
      <c r="H62" s="1283">
        <v>75.17</v>
      </c>
      <c r="I62" s="1283"/>
      <c r="J62" s="1284">
        <v>89.9</v>
      </c>
      <c r="K62" s="1284"/>
      <c r="L62" s="1284"/>
      <c r="M62" s="1284"/>
      <c r="N62" s="1285" t="s">
        <v>752</v>
      </c>
      <c r="O62" s="1285"/>
      <c r="P62" s="1285"/>
      <c r="Q62" s="1285"/>
      <c r="R62" s="1285"/>
      <c r="S62" s="1285"/>
      <c r="T62" s="1285"/>
      <c r="U62" s="1285"/>
      <c r="V62" s="1285"/>
      <c r="W62" s="1285"/>
      <c r="X62" s="1285"/>
      <c r="Y62" s="1286"/>
      <c r="Z62" s="38"/>
    </row>
    <row r="63" spans="1:26" x14ac:dyDescent="0.2">
      <c r="B63" s="35"/>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8"/>
    </row>
    <row r="64" spans="1:26"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8"/>
    </row>
    <row r="70" spans="2: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2:26" ht="15" thickBot="1" x14ac:dyDescent="0.25">
      <c r="B71" s="35"/>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row r="111" ht="6" customHeight="1" x14ac:dyDescent="0.2"/>
  </sheetData>
  <mergeCells count="104">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37:G37"/>
    <mergeCell ref="K37:Y37"/>
    <mergeCell ref="C40:Y41"/>
    <mergeCell ref="C42:Y54"/>
    <mergeCell ref="C57:G59"/>
    <mergeCell ref="H57:I59"/>
    <mergeCell ref="J57:M59"/>
    <mergeCell ref="N57:Y59"/>
    <mergeCell ref="C30:Y31"/>
    <mergeCell ref="C32:G32"/>
    <mergeCell ref="K32:Y32"/>
    <mergeCell ref="C33:G33"/>
    <mergeCell ref="K33:Y36"/>
    <mergeCell ref="C34:G34"/>
    <mergeCell ref="C35:G35"/>
    <mergeCell ref="C36:G36"/>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Z111"/>
  <sheetViews>
    <sheetView topLeftCell="A22" workbookViewId="0">
      <selection activeCell="H36" sqref="H36"/>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4.2851562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1236" t="s">
        <v>0</v>
      </c>
      <c r="I2" s="1236"/>
      <c r="J2" s="1236"/>
      <c r="K2" s="1236"/>
      <c r="L2" s="1236"/>
      <c r="M2" s="1236"/>
      <c r="N2" s="1236"/>
      <c r="O2" s="1236"/>
      <c r="P2" s="1236"/>
      <c r="Q2" s="1236"/>
      <c r="R2" s="1236"/>
      <c r="S2" s="1236"/>
      <c r="T2" s="1236"/>
      <c r="U2" s="1236"/>
      <c r="V2" s="1236"/>
      <c r="W2" s="1236"/>
      <c r="X2" s="1236"/>
      <c r="Y2" s="1236"/>
      <c r="Z2" s="1237"/>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28" t="s">
        <v>2</v>
      </c>
      <c r="D7" s="629"/>
      <c r="E7" s="629"/>
      <c r="F7" s="629"/>
      <c r="G7" s="629"/>
      <c r="H7" s="630"/>
      <c r="I7" s="661" t="s">
        <v>275</v>
      </c>
      <c r="J7" s="662"/>
      <c r="K7" s="662"/>
      <c r="L7" s="662"/>
      <c r="M7" s="662"/>
      <c r="N7" s="662"/>
      <c r="O7" s="662"/>
      <c r="P7" s="662"/>
      <c r="Q7" s="662"/>
      <c r="R7" s="662"/>
      <c r="S7" s="662"/>
      <c r="T7" s="662"/>
      <c r="U7" s="662"/>
      <c r="V7" s="662"/>
      <c r="W7" s="662"/>
      <c r="X7" s="662"/>
      <c r="Y7" s="663"/>
      <c r="Z7" s="351"/>
    </row>
    <row r="8" spans="1:26"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1323" t="s">
        <v>612</v>
      </c>
      <c r="J10" s="1324"/>
      <c r="K10" s="1324"/>
      <c r="L10" s="1324"/>
      <c r="M10" s="1324"/>
      <c r="N10" s="1324"/>
      <c r="O10" s="1324"/>
      <c r="P10" s="1324"/>
      <c r="Q10" s="1325"/>
      <c r="R10" s="673" t="s">
        <v>3</v>
      </c>
      <c r="S10" s="674"/>
      <c r="T10" s="674"/>
      <c r="U10" s="675"/>
      <c r="V10" s="667" t="s">
        <v>5</v>
      </c>
      <c r="W10" s="668"/>
      <c r="X10" s="668"/>
      <c r="Y10" s="669"/>
      <c r="Z10" s="351"/>
    </row>
    <row r="11" spans="1:26" ht="15.75" customHeight="1" thickBot="1" x14ac:dyDescent="0.25">
      <c r="B11" s="350"/>
      <c r="C11" s="631"/>
      <c r="D11" s="632"/>
      <c r="E11" s="632"/>
      <c r="F11" s="632"/>
      <c r="G11" s="632"/>
      <c r="H11" s="633"/>
      <c r="I11" s="1326"/>
      <c r="J11" s="1327"/>
      <c r="K11" s="1327"/>
      <c r="L11" s="1327"/>
      <c r="M11" s="1327"/>
      <c r="N11" s="1327"/>
      <c r="O11" s="1327"/>
      <c r="P11" s="1327"/>
      <c r="Q11" s="1328"/>
      <c r="R11" s="682" t="s">
        <v>297</v>
      </c>
      <c r="S11" s="683"/>
      <c r="T11" s="683"/>
      <c r="U11" s="684"/>
      <c r="V11" s="670" t="s">
        <v>43</v>
      </c>
      <c r="W11" s="671"/>
      <c r="X11" s="671"/>
      <c r="Y11" s="672"/>
      <c r="Z11" s="351"/>
    </row>
    <row r="12" spans="1:26" ht="12" customHeight="1"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23.25" customHeight="1" x14ac:dyDescent="0.2">
      <c r="B13" s="355"/>
      <c r="C13" s="628" t="s">
        <v>6</v>
      </c>
      <c r="D13" s="629"/>
      <c r="E13" s="629"/>
      <c r="F13" s="629"/>
      <c r="G13" s="629"/>
      <c r="H13" s="630"/>
      <c r="I13" s="634" t="s">
        <v>613</v>
      </c>
      <c r="J13" s="635"/>
      <c r="K13" s="635"/>
      <c r="L13" s="635"/>
      <c r="M13" s="635"/>
      <c r="N13" s="635"/>
      <c r="O13" s="635"/>
      <c r="P13" s="635"/>
      <c r="Q13" s="635"/>
      <c r="R13" s="635"/>
      <c r="S13" s="636"/>
      <c r="T13" s="628" t="s">
        <v>7</v>
      </c>
      <c r="U13" s="629"/>
      <c r="V13" s="629"/>
      <c r="W13" s="629"/>
      <c r="X13" s="629"/>
      <c r="Y13" s="630"/>
      <c r="Z13" s="357"/>
    </row>
    <row r="14" spans="1:26" ht="20.25" customHeight="1" thickBot="1" x14ac:dyDescent="0.25">
      <c r="B14" s="355"/>
      <c r="C14" s="631"/>
      <c r="D14" s="632"/>
      <c r="E14" s="632"/>
      <c r="F14" s="632"/>
      <c r="G14" s="632"/>
      <c r="H14" s="633"/>
      <c r="I14" s="637"/>
      <c r="J14" s="638"/>
      <c r="K14" s="638"/>
      <c r="L14" s="638"/>
      <c r="M14" s="638"/>
      <c r="N14" s="638"/>
      <c r="O14" s="638"/>
      <c r="P14" s="638"/>
      <c r="Q14" s="638"/>
      <c r="R14" s="638"/>
      <c r="S14" s="639"/>
      <c r="T14" s="1329" t="s">
        <v>614</v>
      </c>
      <c r="U14" s="1330"/>
      <c r="V14" s="1330"/>
      <c r="W14" s="1330"/>
      <c r="X14" s="1330"/>
      <c r="Y14" s="1331"/>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688" t="s">
        <v>300</v>
      </c>
      <c r="J16" s="689"/>
      <c r="K16" s="689"/>
      <c r="L16" s="689"/>
      <c r="M16" s="689"/>
      <c r="N16" s="689"/>
      <c r="O16" s="689"/>
      <c r="P16" s="689"/>
      <c r="Q16" s="689"/>
      <c r="R16" s="689"/>
      <c r="S16" s="689"/>
      <c r="T16" s="689"/>
      <c r="U16" s="689"/>
      <c r="V16" s="689"/>
      <c r="W16" s="689"/>
      <c r="X16" s="689"/>
      <c r="Y16" s="690"/>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2.5" customHeight="1" thickBot="1" x14ac:dyDescent="0.25">
      <c r="B18" s="355"/>
      <c r="C18" s="685" t="s">
        <v>47</v>
      </c>
      <c r="D18" s="686"/>
      <c r="E18" s="686"/>
      <c r="F18" s="686"/>
      <c r="G18" s="686"/>
      <c r="H18" s="687"/>
      <c r="I18" s="688" t="s">
        <v>301</v>
      </c>
      <c r="J18" s="689"/>
      <c r="K18" s="689"/>
      <c r="L18" s="689"/>
      <c r="M18" s="689"/>
      <c r="N18" s="689"/>
      <c r="O18" s="689"/>
      <c r="P18" s="689"/>
      <c r="Q18" s="689"/>
      <c r="R18" s="689"/>
      <c r="S18" s="689"/>
      <c r="T18" s="689"/>
      <c r="U18" s="689"/>
      <c r="V18" s="689"/>
      <c r="W18" s="689"/>
      <c r="X18" s="689"/>
      <c r="Y18" s="690"/>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16.5" customHeight="1" x14ac:dyDescent="0.2">
      <c r="B20" s="35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357"/>
    </row>
    <row r="21" spans="2:26" s="341" customFormat="1" ht="16.5" customHeight="1" thickBot="1" x14ac:dyDescent="0.25">
      <c r="B21" s="355"/>
      <c r="C21" s="694"/>
      <c r="D21" s="695"/>
      <c r="E21" s="695"/>
      <c r="F21" s="695"/>
      <c r="G21" s="695"/>
      <c r="H21" s="696"/>
      <c r="I21" s="700"/>
      <c r="J21" s="701"/>
      <c r="K21" s="701"/>
      <c r="L21" s="702"/>
      <c r="M21" s="670" t="s">
        <v>70</v>
      </c>
      <c r="N21" s="843"/>
      <c r="O21" s="843"/>
      <c r="P21" s="843"/>
      <c r="Q21" s="843"/>
      <c r="R21" s="843"/>
      <c r="S21" s="844"/>
      <c r="T21" s="670" t="s">
        <v>71</v>
      </c>
      <c r="U21" s="843"/>
      <c r="V21" s="843"/>
      <c r="W21" s="843"/>
      <c r="X21" s="843"/>
      <c r="Y21" s="844"/>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26.25" customHeight="1" thickBot="1" x14ac:dyDescent="0.25">
      <c r="B24" s="355"/>
      <c r="C24" s="710" t="s">
        <v>284</v>
      </c>
      <c r="D24" s="711"/>
      <c r="E24" s="711"/>
      <c r="F24" s="711"/>
      <c r="G24" s="711"/>
      <c r="H24" s="711"/>
      <c r="I24" s="712"/>
      <c r="J24" s="710" t="s">
        <v>235</v>
      </c>
      <c r="K24" s="711"/>
      <c r="L24" s="711"/>
      <c r="M24" s="711"/>
      <c r="N24" s="711"/>
      <c r="O24" s="711"/>
      <c r="P24" s="712"/>
      <c r="Q24" s="1244" t="s">
        <v>285</v>
      </c>
      <c r="R24" s="1245"/>
      <c r="S24" s="1245"/>
      <c r="T24" s="1245"/>
      <c r="U24" s="1245"/>
      <c r="V24" s="1245"/>
      <c r="W24" s="1245"/>
      <c r="X24" s="1245"/>
      <c r="Y24" s="1246"/>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688" t="s">
        <v>302</v>
      </c>
      <c r="J26" s="689"/>
      <c r="K26" s="689"/>
      <c r="L26" s="689"/>
      <c r="M26" s="689"/>
      <c r="N26" s="689"/>
      <c r="O26" s="689"/>
      <c r="P26" s="689"/>
      <c r="Q26" s="689"/>
      <c r="R26" s="689"/>
      <c r="S26" s="689"/>
      <c r="T26" s="689"/>
      <c r="U26" s="689"/>
      <c r="V26" s="689"/>
      <c r="W26" s="689"/>
      <c r="X26" s="689"/>
      <c r="Y26" s="690"/>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709" t="s">
        <v>615</v>
      </c>
      <c r="J28" s="688"/>
      <c r="K28" s="685" t="s">
        <v>18</v>
      </c>
      <c r="L28" s="686"/>
      <c r="M28" s="686"/>
      <c r="N28" s="686"/>
      <c r="O28" s="686"/>
      <c r="P28" s="687"/>
      <c r="Q28" s="709" t="s">
        <v>38</v>
      </c>
      <c r="R28" s="1053"/>
      <c r="S28" s="1054"/>
      <c r="T28" s="54">
        <v>1</v>
      </c>
      <c r="U28" s="1053" t="s">
        <v>39</v>
      </c>
      <c r="V28" s="1053"/>
      <c r="W28" s="1053"/>
      <c r="X28" s="1054"/>
      <c r="Y28" s="359"/>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2" customHeight="1"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ht="39" customHeight="1" thickBot="1" x14ac:dyDescent="0.25">
      <c r="B32" s="360"/>
      <c r="C32" s="1256" t="s">
        <v>20</v>
      </c>
      <c r="D32" s="1257"/>
      <c r="E32" s="1257"/>
      <c r="F32" s="1257"/>
      <c r="G32" s="1257"/>
      <c r="H32" s="386" t="s">
        <v>616</v>
      </c>
      <c r="I32" s="386" t="s">
        <v>617</v>
      </c>
      <c r="J32" s="93" t="s">
        <v>290</v>
      </c>
      <c r="K32" s="1320" t="s">
        <v>291</v>
      </c>
      <c r="L32" s="1321"/>
      <c r="M32" s="1321"/>
      <c r="N32" s="1321"/>
      <c r="O32" s="1321"/>
      <c r="P32" s="1321"/>
      <c r="Q32" s="1321"/>
      <c r="R32" s="1321"/>
      <c r="S32" s="1321"/>
      <c r="T32" s="1321"/>
      <c r="U32" s="1321"/>
      <c r="V32" s="1321"/>
      <c r="W32" s="1321"/>
      <c r="X32" s="1321"/>
      <c r="Y32" s="1322"/>
      <c r="Z32" s="357"/>
    </row>
    <row r="33" spans="2:26" s="361" customFormat="1" ht="14.25" customHeight="1" x14ac:dyDescent="0.2">
      <c r="B33" s="360"/>
      <c r="C33" s="1259" t="s">
        <v>36</v>
      </c>
      <c r="D33" s="1260"/>
      <c r="E33" s="1260"/>
      <c r="F33" s="1260"/>
      <c r="G33" s="1261"/>
      <c r="H33" s="559">
        <v>756436.76019032323</v>
      </c>
      <c r="I33" s="557">
        <v>7878573</v>
      </c>
      <c r="J33" s="378">
        <f>+H33/I33</f>
        <v>9.6011899641003928E-2</v>
      </c>
      <c r="K33" s="1308" t="s">
        <v>618</v>
      </c>
      <c r="L33" s="1309"/>
      <c r="M33" s="1309"/>
      <c r="N33" s="1309"/>
      <c r="O33" s="1309"/>
      <c r="P33" s="1309"/>
      <c r="Q33" s="1309"/>
      <c r="R33" s="1309"/>
      <c r="S33" s="1309"/>
      <c r="T33" s="1309"/>
      <c r="U33" s="1309"/>
      <c r="V33" s="1309"/>
      <c r="W33" s="1309"/>
      <c r="X33" s="1309"/>
      <c r="Y33" s="1310"/>
      <c r="Z33" s="357"/>
    </row>
    <row r="34" spans="2:26" s="361" customFormat="1" x14ac:dyDescent="0.2">
      <c r="B34" s="360"/>
      <c r="C34" s="1271" t="s">
        <v>93</v>
      </c>
      <c r="D34" s="1272"/>
      <c r="E34" s="1272"/>
      <c r="F34" s="1272"/>
      <c r="G34" s="1273"/>
      <c r="H34" s="560">
        <v>1156606</v>
      </c>
      <c r="I34" s="558">
        <v>7878573</v>
      </c>
      <c r="J34" s="378">
        <f>+H34/I34</f>
        <v>0.14680399610437067</v>
      </c>
      <c r="K34" s="1311"/>
      <c r="L34" s="1312"/>
      <c r="M34" s="1312"/>
      <c r="N34" s="1312"/>
      <c r="O34" s="1312"/>
      <c r="P34" s="1312"/>
      <c r="Q34" s="1312"/>
      <c r="R34" s="1312"/>
      <c r="S34" s="1312"/>
      <c r="T34" s="1312"/>
      <c r="U34" s="1312"/>
      <c r="V34" s="1312"/>
      <c r="W34" s="1312"/>
      <c r="X34" s="1312"/>
      <c r="Y34" s="1313"/>
      <c r="Z34" s="357"/>
    </row>
    <row r="35" spans="2:26" s="361" customFormat="1" x14ac:dyDescent="0.2">
      <c r="B35" s="360"/>
      <c r="C35" s="1274" t="s">
        <v>94</v>
      </c>
      <c r="D35" s="1275"/>
      <c r="E35" s="1275"/>
      <c r="F35" s="1275"/>
      <c r="G35" s="1276"/>
      <c r="H35" s="560">
        <v>1573918</v>
      </c>
      <c r="I35" s="558">
        <v>7878573</v>
      </c>
      <c r="J35" s="378">
        <f>+H35/I35</f>
        <v>0.19977196378075066</v>
      </c>
      <c r="K35" s="1311"/>
      <c r="L35" s="1312"/>
      <c r="M35" s="1312"/>
      <c r="N35" s="1312"/>
      <c r="O35" s="1312"/>
      <c r="P35" s="1312"/>
      <c r="Q35" s="1312"/>
      <c r="R35" s="1312"/>
      <c r="S35" s="1312"/>
      <c r="T35" s="1312"/>
      <c r="U35" s="1312"/>
      <c r="V35" s="1312"/>
      <c r="W35" s="1312"/>
      <c r="X35" s="1312"/>
      <c r="Y35" s="1313"/>
      <c r="Z35" s="357"/>
    </row>
    <row r="36" spans="2:26" s="361" customFormat="1" ht="20.25" customHeight="1" thickBot="1" x14ac:dyDescent="0.25">
      <c r="B36" s="360"/>
      <c r="C36" s="1277" t="s">
        <v>95</v>
      </c>
      <c r="D36" s="1278"/>
      <c r="E36" s="1278"/>
      <c r="F36" s="1278"/>
      <c r="G36" s="1279"/>
      <c r="H36" s="560">
        <v>1892579</v>
      </c>
      <c r="I36" s="558">
        <v>7878573</v>
      </c>
      <c r="J36" s="378">
        <f>+H36/I36</f>
        <v>0.24021850149766968</v>
      </c>
      <c r="K36" s="1314"/>
      <c r="L36" s="1315"/>
      <c r="M36" s="1315"/>
      <c r="N36" s="1315"/>
      <c r="O36" s="1315"/>
      <c r="P36" s="1315"/>
      <c r="Q36" s="1315"/>
      <c r="R36" s="1315"/>
      <c r="S36" s="1315"/>
      <c r="T36" s="1315"/>
      <c r="U36" s="1315"/>
      <c r="V36" s="1315"/>
      <c r="W36" s="1315"/>
      <c r="X36" s="1315"/>
      <c r="Y36" s="1316"/>
      <c r="Z36" s="357"/>
    </row>
    <row r="37" spans="2:26" s="361" customFormat="1" ht="18.75" customHeight="1" thickBot="1" x14ac:dyDescent="0.25">
      <c r="B37" s="360"/>
      <c r="C37" s="1317" t="s">
        <v>25</v>
      </c>
      <c r="D37" s="1318"/>
      <c r="E37" s="1318"/>
      <c r="F37" s="1318"/>
      <c r="G37" s="1319"/>
      <c r="H37" s="388">
        <v>1892579</v>
      </c>
      <c r="I37" s="388">
        <f>I34</f>
        <v>7878573</v>
      </c>
      <c r="J37" s="389">
        <f t="shared" ref="J37" si="0">+H37/I37</f>
        <v>0.24021850149766968</v>
      </c>
      <c r="K37" s="741"/>
      <c r="L37" s="742"/>
      <c r="M37" s="742"/>
      <c r="N37" s="742"/>
      <c r="O37" s="742"/>
      <c r="P37" s="742"/>
      <c r="Q37" s="742"/>
      <c r="R37" s="742"/>
      <c r="S37" s="742"/>
      <c r="T37" s="742"/>
      <c r="U37" s="742"/>
      <c r="V37" s="742"/>
      <c r="W37" s="742"/>
      <c r="X37" s="742"/>
      <c r="Y37" s="743"/>
      <c r="Z37" s="357"/>
    </row>
    <row r="38" spans="2:26" s="361" customFormat="1" ht="5.25" customHeight="1" x14ac:dyDescent="0.2">
      <c r="B38" s="360"/>
      <c r="C38" s="356"/>
      <c r="D38" s="356"/>
      <c r="E38" s="356"/>
      <c r="F38" s="356"/>
      <c r="G38" s="356"/>
      <c r="H38" s="365"/>
      <c r="I38" s="365"/>
      <c r="J38" s="28"/>
      <c r="K38" s="356"/>
      <c r="L38" s="356"/>
      <c r="M38" s="356"/>
      <c r="N38" s="356"/>
      <c r="O38" s="356"/>
      <c r="P38" s="356"/>
      <c r="Q38" s="356"/>
      <c r="R38" s="356"/>
      <c r="S38" s="356"/>
      <c r="T38" s="356"/>
      <c r="U38" s="356"/>
      <c r="V38" s="356"/>
      <c r="W38" s="356"/>
      <c r="X38" s="356"/>
      <c r="Y38" s="356"/>
      <c r="Z38" s="357"/>
    </row>
    <row r="39" spans="2:26" s="361" customFormat="1" ht="15" thickBot="1" x14ac:dyDescent="0.25">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row>
    <row r="40" spans="2:26" s="361" customFormat="1" x14ac:dyDescent="0.2">
      <c r="B40" s="36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357"/>
    </row>
    <row r="41" spans="2:26" ht="15" thickBot="1" x14ac:dyDescent="0.25">
      <c r="B41" s="355"/>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357"/>
    </row>
    <row r="42" spans="2:26" x14ac:dyDescent="0.2">
      <c r="B42" s="355"/>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2"/>
      <c r="Z42" s="357"/>
    </row>
    <row r="43" spans="2:26" x14ac:dyDescent="0.2">
      <c r="B43" s="355"/>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357"/>
    </row>
    <row r="44" spans="2:26" x14ac:dyDescent="0.2">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357"/>
    </row>
    <row r="45" spans="2:26" x14ac:dyDescent="0.2">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357"/>
    </row>
    <row r="46" spans="2:26" x14ac:dyDescent="0.2">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357"/>
    </row>
    <row r="47" spans="2:26" x14ac:dyDescent="0.2">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357"/>
    </row>
    <row r="48" spans="2:26" x14ac:dyDescent="0.2">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357"/>
    </row>
    <row r="49" spans="1:26" x14ac:dyDescent="0.2">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357"/>
    </row>
    <row r="50" spans="1:26" x14ac:dyDescent="0.2">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357"/>
    </row>
    <row r="51" spans="1:26"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57"/>
    </row>
    <row r="52" spans="1: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1: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1:26" ht="15" thickBot="1" x14ac:dyDescent="0.25">
      <c r="B54" s="355"/>
      <c r="C54" s="756"/>
      <c r="D54" s="757"/>
      <c r="E54" s="757"/>
      <c r="F54" s="757"/>
      <c r="G54" s="757"/>
      <c r="H54" s="757"/>
      <c r="I54" s="757"/>
      <c r="J54" s="757"/>
      <c r="K54" s="757"/>
      <c r="L54" s="757"/>
      <c r="M54" s="757"/>
      <c r="N54" s="757"/>
      <c r="O54" s="757"/>
      <c r="P54" s="757"/>
      <c r="Q54" s="757"/>
      <c r="R54" s="757"/>
      <c r="S54" s="757"/>
      <c r="T54" s="757"/>
      <c r="U54" s="757"/>
      <c r="V54" s="757"/>
      <c r="W54" s="757"/>
      <c r="X54" s="757"/>
      <c r="Y54" s="758"/>
      <c r="Z54" s="357"/>
    </row>
    <row r="55" spans="1:26" x14ac:dyDescent="0.2">
      <c r="B55" s="366"/>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8"/>
    </row>
    <row r="56" spans="1:26" ht="15" thickBot="1" x14ac:dyDescent="0.25">
      <c r="B56" s="369"/>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1"/>
    </row>
    <row r="57" spans="1:26" ht="14.25" customHeight="1" x14ac:dyDescent="0.2">
      <c r="B57" s="372"/>
      <c r="C57" s="1247" t="s">
        <v>20</v>
      </c>
      <c r="D57" s="1248"/>
      <c r="E57" s="1248"/>
      <c r="F57" s="1248"/>
      <c r="G57" s="1249"/>
      <c r="H57" s="1247" t="s">
        <v>34</v>
      </c>
      <c r="I57" s="1249"/>
      <c r="J57" s="1247" t="s">
        <v>35</v>
      </c>
      <c r="K57" s="1248"/>
      <c r="L57" s="1248"/>
      <c r="M57" s="1249"/>
      <c r="N57" s="1247" t="s">
        <v>33</v>
      </c>
      <c r="O57" s="1248"/>
      <c r="P57" s="1248"/>
      <c r="Q57" s="1248"/>
      <c r="R57" s="1248"/>
      <c r="S57" s="1248"/>
      <c r="T57" s="1248"/>
      <c r="U57" s="1248"/>
      <c r="V57" s="1248"/>
      <c r="W57" s="1248"/>
      <c r="X57" s="1248"/>
      <c r="Y57" s="1249"/>
      <c r="Z57" s="80"/>
    </row>
    <row r="58" spans="1:26" ht="14.25" customHeight="1" x14ac:dyDescent="0.2">
      <c r="A58" s="341"/>
      <c r="B58" s="81"/>
      <c r="C58" s="1250"/>
      <c r="D58" s="1251"/>
      <c r="E58" s="1251"/>
      <c r="F58" s="1251"/>
      <c r="G58" s="1252"/>
      <c r="H58" s="1250"/>
      <c r="I58" s="1252"/>
      <c r="J58" s="1250"/>
      <c r="K58" s="1251"/>
      <c r="L58" s="1251"/>
      <c r="M58" s="1252"/>
      <c r="N58" s="1250"/>
      <c r="O58" s="1251"/>
      <c r="P58" s="1251"/>
      <c r="Q58" s="1251"/>
      <c r="R58" s="1251"/>
      <c r="S58" s="1251"/>
      <c r="T58" s="1251"/>
      <c r="U58" s="1251"/>
      <c r="V58" s="1251"/>
      <c r="W58" s="1251"/>
      <c r="X58" s="1251"/>
      <c r="Y58" s="1252"/>
      <c r="Z58" s="80"/>
    </row>
    <row r="59" spans="1:26" ht="15" customHeight="1" thickBot="1" x14ac:dyDescent="0.25">
      <c r="A59" s="341"/>
      <c r="B59" s="81"/>
      <c r="C59" s="1253"/>
      <c r="D59" s="1254"/>
      <c r="E59" s="1254"/>
      <c r="F59" s="1254"/>
      <c r="G59" s="1255"/>
      <c r="H59" s="1250"/>
      <c r="I59" s="1252"/>
      <c r="J59" s="1250"/>
      <c r="K59" s="1251"/>
      <c r="L59" s="1251"/>
      <c r="M59" s="1252"/>
      <c r="N59" s="1250"/>
      <c r="O59" s="1251"/>
      <c r="P59" s="1251"/>
      <c r="Q59" s="1251"/>
      <c r="R59" s="1251"/>
      <c r="S59" s="1251"/>
      <c r="T59" s="1251"/>
      <c r="U59" s="1251"/>
      <c r="V59" s="1251"/>
      <c r="W59" s="1251"/>
      <c r="X59" s="1251"/>
      <c r="Y59" s="1252"/>
      <c r="Z59" s="80"/>
    </row>
    <row r="60" spans="1:26" ht="14.25" customHeight="1" x14ac:dyDescent="0.2">
      <c r="B60" s="372"/>
      <c r="C60" s="719" t="s">
        <v>36</v>
      </c>
      <c r="D60" s="720"/>
      <c r="E60" s="720"/>
      <c r="F60" s="720"/>
      <c r="G60" s="1298"/>
      <c r="H60" s="1299">
        <v>703819</v>
      </c>
      <c r="I60" s="644"/>
      <c r="J60" s="1300">
        <f>H33</f>
        <v>756436.76019032323</v>
      </c>
      <c r="K60" s="1300"/>
      <c r="L60" s="1300"/>
      <c r="M60" s="1300"/>
      <c r="N60" s="1301" t="s">
        <v>619</v>
      </c>
      <c r="O60" s="1302"/>
      <c r="P60" s="1302"/>
      <c r="Q60" s="1302"/>
      <c r="R60" s="1302"/>
      <c r="S60" s="1302"/>
      <c r="T60" s="1302"/>
      <c r="U60" s="1302"/>
      <c r="V60" s="1302"/>
      <c r="W60" s="1302"/>
      <c r="X60" s="1302"/>
      <c r="Y60" s="1303"/>
      <c r="Z60" s="375"/>
    </row>
    <row r="61" spans="1:26" x14ac:dyDescent="0.2">
      <c r="B61" s="372"/>
      <c r="C61" s="1294" t="s">
        <v>93</v>
      </c>
      <c r="D61" s="1295"/>
      <c r="E61" s="1295"/>
      <c r="F61" s="1295"/>
      <c r="G61" s="1296"/>
      <c r="H61" s="1307">
        <v>793917</v>
      </c>
      <c r="I61" s="1307"/>
      <c r="J61" s="1307">
        <f>H34</f>
        <v>1156606</v>
      </c>
      <c r="K61" s="1307"/>
      <c r="L61" s="1307"/>
      <c r="M61" s="1307"/>
      <c r="N61" s="1304"/>
      <c r="O61" s="1305"/>
      <c r="P61" s="1305"/>
      <c r="Q61" s="1305"/>
      <c r="R61" s="1305"/>
      <c r="S61" s="1305"/>
      <c r="T61" s="1305"/>
      <c r="U61" s="1305"/>
      <c r="V61" s="1305"/>
      <c r="W61" s="1305"/>
      <c r="X61" s="1305"/>
      <c r="Y61" s="1306"/>
      <c r="Z61" s="375"/>
    </row>
    <row r="62" spans="1:26" x14ac:dyDescent="0.2">
      <c r="B62" s="372"/>
      <c r="C62" s="1294" t="s">
        <v>94</v>
      </c>
      <c r="D62" s="1295"/>
      <c r="E62" s="1295"/>
      <c r="F62" s="1295"/>
      <c r="G62" s="1296"/>
      <c r="H62" s="1297">
        <v>1156606</v>
      </c>
      <c r="I62" s="1297"/>
      <c r="J62" s="1283">
        <v>1573918</v>
      </c>
      <c r="K62" s="1283"/>
      <c r="L62" s="1283"/>
      <c r="M62" s="1283"/>
      <c r="N62" s="646"/>
      <c r="O62" s="646"/>
      <c r="P62" s="646"/>
      <c r="Q62" s="646"/>
      <c r="R62" s="646"/>
      <c r="S62" s="646"/>
      <c r="T62" s="646"/>
      <c r="U62" s="646"/>
      <c r="V62" s="646"/>
      <c r="W62" s="646"/>
      <c r="X62" s="646"/>
      <c r="Y62" s="768"/>
      <c r="Z62" s="375"/>
    </row>
    <row r="63" spans="1:26" x14ac:dyDescent="0.2">
      <c r="B63" s="372"/>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75"/>
    </row>
    <row r="64" spans="1:26" x14ac:dyDescent="0.2">
      <c r="B64" s="372"/>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75"/>
    </row>
    <row r="65" spans="2:26" x14ac:dyDescent="0.2">
      <c r="B65" s="372"/>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75"/>
    </row>
    <row r="66" spans="2:26" x14ac:dyDescent="0.2">
      <c r="B66" s="372"/>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75"/>
    </row>
    <row r="67" spans="2:26" x14ac:dyDescent="0.2">
      <c r="B67" s="372"/>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75"/>
    </row>
    <row r="68" spans="2:26" x14ac:dyDescent="0.2">
      <c r="B68" s="372"/>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75"/>
    </row>
    <row r="69" spans="2:26" x14ac:dyDescent="0.2">
      <c r="B69" s="372"/>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75"/>
    </row>
    <row r="70" spans="2:26" x14ac:dyDescent="0.2">
      <c r="B70" s="372"/>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75"/>
    </row>
    <row r="71" spans="2:26" ht="15" thickBot="1" x14ac:dyDescent="0.25">
      <c r="B71" s="372"/>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375"/>
    </row>
    <row r="72" spans="2:26" x14ac:dyDescent="0.2">
      <c r="B72" s="376"/>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77"/>
    </row>
    <row r="111" ht="6" customHeight="1" x14ac:dyDescent="0.2"/>
  </sheetData>
  <mergeCells count="103">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2"/>
    <mergeCell ref="K32:Y32"/>
    <mergeCell ref="C26:H26"/>
    <mergeCell ref="I26:Y26"/>
    <mergeCell ref="C28:H28"/>
    <mergeCell ref="I28:J28"/>
    <mergeCell ref="K28:P28"/>
    <mergeCell ref="Q28:S28"/>
    <mergeCell ref="U28:X28"/>
    <mergeCell ref="C40:Y41"/>
    <mergeCell ref="C42:Y54"/>
    <mergeCell ref="C57:G59"/>
    <mergeCell ref="H57:I59"/>
    <mergeCell ref="J57:M59"/>
    <mergeCell ref="N57:Y59"/>
    <mergeCell ref="C33:G33"/>
    <mergeCell ref="K33:Y36"/>
    <mergeCell ref="C34:G34"/>
    <mergeCell ref="C35:G35"/>
    <mergeCell ref="C36:G36"/>
    <mergeCell ref="C37:G37"/>
    <mergeCell ref="K37:Y37"/>
    <mergeCell ref="C62:G62"/>
    <mergeCell ref="H62:I62"/>
    <mergeCell ref="J62:M62"/>
    <mergeCell ref="N62:Y62"/>
    <mergeCell ref="C63:G63"/>
    <mergeCell ref="H63:I63"/>
    <mergeCell ref="J63:M63"/>
    <mergeCell ref="N63:Y63"/>
    <mergeCell ref="C60:G60"/>
    <mergeCell ref="H60:I60"/>
    <mergeCell ref="J60:M60"/>
    <mergeCell ref="N60:Y61"/>
    <mergeCell ref="C61:G61"/>
    <mergeCell ref="H61:I61"/>
    <mergeCell ref="J61:M61"/>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Z111"/>
  <sheetViews>
    <sheetView topLeftCell="A28" workbookViewId="0">
      <selection activeCell="AC35" sqref="AC35"/>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7.7109375" style="343" customWidth="1"/>
    <col min="9" max="9" width="19.7109375" style="343" customWidth="1"/>
    <col min="10" max="10" width="20.2851562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5" style="343" customWidth="1"/>
    <col min="20" max="21" width="6.42578125" style="343" customWidth="1"/>
    <col min="22" max="22" width="3.7109375" style="343"/>
    <col min="23" max="25" width="5" style="343" customWidth="1"/>
    <col min="26" max="26" width="2.85546875" style="343" customWidth="1"/>
    <col min="27" max="16384" width="3.7109375" style="343"/>
  </cols>
  <sheetData>
    <row r="1" spans="1:26" ht="15" thickBot="1" x14ac:dyDescent="0.25">
      <c r="A1" s="341"/>
      <c r="B1" s="342"/>
      <c r="C1" s="342"/>
      <c r="D1" s="342"/>
      <c r="E1" s="342"/>
      <c r="F1" s="342"/>
    </row>
    <row r="2" spans="1:26" ht="45.75" customHeight="1" x14ac:dyDescent="0.2">
      <c r="A2" s="341"/>
      <c r="B2" s="1408"/>
      <c r="C2" s="1346"/>
      <c r="D2" s="1346"/>
      <c r="E2" s="1346"/>
      <c r="F2" s="1346"/>
      <c r="G2" s="1346"/>
      <c r="H2" s="1409" t="s">
        <v>0</v>
      </c>
      <c r="I2" s="1409"/>
      <c r="J2" s="1409"/>
      <c r="K2" s="1409"/>
      <c r="L2" s="1409"/>
      <c r="M2" s="1409"/>
      <c r="N2" s="1409"/>
      <c r="O2" s="1409"/>
      <c r="P2" s="1409"/>
      <c r="Q2" s="1409"/>
      <c r="R2" s="1409"/>
      <c r="S2" s="1409"/>
      <c r="T2" s="1409"/>
      <c r="U2" s="1409"/>
      <c r="V2" s="1409"/>
      <c r="W2" s="1409"/>
      <c r="X2" s="1409"/>
      <c r="Y2" s="1409"/>
      <c r="Z2" s="1410"/>
    </row>
    <row r="3" spans="1:26" x14ac:dyDescent="0.2">
      <c r="A3" s="341"/>
      <c r="B3" s="1332"/>
      <c r="C3" s="1333"/>
      <c r="D3" s="1333"/>
      <c r="E3" s="1333"/>
      <c r="F3" s="1333"/>
      <c r="G3" s="1333"/>
      <c r="H3" s="1411" t="s">
        <v>1</v>
      </c>
      <c r="I3" s="1411"/>
      <c r="J3" s="1411"/>
      <c r="K3" s="1411"/>
      <c r="L3" s="1411"/>
      <c r="M3" s="1411"/>
      <c r="N3" s="1411"/>
      <c r="O3" s="1411"/>
      <c r="P3" s="1411" t="s">
        <v>37</v>
      </c>
      <c r="Q3" s="1411"/>
      <c r="R3" s="1411"/>
      <c r="S3" s="1411"/>
      <c r="T3" s="1411"/>
      <c r="U3" s="1411"/>
      <c r="V3" s="1411"/>
      <c r="W3" s="1411"/>
      <c r="X3" s="1411"/>
      <c r="Y3" s="1411"/>
      <c r="Z3" s="1412"/>
    </row>
    <row r="4" spans="1:26" ht="15" thickBot="1" x14ac:dyDescent="0.25">
      <c r="A4" s="341"/>
      <c r="B4" s="1335"/>
      <c r="C4" s="1336"/>
      <c r="D4" s="1336"/>
      <c r="E4" s="1336"/>
      <c r="F4" s="1336"/>
      <c r="G4" s="1336"/>
      <c r="H4" s="1413" t="s">
        <v>28</v>
      </c>
      <c r="I4" s="1413"/>
      <c r="J4" s="1413"/>
      <c r="K4" s="1413"/>
      <c r="L4" s="1413"/>
      <c r="M4" s="1413"/>
      <c r="N4" s="1413"/>
      <c r="O4" s="1413"/>
      <c r="P4" s="1413"/>
      <c r="Q4" s="1413"/>
      <c r="R4" s="1413"/>
      <c r="S4" s="1413"/>
      <c r="T4" s="1413"/>
      <c r="U4" s="1413"/>
      <c r="V4" s="1413"/>
      <c r="W4" s="1413"/>
      <c r="X4" s="1413"/>
      <c r="Y4" s="1413"/>
      <c r="Z4" s="1414"/>
    </row>
    <row r="5" spans="1:26" x14ac:dyDescent="0.2">
      <c r="A5" s="341"/>
      <c r="B5" s="111"/>
      <c r="C5" s="111"/>
      <c r="D5" s="111"/>
      <c r="E5" s="111"/>
      <c r="F5" s="111"/>
      <c r="G5" s="111"/>
      <c r="H5" s="390"/>
      <c r="I5" s="390"/>
      <c r="J5" s="390"/>
      <c r="K5" s="390"/>
      <c r="L5" s="390"/>
      <c r="M5" s="390"/>
      <c r="N5" s="390"/>
      <c r="O5" s="390"/>
      <c r="P5" s="390"/>
      <c r="Q5" s="390"/>
      <c r="R5" s="390"/>
      <c r="S5" s="390"/>
      <c r="T5" s="390"/>
      <c r="U5" s="390"/>
      <c r="V5" s="390"/>
      <c r="W5" s="390"/>
      <c r="X5" s="390"/>
      <c r="Y5" s="390"/>
      <c r="Z5" s="390"/>
    </row>
    <row r="6" spans="1:26" ht="15" thickBot="1" x14ac:dyDescent="0.25">
      <c r="B6" s="97"/>
      <c r="C6" s="98"/>
      <c r="D6" s="98"/>
      <c r="E6" s="98"/>
      <c r="F6" s="98"/>
      <c r="G6" s="98"/>
      <c r="H6" s="98"/>
      <c r="I6" s="99"/>
      <c r="J6" s="99"/>
      <c r="K6" s="99"/>
      <c r="L6" s="99"/>
      <c r="M6" s="99"/>
      <c r="N6" s="99"/>
      <c r="O6" s="99"/>
      <c r="P6" s="99"/>
      <c r="Q6" s="99"/>
      <c r="R6" s="100"/>
      <c r="S6" s="100"/>
      <c r="T6" s="100"/>
      <c r="U6" s="100"/>
      <c r="V6" s="100"/>
      <c r="W6" s="98"/>
      <c r="X6" s="98"/>
      <c r="Y6" s="98"/>
      <c r="Z6" s="101"/>
    </row>
    <row r="7" spans="1:26" ht="15" customHeight="1" x14ac:dyDescent="0.2">
      <c r="B7" s="102"/>
      <c r="C7" s="848" t="s">
        <v>2</v>
      </c>
      <c r="D7" s="849"/>
      <c r="E7" s="849"/>
      <c r="F7" s="849"/>
      <c r="G7" s="849"/>
      <c r="H7" s="850"/>
      <c r="I7" s="1415" t="s">
        <v>275</v>
      </c>
      <c r="J7" s="1416"/>
      <c r="K7" s="1416"/>
      <c r="L7" s="1416"/>
      <c r="M7" s="1416"/>
      <c r="N7" s="1416"/>
      <c r="O7" s="1416"/>
      <c r="P7" s="1416"/>
      <c r="Q7" s="1416"/>
      <c r="R7" s="1416"/>
      <c r="S7" s="1416"/>
      <c r="T7" s="1416"/>
      <c r="U7" s="1416"/>
      <c r="V7" s="1416"/>
      <c r="W7" s="1416"/>
      <c r="X7" s="1416"/>
      <c r="Y7" s="1417"/>
      <c r="Z7" s="103"/>
    </row>
    <row r="8" spans="1:26" ht="15" thickBot="1" x14ac:dyDescent="0.25">
      <c r="B8" s="102"/>
      <c r="C8" s="851"/>
      <c r="D8" s="852"/>
      <c r="E8" s="852"/>
      <c r="F8" s="852"/>
      <c r="G8" s="852"/>
      <c r="H8" s="853"/>
      <c r="I8" s="1418"/>
      <c r="J8" s="1419"/>
      <c r="K8" s="1419"/>
      <c r="L8" s="1419"/>
      <c r="M8" s="1419"/>
      <c r="N8" s="1419"/>
      <c r="O8" s="1419"/>
      <c r="P8" s="1419"/>
      <c r="Q8" s="1419"/>
      <c r="R8" s="1419"/>
      <c r="S8" s="1419"/>
      <c r="T8" s="1419"/>
      <c r="U8" s="1419"/>
      <c r="V8" s="1419"/>
      <c r="W8" s="1419"/>
      <c r="X8" s="1419"/>
      <c r="Y8" s="1420"/>
      <c r="Z8" s="103"/>
    </row>
    <row r="9" spans="1:26" ht="15" thickBot="1" x14ac:dyDescent="0.25">
      <c r="B9" s="102"/>
      <c r="C9" s="104"/>
      <c r="D9" s="104"/>
      <c r="E9" s="104"/>
      <c r="F9" s="104"/>
      <c r="G9" s="104"/>
      <c r="H9" s="104"/>
      <c r="I9" s="105"/>
      <c r="J9" s="105"/>
      <c r="K9" s="105"/>
      <c r="L9" s="105"/>
      <c r="M9" s="105"/>
      <c r="N9" s="105"/>
      <c r="O9" s="105"/>
      <c r="P9" s="105"/>
      <c r="Q9" s="105"/>
      <c r="R9" s="106"/>
      <c r="S9" s="106"/>
      <c r="T9" s="106"/>
      <c r="U9" s="106"/>
      <c r="V9" s="106"/>
      <c r="W9" s="104"/>
      <c r="X9" s="104"/>
      <c r="Y9" s="104"/>
      <c r="Z9" s="103"/>
    </row>
    <row r="10" spans="1:26" ht="15" customHeight="1" thickBot="1" x14ac:dyDescent="0.25">
      <c r="B10" s="102"/>
      <c r="C10" s="848" t="s">
        <v>4</v>
      </c>
      <c r="D10" s="849"/>
      <c r="E10" s="849"/>
      <c r="F10" s="849"/>
      <c r="G10" s="849"/>
      <c r="H10" s="850"/>
      <c r="I10" s="1402" t="s">
        <v>621</v>
      </c>
      <c r="J10" s="1403"/>
      <c r="K10" s="1403"/>
      <c r="L10" s="1403"/>
      <c r="M10" s="1403"/>
      <c r="N10" s="1403"/>
      <c r="O10" s="1403"/>
      <c r="P10" s="1403"/>
      <c r="Q10" s="1404"/>
      <c r="R10" s="875" t="s">
        <v>3</v>
      </c>
      <c r="S10" s="876"/>
      <c r="T10" s="876"/>
      <c r="U10" s="877"/>
      <c r="V10" s="878" t="s">
        <v>5</v>
      </c>
      <c r="W10" s="879"/>
      <c r="X10" s="879"/>
      <c r="Y10" s="880"/>
      <c r="Z10" s="103"/>
    </row>
    <row r="11" spans="1:26" ht="28.5" customHeight="1" thickBot="1" x14ac:dyDescent="0.25">
      <c r="B11" s="102"/>
      <c r="C11" s="851"/>
      <c r="D11" s="852"/>
      <c r="E11" s="852"/>
      <c r="F11" s="852"/>
      <c r="G11" s="852"/>
      <c r="H11" s="853"/>
      <c r="I11" s="1405"/>
      <c r="J11" s="1406"/>
      <c r="K11" s="1406"/>
      <c r="L11" s="1406"/>
      <c r="M11" s="1406"/>
      <c r="N11" s="1406"/>
      <c r="O11" s="1406"/>
      <c r="P11" s="1406"/>
      <c r="Q11" s="1407"/>
      <c r="R11" s="881" t="s">
        <v>622</v>
      </c>
      <c r="S11" s="882"/>
      <c r="T11" s="882"/>
      <c r="U11" s="883"/>
      <c r="V11" s="884" t="s">
        <v>65</v>
      </c>
      <c r="W11" s="885"/>
      <c r="X11" s="885"/>
      <c r="Y11" s="886"/>
      <c r="Z11" s="103"/>
    </row>
    <row r="12" spans="1:26" ht="12" customHeight="1" thickBot="1" x14ac:dyDescent="0.25">
      <c r="B12" s="107"/>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9"/>
    </row>
    <row r="13" spans="1:26" ht="13.5" customHeight="1" x14ac:dyDescent="0.2">
      <c r="B13" s="107"/>
      <c r="C13" s="848" t="s">
        <v>6</v>
      </c>
      <c r="D13" s="849"/>
      <c r="E13" s="849"/>
      <c r="F13" s="849"/>
      <c r="G13" s="849"/>
      <c r="H13" s="850"/>
      <c r="I13" s="935" t="s">
        <v>623</v>
      </c>
      <c r="J13" s="936"/>
      <c r="K13" s="936"/>
      <c r="L13" s="936"/>
      <c r="M13" s="936"/>
      <c r="N13" s="936"/>
      <c r="O13" s="936"/>
      <c r="P13" s="936"/>
      <c r="Q13" s="936"/>
      <c r="R13" s="936"/>
      <c r="S13" s="937"/>
      <c r="T13" s="848" t="s">
        <v>7</v>
      </c>
      <c r="U13" s="849"/>
      <c r="V13" s="849"/>
      <c r="W13" s="849"/>
      <c r="X13" s="849"/>
      <c r="Y13" s="850"/>
      <c r="Z13" s="109"/>
    </row>
    <row r="14" spans="1:26" ht="13.5" customHeight="1" thickBot="1" x14ac:dyDescent="0.25">
      <c r="B14" s="107"/>
      <c r="C14" s="851"/>
      <c r="D14" s="852"/>
      <c r="E14" s="852"/>
      <c r="F14" s="852"/>
      <c r="G14" s="852"/>
      <c r="H14" s="853"/>
      <c r="I14" s="938"/>
      <c r="J14" s="939"/>
      <c r="K14" s="939"/>
      <c r="L14" s="939"/>
      <c r="M14" s="939"/>
      <c r="N14" s="939"/>
      <c r="O14" s="939"/>
      <c r="P14" s="939"/>
      <c r="Q14" s="939"/>
      <c r="R14" s="939"/>
      <c r="S14" s="940"/>
      <c r="T14" s="1399" t="s">
        <v>614</v>
      </c>
      <c r="U14" s="1400"/>
      <c r="V14" s="1400"/>
      <c r="W14" s="1400"/>
      <c r="X14" s="1400"/>
      <c r="Y14" s="1401"/>
      <c r="Z14" s="109"/>
    </row>
    <row r="15" spans="1:26" ht="15"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9"/>
    </row>
    <row r="16" spans="1:26" ht="21.75" customHeight="1" thickBot="1" x14ac:dyDescent="0.25">
      <c r="B16" s="107"/>
      <c r="C16" s="834" t="s">
        <v>8</v>
      </c>
      <c r="D16" s="835"/>
      <c r="E16" s="835"/>
      <c r="F16" s="835"/>
      <c r="G16" s="835"/>
      <c r="H16" s="836"/>
      <c r="I16" s="838" t="s">
        <v>624</v>
      </c>
      <c r="J16" s="941"/>
      <c r="K16" s="941"/>
      <c r="L16" s="941"/>
      <c r="M16" s="941"/>
      <c r="N16" s="941"/>
      <c r="O16" s="941"/>
      <c r="P16" s="941"/>
      <c r="Q16" s="941"/>
      <c r="R16" s="941"/>
      <c r="S16" s="941"/>
      <c r="T16" s="941"/>
      <c r="U16" s="941"/>
      <c r="V16" s="941"/>
      <c r="W16" s="941"/>
      <c r="X16" s="941"/>
      <c r="Y16" s="942"/>
      <c r="Z16" s="109"/>
    </row>
    <row r="17" spans="2:26" ht="16.5" customHeight="1" thickBot="1" x14ac:dyDescent="0.25">
      <c r="B17" s="107"/>
      <c r="C17" s="106"/>
      <c r="D17" s="106"/>
      <c r="E17" s="106"/>
      <c r="F17" s="106"/>
      <c r="G17" s="106"/>
      <c r="H17" s="106"/>
      <c r="I17" s="110"/>
      <c r="J17" s="110"/>
      <c r="K17" s="110"/>
      <c r="L17" s="110"/>
      <c r="M17" s="110"/>
      <c r="N17" s="110"/>
      <c r="O17" s="110"/>
      <c r="P17" s="110"/>
      <c r="Q17" s="110"/>
      <c r="R17" s="110"/>
      <c r="S17" s="110"/>
      <c r="T17" s="110"/>
      <c r="U17" s="110"/>
      <c r="V17" s="110"/>
      <c r="W17" s="110"/>
      <c r="X17" s="110"/>
      <c r="Y17" s="110"/>
      <c r="Z17" s="109"/>
    </row>
    <row r="18" spans="2:26" ht="52.5" customHeight="1" thickBot="1" x14ac:dyDescent="0.25">
      <c r="B18" s="107"/>
      <c r="C18" s="834" t="s">
        <v>47</v>
      </c>
      <c r="D18" s="835"/>
      <c r="E18" s="835"/>
      <c r="F18" s="835"/>
      <c r="G18" s="835"/>
      <c r="H18" s="836"/>
      <c r="I18" s="838" t="s">
        <v>625</v>
      </c>
      <c r="J18" s="941"/>
      <c r="K18" s="941"/>
      <c r="L18" s="941"/>
      <c r="M18" s="941"/>
      <c r="N18" s="941"/>
      <c r="O18" s="941"/>
      <c r="P18" s="941"/>
      <c r="Q18" s="941"/>
      <c r="R18" s="941"/>
      <c r="S18" s="941"/>
      <c r="T18" s="941"/>
      <c r="U18" s="941"/>
      <c r="V18" s="941"/>
      <c r="W18" s="941"/>
      <c r="X18" s="941"/>
      <c r="Y18" s="942"/>
      <c r="Z18" s="109"/>
    </row>
    <row r="19" spans="2:26" ht="16.5" customHeight="1" thickBot="1" x14ac:dyDescent="0.25">
      <c r="B19" s="107"/>
      <c r="C19" s="106"/>
      <c r="D19" s="106"/>
      <c r="E19" s="106"/>
      <c r="F19" s="106"/>
      <c r="G19" s="106"/>
      <c r="H19" s="106"/>
      <c r="I19" s="110"/>
      <c r="J19" s="110"/>
      <c r="K19" s="110"/>
      <c r="L19" s="110"/>
      <c r="M19" s="110"/>
      <c r="N19" s="110"/>
      <c r="O19" s="110"/>
      <c r="P19" s="110"/>
      <c r="Q19" s="110"/>
      <c r="R19" s="110"/>
      <c r="S19" s="110"/>
      <c r="T19" s="110"/>
      <c r="U19" s="110"/>
      <c r="V19" s="110"/>
      <c r="W19" s="110"/>
      <c r="X19" s="110"/>
      <c r="Y19" s="110"/>
      <c r="Z19" s="109"/>
    </row>
    <row r="20" spans="2:26" s="341" customFormat="1" ht="22.5" customHeight="1" x14ac:dyDescent="0.2">
      <c r="B20" s="107"/>
      <c r="C20" s="894" t="s">
        <v>429</v>
      </c>
      <c r="D20" s="895"/>
      <c r="E20" s="895"/>
      <c r="F20" s="895"/>
      <c r="G20" s="895"/>
      <c r="H20" s="896"/>
      <c r="I20" s="1390" t="s">
        <v>626</v>
      </c>
      <c r="J20" s="1391"/>
      <c r="K20" s="1391"/>
      <c r="L20" s="1392"/>
      <c r="M20" s="878" t="s">
        <v>11</v>
      </c>
      <c r="N20" s="879"/>
      <c r="O20" s="879"/>
      <c r="P20" s="879"/>
      <c r="Q20" s="879"/>
      <c r="R20" s="879"/>
      <c r="S20" s="880"/>
      <c r="T20" s="878" t="s">
        <v>12</v>
      </c>
      <c r="U20" s="879"/>
      <c r="V20" s="879"/>
      <c r="W20" s="879"/>
      <c r="X20" s="879"/>
      <c r="Y20" s="880"/>
      <c r="Z20" s="109"/>
    </row>
    <row r="21" spans="2:26" s="341" customFormat="1" ht="14.25" customHeight="1" thickBot="1" x14ac:dyDescent="0.25">
      <c r="B21" s="107"/>
      <c r="C21" s="897"/>
      <c r="D21" s="898"/>
      <c r="E21" s="898"/>
      <c r="F21" s="898"/>
      <c r="G21" s="898"/>
      <c r="H21" s="899"/>
      <c r="I21" s="1393"/>
      <c r="J21" s="1394"/>
      <c r="K21" s="1394"/>
      <c r="L21" s="1395"/>
      <c r="M21" s="1396" t="s">
        <v>627</v>
      </c>
      <c r="N21" s="1397"/>
      <c r="O21" s="1397"/>
      <c r="P21" s="1397"/>
      <c r="Q21" s="1397"/>
      <c r="R21" s="1397"/>
      <c r="S21" s="1398"/>
      <c r="T21" s="1396" t="s">
        <v>71</v>
      </c>
      <c r="U21" s="1397"/>
      <c r="V21" s="1397"/>
      <c r="W21" s="1397"/>
      <c r="X21" s="1397"/>
      <c r="Y21" s="1398"/>
      <c r="Z21" s="109"/>
    </row>
    <row r="22" spans="2:26" ht="15" thickBot="1" x14ac:dyDescent="0.25">
      <c r="B22" s="107"/>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9"/>
    </row>
    <row r="23" spans="2:26" ht="31.5" customHeight="1" x14ac:dyDescent="0.2">
      <c r="B23" s="107"/>
      <c r="C23" s="878" t="s">
        <v>13</v>
      </c>
      <c r="D23" s="879"/>
      <c r="E23" s="879"/>
      <c r="F23" s="879"/>
      <c r="G23" s="879"/>
      <c r="H23" s="879"/>
      <c r="I23" s="880"/>
      <c r="J23" s="878" t="s">
        <v>14</v>
      </c>
      <c r="K23" s="879"/>
      <c r="L23" s="879"/>
      <c r="M23" s="879"/>
      <c r="N23" s="879"/>
      <c r="O23" s="879"/>
      <c r="P23" s="880"/>
      <c r="Q23" s="878" t="s">
        <v>15</v>
      </c>
      <c r="R23" s="879"/>
      <c r="S23" s="879"/>
      <c r="T23" s="879"/>
      <c r="U23" s="879"/>
      <c r="V23" s="879"/>
      <c r="W23" s="879"/>
      <c r="X23" s="879"/>
      <c r="Y23" s="880"/>
      <c r="Z23" s="109"/>
    </row>
    <row r="24" spans="2:26" ht="26.25" customHeight="1" thickBot="1" x14ac:dyDescent="0.25">
      <c r="B24" s="107"/>
      <c r="C24" s="887" t="s">
        <v>628</v>
      </c>
      <c r="D24" s="888"/>
      <c r="E24" s="888"/>
      <c r="F24" s="888"/>
      <c r="G24" s="888"/>
      <c r="H24" s="888"/>
      <c r="I24" s="890"/>
      <c r="J24" s="887" t="s">
        <v>138</v>
      </c>
      <c r="K24" s="888"/>
      <c r="L24" s="888"/>
      <c r="M24" s="888"/>
      <c r="N24" s="888"/>
      <c r="O24" s="888"/>
      <c r="P24" s="890"/>
      <c r="Q24" s="1387" t="s">
        <v>285</v>
      </c>
      <c r="R24" s="1388"/>
      <c r="S24" s="1388"/>
      <c r="T24" s="1388"/>
      <c r="U24" s="1388"/>
      <c r="V24" s="1388"/>
      <c r="W24" s="1388"/>
      <c r="X24" s="1388"/>
      <c r="Y24" s="1389"/>
      <c r="Z24" s="109"/>
    </row>
    <row r="25" spans="2:26" ht="15" thickBot="1" x14ac:dyDescent="0.25">
      <c r="B25" s="107"/>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9"/>
    </row>
    <row r="26" spans="2:26" ht="33" customHeight="1" thickBot="1" x14ac:dyDescent="0.25">
      <c r="B26" s="107"/>
      <c r="C26" s="834" t="s">
        <v>16</v>
      </c>
      <c r="D26" s="835"/>
      <c r="E26" s="835"/>
      <c r="F26" s="835"/>
      <c r="G26" s="835"/>
      <c r="H26" s="836"/>
      <c r="I26" s="838" t="s">
        <v>629</v>
      </c>
      <c r="J26" s="941"/>
      <c r="K26" s="941"/>
      <c r="L26" s="941"/>
      <c r="M26" s="941"/>
      <c r="N26" s="941"/>
      <c r="O26" s="941"/>
      <c r="P26" s="941"/>
      <c r="Q26" s="941"/>
      <c r="R26" s="941"/>
      <c r="S26" s="941"/>
      <c r="T26" s="941"/>
      <c r="U26" s="941"/>
      <c r="V26" s="941"/>
      <c r="W26" s="941"/>
      <c r="X26" s="941"/>
      <c r="Y26" s="942"/>
      <c r="Z26" s="109"/>
    </row>
    <row r="27" spans="2:26" ht="15" thickBot="1" x14ac:dyDescent="0.25">
      <c r="B27" s="107"/>
      <c r="C27" s="106"/>
      <c r="D27" s="106"/>
      <c r="E27" s="106"/>
      <c r="F27" s="106"/>
      <c r="G27" s="106"/>
      <c r="H27" s="106"/>
      <c r="I27" s="110"/>
      <c r="J27" s="110"/>
      <c r="K27" s="110"/>
      <c r="L27" s="110"/>
      <c r="M27" s="110"/>
      <c r="N27" s="110"/>
      <c r="O27" s="110"/>
      <c r="P27" s="110"/>
      <c r="Q27" s="110"/>
      <c r="R27" s="110"/>
      <c r="S27" s="110"/>
      <c r="T27" s="110"/>
      <c r="U27" s="110"/>
      <c r="V27" s="110"/>
      <c r="W27" s="110"/>
      <c r="X27" s="110"/>
      <c r="Y27" s="110"/>
      <c r="Z27" s="109"/>
    </row>
    <row r="28" spans="2:26" ht="39.75" customHeight="1" thickBot="1" x14ac:dyDescent="0.25">
      <c r="B28" s="107"/>
      <c r="C28" s="834" t="s">
        <v>17</v>
      </c>
      <c r="D28" s="835"/>
      <c r="E28" s="835"/>
      <c r="F28" s="835"/>
      <c r="G28" s="835"/>
      <c r="H28" s="836"/>
      <c r="I28" s="839"/>
      <c r="J28" s="838"/>
      <c r="K28" s="834" t="s">
        <v>18</v>
      </c>
      <c r="L28" s="835"/>
      <c r="M28" s="835"/>
      <c r="N28" s="835"/>
      <c r="O28" s="835"/>
      <c r="P28" s="836"/>
      <c r="Q28" s="839" t="s">
        <v>38</v>
      </c>
      <c r="R28" s="840"/>
      <c r="S28" s="841"/>
      <c r="T28" s="112">
        <v>1</v>
      </c>
      <c r="U28" s="840" t="s">
        <v>39</v>
      </c>
      <c r="V28" s="840"/>
      <c r="W28" s="840"/>
      <c r="X28" s="841"/>
      <c r="Y28" s="113"/>
      <c r="Z28" s="109"/>
    </row>
    <row r="29" spans="2:26" ht="15" thickBot="1" x14ac:dyDescent="0.25">
      <c r="B29" s="107"/>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9"/>
    </row>
    <row r="30" spans="2:26" s="361" customFormat="1" x14ac:dyDescent="0.2">
      <c r="B30" s="114"/>
      <c r="C30" s="824" t="s">
        <v>19</v>
      </c>
      <c r="D30" s="825"/>
      <c r="E30" s="825"/>
      <c r="F30" s="825"/>
      <c r="G30" s="825"/>
      <c r="H30" s="825"/>
      <c r="I30" s="825"/>
      <c r="J30" s="825"/>
      <c r="K30" s="825"/>
      <c r="L30" s="825"/>
      <c r="M30" s="825"/>
      <c r="N30" s="825"/>
      <c r="O30" s="825"/>
      <c r="P30" s="825"/>
      <c r="Q30" s="825"/>
      <c r="R30" s="825"/>
      <c r="S30" s="825"/>
      <c r="T30" s="825"/>
      <c r="U30" s="825"/>
      <c r="V30" s="825"/>
      <c r="W30" s="825"/>
      <c r="X30" s="825"/>
      <c r="Y30" s="826"/>
      <c r="Z30" s="109"/>
    </row>
    <row r="31" spans="2:26" s="361" customFormat="1" ht="12" customHeight="1" thickBot="1" x14ac:dyDescent="0.25">
      <c r="B31" s="114"/>
      <c r="C31" s="827"/>
      <c r="D31" s="828"/>
      <c r="E31" s="828"/>
      <c r="F31" s="828"/>
      <c r="G31" s="828"/>
      <c r="H31" s="828"/>
      <c r="I31" s="828"/>
      <c r="J31" s="828"/>
      <c r="K31" s="828"/>
      <c r="L31" s="828"/>
      <c r="M31" s="828"/>
      <c r="N31" s="828"/>
      <c r="O31" s="828"/>
      <c r="P31" s="828"/>
      <c r="Q31" s="828"/>
      <c r="R31" s="828"/>
      <c r="S31" s="828"/>
      <c r="T31" s="828"/>
      <c r="U31" s="828"/>
      <c r="V31" s="828"/>
      <c r="W31" s="828"/>
      <c r="X31" s="828"/>
      <c r="Y31" s="829"/>
      <c r="Z31" s="109"/>
    </row>
    <row r="32" spans="2:26" s="361" customFormat="1" ht="34.5" customHeight="1" thickBot="1" x14ac:dyDescent="0.25">
      <c r="B32" s="114"/>
      <c r="C32" s="1256" t="s">
        <v>20</v>
      </c>
      <c r="D32" s="1257"/>
      <c r="E32" s="1257"/>
      <c r="F32" s="1257"/>
      <c r="G32" s="1257"/>
      <c r="H32" s="386" t="s">
        <v>630</v>
      </c>
      <c r="I32" s="386" t="s">
        <v>631</v>
      </c>
      <c r="J32" s="93" t="s">
        <v>290</v>
      </c>
      <c r="K32" s="1382" t="s">
        <v>291</v>
      </c>
      <c r="L32" s="1257"/>
      <c r="M32" s="1257"/>
      <c r="N32" s="1257"/>
      <c r="O32" s="1257"/>
      <c r="P32" s="1257"/>
      <c r="Q32" s="1257"/>
      <c r="R32" s="1257"/>
      <c r="S32" s="1257"/>
      <c r="T32" s="1257"/>
      <c r="U32" s="1257"/>
      <c r="V32" s="1257"/>
      <c r="W32" s="1257"/>
      <c r="X32" s="1257"/>
      <c r="Y32" s="1258"/>
      <c r="Z32" s="109"/>
    </row>
    <row r="33" spans="2:26" s="361" customFormat="1" ht="14.25" customHeight="1" x14ac:dyDescent="0.2">
      <c r="B33" s="114"/>
      <c r="C33" s="1259" t="s">
        <v>36</v>
      </c>
      <c r="D33" s="1260"/>
      <c r="E33" s="1260"/>
      <c r="F33" s="1260"/>
      <c r="G33" s="1261"/>
      <c r="H33" s="391">
        <v>1464086699</v>
      </c>
      <c r="I33" s="391">
        <v>100755481000</v>
      </c>
      <c r="J33" s="378">
        <f>+H33/I33</f>
        <v>1.4531087385707582E-2</v>
      </c>
      <c r="K33" s="1383" t="s">
        <v>898</v>
      </c>
      <c r="L33" s="1383"/>
      <c r="M33" s="1383"/>
      <c r="N33" s="1383"/>
      <c r="O33" s="1383"/>
      <c r="P33" s="1383"/>
      <c r="Q33" s="1383"/>
      <c r="R33" s="1383"/>
      <c r="S33" s="1383"/>
      <c r="T33" s="1383"/>
      <c r="U33" s="1383"/>
      <c r="V33" s="1383"/>
      <c r="W33" s="1383"/>
      <c r="X33" s="1383"/>
      <c r="Y33" s="1384"/>
      <c r="Z33" s="109"/>
    </row>
    <row r="34" spans="2:26" s="361" customFormat="1" x14ac:dyDescent="0.2">
      <c r="B34" s="114"/>
      <c r="C34" s="1271" t="s">
        <v>93</v>
      </c>
      <c r="D34" s="1272"/>
      <c r="E34" s="1272"/>
      <c r="F34" s="1272"/>
      <c r="G34" s="1273"/>
      <c r="H34" s="392">
        <v>8105298982</v>
      </c>
      <c r="I34" s="392">
        <v>100755481000</v>
      </c>
      <c r="J34" s="378">
        <f t="shared" ref="J34:J36" si="0">+H34/I34</f>
        <v>8.0445241306525056E-2</v>
      </c>
      <c r="K34" s="1383"/>
      <c r="L34" s="1383"/>
      <c r="M34" s="1383"/>
      <c r="N34" s="1383"/>
      <c r="O34" s="1383"/>
      <c r="P34" s="1383"/>
      <c r="Q34" s="1383"/>
      <c r="R34" s="1383"/>
      <c r="S34" s="1383"/>
      <c r="T34" s="1383"/>
      <c r="U34" s="1383"/>
      <c r="V34" s="1383"/>
      <c r="W34" s="1383"/>
      <c r="X34" s="1383"/>
      <c r="Y34" s="1384"/>
      <c r="Z34" s="109"/>
    </row>
    <row r="35" spans="2:26" s="361" customFormat="1" x14ac:dyDescent="0.2">
      <c r="B35" s="114"/>
      <c r="C35" s="1274" t="s">
        <v>94</v>
      </c>
      <c r="D35" s="1275"/>
      <c r="E35" s="1275"/>
      <c r="F35" s="1275"/>
      <c r="G35" s="1276"/>
      <c r="H35" s="524">
        <v>13413205814</v>
      </c>
      <c r="I35" s="524">
        <v>100717000000</v>
      </c>
      <c r="J35" s="378">
        <f t="shared" si="0"/>
        <v>0.13317717777535074</v>
      </c>
      <c r="K35" s="1383"/>
      <c r="L35" s="1383"/>
      <c r="M35" s="1383"/>
      <c r="N35" s="1383"/>
      <c r="O35" s="1383"/>
      <c r="P35" s="1383"/>
      <c r="Q35" s="1383"/>
      <c r="R35" s="1383"/>
      <c r="S35" s="1383"/>
      <c r="T35" s="1383"/>
      <c r="U35" s="1383"/>
      <c r="V35" s="1383"/>
      <c r="W35" s="1383"/>
      <c r="X35" s="1383"/>
      <c r="Y35" s="1384"/>
      <c r="Z35" s="109"/>
    </row>
    <row r="36" spans="2:26" s="361" customFormat="1" ht="20.25" customHeight="1" thickBot="1" x14ac:dyDescent="0.25">
      <c r="B36" s="114"/>
      <c r="C36" s="1277" t="s">
        <v>95</v>
      </c>
      <c r="D36" s="1278"/>
      <c r="E36" s="1278"/>
      <c r="F36" s="1278"/>
      <c r="G36" s="1279"/>
      <c r="H36" s="524">
        <v>28130356549</v>
      </c>
      <c r="I36" s="524">
        <v>100717481000</v>
      </c>
      <c r="J36" s="378">
        <f t="shared" si="0"/>
        <v>0.27929964361400184</v>
      </c>
      <c r="K36" s="1385"/>
      <c r="L36" s="1385"/>
      <c r="M36" s="1385"/>
      <c r="N36" s="1385"/>
      <c r="O36" s="1385"/>
      <c r="P36" s="1385"/>
      <c r="Q36" s="1385"/>
      <c r="R36" s="1385"/>
      <c r="S36" s="1385"/>
      <c r="T36" s="1385"/>
      <c r="U36" s="1385"/>
      <c r="V36" s="1385"/>
      <c r="W36" s="1385"/>
      <c r="X36" s="1385"/>
      <c r="Y36" s="1386"/>
      <c r="Z36" s="109"/>
    </row>
    <row r="37" spans="2:26" s="361" customFormat="1" ht="18.75" customHeight="1" thickBot="1" x14ac:dyDescent="0.25">
      <c r="B37" s="114"/>
      <c r="C37" s="1317" t="s">
        <v>25</v>
      </c>
      <c r="D37" s="1318"/>
      <c r="E37" s="1318"/>
      <c r="F37" s="1318"/>
      <c r="G37" s="1319"/>
      <c r="H37" s="393">
        <f>SUM(H33:H36)</f>
        <v>51112948044</v>
      </c>
      <c r="I37" s="394">
        <v>100717000000</v>
      </c>
      <c r="J37" s="395">
        <f t="shared" ref="J37" si="1">+H37/I37</f>
        <v>0.50749077160757372</v>
      </c>
      <c r="K37" s="1356"/>
      <c r="L37" s="1356"/>
      <c r="M37" s="1356"/>
      <c r="N37" s="1356"/>
      <c r="O37" s="1356"/>
      <c r="P37" s="1356"/>
      <c r="Q37" s="1356"/>
      <c r="R37" s="1356"/>
      <c r="S37" s="1356"/>
      <c r="T37" s="1356"/>
      <c r="U37" s="1356"/>
      <c r="V37" s="1356"/>
      <c r="W37" s="1356"/>
      <c r="X37" s="1356"/>
      <c r="Y37" s="1357"/>
      <c r="Z37" s="109"/>
    </row>
    <row r="38" spans="2:26" s="361" customFormat="1" ht="5.25" customHeight="1" x14ac:dyDescent="0.2">
      <c r="B38" s="114"/>
      <c r="C38" s="108"/>
      <c r="D38" s="108"/>
      <c r="E38" s="108"/>
      <c r="F38" s="108"/>
      <c r="G38" s="108"/>
      <c r="H38" s="127">
        <v>0</v>
      </c>
      <c r="I38" s="127"/>
      <c r="J38" s="128"/>
      <c r="K38" s="108"/>
      <c r="L38" s="108"/>
      <c r="M38" s="108"/>
      <c r="N38" s="108"/>
      <c r="O38" s="108"/>
      <c r="P38" s="108"/>
      <c r="Q38" s="108"/>
      <c r="R38" s="108"/>
      <c r="S38" s="108"/>
      <c r="T38" s="108"/>
      <c r="U38" s="108"/>
      <c r="V38" s="108"/>
      <c r="W38" s="108"/>
      <c r="X38" s="108"/>
      <c r="Y38" s="108"/>
      <c r="Z38" s="109"/>
    </row>
    <row r="39" spans="2:26" s="361" customFormat="1" ht="15" thickBot="1" x14ac:dyDescent="0.25">
      <c r="B39" s="114"/>
      <c r="C39" s="108"/>
      <c r="D39" s="108"/>
      <c r="E39" s="108"/>
      <c r="F39" s="108"/>
      <c r="G39" s="108"/>
      <c r="H39" s="127"/>
      <c r="I39" s="127"/>
      <c r="J39" s="128"/>
      <c r="K39" s="108"/>
      <c r="L39" s="108"/>
      <c r="M39" s="108"/>
      <c r="N39" s="108"/>
      <c r="O39" s="108"/>
      <c r="P39" s="108"/>
      <c r="Q39" s="108"/>
      <c r="R39" s="108"/>
      <c r="S39" s="108"/>
      <c r="T39" s="108"/>
      <c r="U39" s="108"/>
      <c r="V39" s="108"/>
      <c r="W39" s="108"/>
      <c r="X39" s="108"/>
      <c r="Y39" s="108"/>
      <c r="Z39" s="109"/>
    </row>
    <row r="40" spans="2:26" s="361" customFormat="1" x14ac:dyDescent="0.2">
      <c r="B40" s="114"/>
      <c r="C40" s="1358" t="s">
        <v>26</v>
      </c>
      <c r="D40" s="1359"/>
      <c r="E40" s="1359"/>
      <c r="F40" s="1359"/>
      <c r="G40" s="1359"/>
      <c r="H40" s="1359"/>
      <c r="I40" s="1359"/>
      <c r="J40" s="1359"/>
      <c r="K40" s="1359"/>
      <c r="L40" s="1359"/>
      <c r="M40" s="1359"/>
      <c r="N40" s="1359"/>
      <c r="O40" s="1359"/>
      <c r="P40" s="1359"/>
      <c r="Q40" s="1359"/>
      <c r="R40" s="1359"/>
      <c r="S40" s="1359"/>
      <c r="T40" s="1359"/>
      <c r="U40" s="1359"/>
      <c r="V40" s="1359"/>
      <c r="W40" s="1359"/>
      <c r="X40" s="1359"/>
      <c r="Y40" s="1360"/>
      <c r="Z40" s="109"/>
    </row>
    <row r="41" spans="2:26" ht="15" thickBot="1" x14ac:dyDescent="0.25">
      <c r="B41" s="107"/>
      <c r="C41" s="1361"/>
      <c r="D41" s="1362"/>
      <c r="E41" s="1362"/>
      <c r="F41" s="1362"/>
      <c r="G41" s="1362"/>
      <c r="H41" s="1362"/>
      <c r="I41" s="1362"/>
      <c r="J41" s="1362"/>
      <c r="K41" s="1362"/>
      <c r="L41" s="1362"/>
      <c r="M41" s="1362"/>
      <c r="N41" s="1362"/>
      <c r="O41" s="1362"/>
      <c r="P41" s="1362"/>
      <c r="Q41" s="1362"/>
      <c r="R41" s="1362"/>
      <c r="S41" s="1362"/>
      <c r="T41" s="1362"/>
      <c r="U41" s="1362"/>
      <c r="V41" s="1362"/>
      <c r="W41" s="1362"/>
      <c r="X41" s="1362"/>
      <c r="Y41" s="1363"/>
      <c r="Z41" s="109"/>
    </row>
    <row r="42" spans="2:26" x14ac:dyDescent="0.2">
      <c r="B42" s="107"/>
      <c r="C42" s="1364" t="s">
        <v>27</v>
      </c>
      <c r="D42" s="1365"/>
      <c r="E42" s="1365"/>
      <c r="F42" s="1365"/>
      <c r="G42" s="1365"/>
      <c r="H42" s="1365"/>
      <c r="I42" s="1365"/>
      <c r="J42" s="1365"/>
      <c r="K42" s="1365"/>
      <c r="L42" s="1365"/>
      <c r="M42" s="1365"/>
      <c r="N42" s="1365"/>
      <c r="O42" s="1365"/>
      <c r="P42" s="1365"/>
      <c r="Q42" s="1365"/>
      <c r="R42" s="1365"/>
      <c r="S42" s="1365"/>
      <c r="T42" s="1365"/>
      <c r="U42" s="1365"/>
      <c r="V42" s="1365"/>
      <c r="W42" s="1365"/>
      <c r="X42" s="1365"/>
      <c r="Y42" s="1366"/>
      <c r="Z42" s="109"/>
    </row>
    <row r="43" spans="2:26" x14ac:dyDescent="0.2">
      <c r="B43" s="107"/>
      <c r="C43" s="1367"/>
      <c r="D43" s="1368"/>
      <c r="E43" s="1368"/>
      <c r="F43" s="1368"/>
      <c r="G43" s="1368"/>
      <c r="H43" s="1368"/>
      <c r="I43" s="1368"/>
      <c r="J43" s="1368"/>
      <c r="K43" s="1368"/>
      <c r="L43" s="1368"/>
      <c r="M43" s="1368"/>
      <c r="N43" s="1368"/>
      <c r="O43" s="1368"/>
      <c r="P43" s="1368"/>
      <c r="Q43" s="1368"/>
      <c r="R43" s="1368"/>
      <c r="S43" s="1368"/>
      <c r="T43" s="1368"/>
      <c r="U43" s="1368"/>
      <c r="V43" s="1368"/>
      <c r="W43" s="1368"/>
      <c r="X43" s="1368"/>
      <c r="Y43" s="1369"/>
      <c r="Z43" s="109"/>
    </row>
    <row r="44" spans="2:26" x14ac:dyDescent="0.2">
      <c r="B44" s="107"/>
      <c r="C44" s="1367"/>
      <c r="D44" s="1368"/>
      <c r="E44" s="1368"/>
      <c r="F44" s="1368"/>
      <c r="G44" s="1368"/>
      <c r="H44" s="1368"/>
      <c r="I44" s="1368"/>
      <c r="J44" s="1368"/>
      <c r="K44" s="1368"/>
      <c r="L44" s="1368"/>
      <c r="M44" s="1368"/>
      <c r="N44" s="1368"/>
      <c r="O44" s="1368"/>
      <c r="P44" s="1368"/>
      <c r="Q44" s="1368"/>
      <c r="R44" s="1368"/>
      <c r="S44" s="1368"/>
      <c r="T44" s="1368"/>
      <c r="U44" s="1368"/>
      <c r="V44" s="1368"/>
      <c r="W44" s="1368"/>
      <c r="X44" s="1368"/>
      <c r="Y44" s="1369"/>
      <c r="Z44" s="109"/>
    </row>
    <row r="45" spans="2:26" x14ac:dyDescent="0.2">
      <c r="B45" s="107"/>
      <c r="C45" s="1367"/>
      <c r="D45" s="1368"/>
      <c r="E45" s="1368"/>
      <c r="F45" s="1368"/>
      <c r="G45" s="1368"/>
      <c r="H45" s="1368"/>
      <c r="I45" s="1368"/>
      <c r="J45" s="1368"/>
      <c r="K45" s="1368"/>
      <c r="L45" s="1368"/>
      <c r="M45" s="1368"/>
      <c r="N45" s="1368"/>
      <c r="O45" s="1368"/>
      <c r="P45" s="1368"/>
      <c r="Q45" s="1368"/>
      <c r="R45" s="1368"/>
      <c r="S45" s="1368"/>
      <c r="T45" s="1368"/>
      <c r="U45" s="1368"/>
      <c r="V45" s="1368"/>
      <c r="W45" s="1368"/>
      <c r="X45" s="1368"/>
      <c r="Y45" s="1369"/>
      <c r="Z45" s="109"/>
    </row>
    <row r="46" spans="2:26" x14ac:dyDescent="0.2">
      <c r="B46" s="107"/>
      <c r="C46" s="1367"/>
      <c r="D46" s="1368"/>
      <c r="E46" s="1368"/>
      <c r="F46" s="1368"/>
      <c r="G46" s="1368"/>
      <c r="H46" s="1368"/>
      <c r="I46" s="1368"/>
      <c r="J46" s="1368"/>
      <c r="K46" s="1368"/>
      <c r="L46" s="1368"/>
      <c r="M46" s="1368"/>
      <c r="N46" s="1368"/>
      <c r="O46" s="1368"/>
      <c r="P46" s="1368"/>
      <c r="Q46" s="1368"/>
      <c r="R46" s="1368"/>
      <c r="S46" s="1368"/>
      <c r="T46" s="1368"/>
      <c r="U46" s="1368"/>
      <c r="V46" s="1368"/>
      <c r="W46" s="1368"/>
      <c r="X46" s="1368"/>
      <c r="Y46" s="1369"/>
      <c r="Z46" s="109"/>
    </row>
    <row r="47" spans="2:26" x14ac:dyDescent="0.2">
      <c r="B47" s="107"/>
      <c r="C47" s="1367"/>
      <c r="D47" s="1368"/>
      <c r="E47" s="1368"/>
      <c r="F47" s="1368"/>
      <c r="G47" s="1368"/>
      <c r="H47" s="1368"/>
      <c r="I47" s="1368"/>
      <c r="J47" s="1368"/>
      <c r="K47" s="1368"/>
      <c r="L47" s="1368"/>
      <c r="M47" s="1368"/>
      <c r="N47" s="1368"/>
      <c r="O47" s="1368"/>
      <c r="P47" s="1368"/>
      <c r="Q47" s="1368"/>
      <c r="R47" s="1368"/>
      <c r="S47" s="1368"/>
      <c r="T47" s="1368"/>
      <c r="U47" s="1368"/>
      <c r="V47" s="1368"/>
      <c r="W47" s="1368"/>
      <c r="X47" s="1368"/>
      <c r="Y47" s="1369"/>
      <c r="Z47" s="109"/>
    </row>
    <row r="48" spans="2:26" x14ac:dyDescent="0.2">
      <c r="B48" s="107"/>
      <c r="C48" s="1367"/>
      <c r="D48" s="1368"/>
      <c r="E48" s="1368"/>
      <c r="F48" s="1368"/>
      <c r="G48" s="1368"/>
      <c r="H48" s="1368"/>
      <c r="I48" s="1368"/>
      <c r="J48" s="1368"/>
      <c r="K48" s="1368"/>
      <c r="L48" s="1368"/>
      <c r="M48" s="1368"/>
      <c r="N48" s="1368"/>
      <c r="O48" s="1368"/>
      <c r="P48" s="1368"/>
      <c r="Q48" s="1368"/>
      <c r="R48" s="1368"/>
      <c r="S48" s="1368"/>
      <c r="T48" s="1368"/>
      <c r="U48" s="1368"/>
      <c r="V48" s="1368"/>
      <c r="W48" s="1368"/>
      <c r="X48" s="1368"/>
      <c r="Y48" s="1369"/>
      <c r="Z48" s="109"/>
    </row>
    <row r="49" spans="1:26" x14ac:dyDescent="0.2">
      <c r="B49" s="107"/>
      <c r="C49" s="1367"/>
      <c r="D49" s="1368"/>
      <c r="E49" s="1368"/>
      <c r="F49" s="1368"/>
      <c r="G49" s="1368"/>
      <c r="H49" s="1368"/>
      <c r="I49" s="1368"/>
      <c r="J49" s="1368"/>
      <c r="K49" s="1368"/>
      <c r="L49" s="1368"/>
      <c r="M49" s="1368"/>
      <c r="N49" s="1368"/>
      <c r="O49" s="1368"/>
      <c r="P49" s="1368"/>
      <c r="Q49" s="1368"/>
      <c r="R49" s="1368"/>
      <c r="S49" s="1368"/>
      <c r="T49" s="1368"/>
      <c r="U49" s="1368"/>
      <c r="V49" s="1368"/>
      <c r="W49" s="1368"/>
      <c r="X49" s="1368"/>
      <c r="Y49" s="1369"/>
      <c r="Z49" s="109"/>
    </row>
    <row r="50" spans="1:26" x14ac:dyDescent="0.2">
      <c r="B50" s="107"/>
      <c r="C50" s="1367"/>
      <c r="D50" s="1368"/>
      <c r="E50" s="1368"/>
      <c r="F50" s="1368"/>
      <c r="G50" s="1368"/>
      <c r="H50" s="1368"/>
      <c r="I50" s="1368"/>
      <c r="J50" s="1368"/>
      <c r="K50" s="1368"/>
      <c r="L50" s="1368"/>
      <c r="M50" s="1368"/>
      <c r="N50" s="1368"/>
      <c r="O50" s="1368"/>
      <c r="P50" s="1368"/>
      <c r="Q50" s="1368"/>
      <c r="R50" s="1368"/>
      <c r="S50" s="1368"/>
      <c r="T50" s="1368"/>
      <c r="U50" s="1368"/>
      <c r="V50" s="1368"/>
      <c r="W50" s="1368"/>
      <c r="X50" s="1368"/>
      <c r="Y50" s="1369"/>
      <c r="Z50" s="109"/>
    </row>
    <row r="51" spans="1:26" x14ac:dyDescent="0.2">
      <c r="B51" s="107"/>
      <c r="C51" s="1367"/>
      <c r="D51" s="1368"/>
      <c r="E51" s="1368"/>
      <c r="F51" s="1368"/>
      <c r="G51" s="1368"/>
      <c r="H51" s="1368"/>
      <c r="I51" s="1368"/>
      <c r="J51" s="1368"/>
      <c r="K51" s="1368"/>
      <c r="L51" s="1368"/>
      <c r="M51" s="1368"/>
      <c r="N51" s="1368"/>
      <c r="O51" s="1368"/>
      <c r="P51" s="1368"/>
      <c r="Q51" s="1368"/>
      <c r="R51" s="1368"/>
      <c r="S51" s="1368"/>
      <c r="T51" s="1368"/>
      <c r="U51" s="1368"/>
      <c r="V51" s="1368"/>
      <c r="W51" s="1368"/>
      <c r="X51" s="1368"/>
      <c r="Y51" s="1369"/>
      <c r="Z51" s="109"/>
    </row>
    <row r="52" spans="1:26" x14ac:dyDescent="0.2">
      <c r="B52" s="107"/>
      <c r="C52" s="1367"/>
      <c r="D52" s="1368"/>
      <c r="E52" s="1368"/>
      <c r="F52" s="1368"/>
      <c r="G52" s="1368"/>
      <c r="H52" s="1368"/>
      <c r="I52" s="1368"/>
      <c r="J52" s="1368"/>
      <c r="K52" s="1368"/>
      <c r="L52" s="1368"/>
      <c r="M52" s="1368"/>
      <c r="N52" s="1368"/>
      <c r="O52" s="1368"/>
      <c r="P52" s="1368"/>
      <c r="Q52" s="1368"/>
      <c r="R52" s="1368"/>
      <c r="S52" s="1368"/>
      <c r="T52" s="1368"/>
      <c r="U52" s="1368"/>
      <c r="V52" s="1368"/>
      <c r="W52" s="1368"/>
      <c r="X52" s="1368"/>
      <c r="Y52" s="1369"/>
      <c r="Z52" s="109"/>
    </row>
    <row r="53" spans="1:26" x14ac:dyDescent="0.2">
      <c r="B53" s="107"/>
      <c r="C53" s="1367"/>
      <c r="D53" s="1368"/>
      <c r="E53" s="1368"/>
      <c r="F53" s="1368"/>
      <c r="G53" s="1368"/>
      <c r="H53" s="1368"/>
      <c r="I53" s="1368"/>
      <c r="J53" s="1368"/>
      <c r="K53" s="1368"/>
      <c r="L53" s="1368"/>
      <c r="M53" s="1368"/>
      <c r="N53" s="1368"/>
      <c r="O53" s="1368"/>
      <c r="P53" s="1368"/>
      <c r="Q53" s="1368"/>
      <c r="R53" s="1368"/>
      <c r="S53" s="1368"/>
      <c r="T53" s="1368"/>
      <c r="U53" s="1368"/>
      <c r="V53" s="1368"/>
      <c r="W53" s="1368"/>
      <c r="X53" s="1368"/>
      <c r="Y53" s="1369"/>
      <c r="Z53" s="109"/>
    </row>
    <row r="54" spans="1:26" ht="15" thickBot="1" x14ac:dyDescent="0.25">
      <c r="B54" s="107"/>
      <c r="C54" s="1370"/>
      <c r="D54" s="1371"/>
      <c r="E54" s="1371"/>
      <c r="F54" s="1371"/>
      <c r="G54" s="1371"/>
      <c r="H54" s="1371"/>
      <c r="I54" s="1371"/>
      <c r="J54" s="1371"/>
      <c r="K54" s="1371"/>
      <c r="L54" s="1371"/>
      <c r="M54" s="1371"/>
      <c r="N54" s="1371"/>
      <c r="O54" s="1371"/>
      <c r="P54" s="1371"/>
      <c r="Q54" s="1371"/>
      <c r="R54" s="1371"/>
      <c r="S54" s="1371"/>
      <c r="T54" s="1371"/>
      <c r="U54" s="1371"/>
      <c r="V54" s="1371"/>
      <c r="W54" s="1371"/>
      <c r="X54" s="1371"/>
      <c r="Y54" s="1372"/>
      <c r="Z54" s="109"/>
    </row>
    <row r="55" spans="1:26" x14ac:dyDescent="0.2">
      <c r="B55" s="396"/>
      <c r="C55" s="397"/>
      <c r="D55" s="397"/>
      <c r="E55" s="397"/>
      <c r="F55" s="397"/>
      <c r="G55" s="397"/>
      <c r="H55" s="397"/>
      <c r="I55" s="397"/>
      <c r="J55" s="397"/>
      <c r="K55" s="397"/>
      <c r="L55" s="397"/>
      <c r="M55" s="397"/>
      <c r="N55" s="397"/>
      <c r="O55" s="397"/>
      <c r="P55" s="397"/>
      <c r="Q55" s="397"/>
      <c r="R55" s="397"/>
      <c r="S55" s="397"/>
      <c r="T55" s="397"/>
      <c r="U55" s="397"/>
      <c r="V55" s="397"/>
      <c r="W55" s="397"/>
      <c r="X55" s="397"/>
      <c r="Y55" s="397"/>
      <c r="Z55" s="398"/>
    </row>
    <row r="56" spans="1:26" ht="15" thickBot="1" x14ac:dyDescent="0.25">
      <c r="B56" s="399"/>
      <c r="C56" s="400"/>
      <c r="D56" s="400"/>
      <c r="E56" s="400"/>
      <c r="F56" s="400"/>
      <c r="G56" s="400"/>
      <c r="H56" s="400"/>
      <c r="I56" s="400"/>
      <c r="J56" s="400"/>
      <c r="K56" s="400"/>
      <c r="L56" s="400"/>
      <c r="M56" s="400"/>
      <c r="N56" s="400"/>
      <c r="O56" s="400"/>
      <c r="P56" s="400"/>
      <c r="Q56" s="400"/>
      <c r="R56" s="400"/>
      <c r="S56" s="400"/>
      <c r="T56" s="400"/>
      <c r="U56" s="400"/>
      <c r="V56" s="400"/>
      <c r="W56" s="400"/>
      <c r="X56" s="400"/>
      <c r="Y56" s="400"/>
      <c r="Z56" s="401"/>
    </row>
    <row r="57" spans="1:26" ht="14.25" customHeight="1" x14ac:dyDescent="0.2">
      <c r="B57" s="402"/>
      <c r="C57" s="1373" t="s">
        <v>20</v>
      </c>
      <c r="D57" s="1374"/>
      <c r="E57" s="1374"/>
      <c r="F57" s="1374"/>
      <c r="G57" s="1375"/>
      <c r="H57" s="1373" t="s">
        <v>34</v>
      </c>
      <c r="I57" s="1375"/>
      <c r="J57" s="1373" t="s">
        <v>35</v>
      </c>
      <c r="K57" s="1374"/>
      <c r="L57" s="1374"/>
      <c r="M57" s="1375"/>
      <c r="N57" s="1373" t="s">
        <v>33</v>
      </c>
      <c r="O57" s="1374"/>
      <c r="P57" s="1374"/>
      <c r="Q57" s="1374"/>
      <c r="R57" s="1374"/>
      <c r="S57" s="1374"/>
      <c r="T57" s="1374"/>
      <c r="U57" s="1374"/>
      <c r="V57" s="1374"/>
      <c r="W57" s="1374"/>
      <c r="X57" s="1374"/>
      <c r="Y57" s="1375"/>
      <c r="Z57" s="403"/>
    </row>
    <row r="58" spans="1:26" ht="14.25" customHeight="1" x14ac:dyDescent="0.2">
      <c r="A58" s="341"/>
      <c r="B58" s="404"/>
      <c r="C58" s="1376"/>
      <c r="D58" s="1377"/>
      <c r="E58" s="1377"/>
      <c r="F58" s="1377"/>
      <c r="G58" s="1378"/>
      <c r="H58" s="1376"/>
      <c r="I58" s="1378"/>
      <c r="J58" s="1376"/>
      <c r="K58" s="1377"/>
      <c r="L58" s="1377"/>
      <c r="M58" s="1378"/>
      <c r="N58" s="1376"/>
      <c r="O58" s="1377"/>
      <c r="P58" s="1377"/>
      <c r="Q58" s="1377"/>
      <c r="R58" s="1377"/>
      <c r="S58" s="1377"/>
      <c r="T58" s="1377"/>
      <c r="U58" s="1377"/>
      <c r="V58" s="1377"/>
      <c r="W58" s="1377"/>
      <c r="X58" s="1377"/>
      <c r="Y58" s="1378"/>
      <c r="Z58" s="403"/>
    </row>
    <row r="59" spans="1:26" ht="15" customHeight="1" thickBot="1" x14ac:dyDescent="0.25">
      <c r="A59" s="341"/>
      <c r="B59" s="404"/>
      <c r="C59" s="1379"/>
      <c r="D59" s="1380"/>
      <c r="E59" s="1380"/>
      <c r="F59" s="1380"/>
      <c r="G59" s="1381"/>
      <c r="H59" s="1376"/>
      <c r="I59" s="1378"/>
      <c r="J59" s="1376"/>
      <c r="K59" s="1377"/>
      <c r="L59" s="1377"/>
      <c r="M59" s="1378"/>
      <c r="N59" s="1376"/>
      <c r="O59" s="1377"/>
      <c r="P59" s="1377"/>
      <c r="Q59" s="1377"/>
      <c r="R59" s="1377"/>
      <c r="S59" s="1377"/>
      <c r="T59" s="1377"/>
      <c r="U59" s="1377"/>
      <c r="V59" s="1377"/>
      <c r="W59" s="1377"/>
      <c r="X59" s="1377"/>
      <c r="Y59" s="1378"/>
      <c r="Z59" s="403"/>
    </row>
    <row r="60" spans="1:26" ht="38.25" customHeight="1" x14ac:dyDescent="0.2">
      <c r="B60" s="402"/>
      <c r="C60" s="1343" t="s">
        <v>36</v>
      </c>
      <c r="D60" s="1344"/>
      <c r="E60" s="1344"/>
      <c r="F60" s="1344"/>
      <c r="G60" s="1345"/>
      <c r="H60" s="1346">
        <v>0</v>
      </c>
      <c r="I60" s="1346"/>
      <c r="J60" s="1347">
        <v>1464086699</v>
      </c>
      <c r="K60" s="1346"/>
      <c r="L60" s="1346"/>
      <c r="M60" s="1346"/>
      <c r="N60" s="1348" t="s">
        <v>292</v>
      </c>
      <c r="O60" s="1349"/>
      <c r="P60" s="1349"/>
      <c r="Q60" s="1349"/>
      <c r="R60" s="1349"/>
      <c r="S60" s="1349"/>
      <c r="T60" s="1349"/>
      <c r="U60" s="1349"/>
      <c r="V60" s="1349"/>
      <c r="W60" s="1349"/>
      <c r="X60" s="1349"/>
      <c r="Y60" s="1350"/>
      <c r="Z60" s="405"/>
    </row>
    <row r="61" spans="1:26" x14ac:dyDescent="0.2">
      <c r="B61" s="402"/>
      <c r="C61" s="1338" t="s">
        <v>93</v>
      </c>
      <c r="D61" s="1339"/>
      <c r="E61" s="1339"/>
      <c r="F61" s="1339"/>
      <c r="G61" s="1340"/>
      <c r="H61" s="1354">
        <v>1464086699</v>
      </c>
      <c r="I61" s="1333"/>
      <c r="J61" s="1355">
        <v>8105298982</v>
      </c>
      <c r="K61" s="1355"/>
      <c r="L61" s="1355"/>
      <c r="M61" s="1355"/>
      <c r="N61" s="1351"/>
      <c r="O61" s="1352"/>
      <c r="P61" s="1352"/>
      <c r="Q61" s="1352"/>
      <c r="R61" s="1352"/>
      <c r="S61" s="1352"/>
      <c r="T61" s="1352"/>
      <c r="U61" s="1352"/>
      <c r="V61" s="1352"/>
      <c r="W61" s="1352"/>
      <c r="X61" s="1352"/>
      <c r="Y61" s="1353"/>
      <c r="Z61" s="405"/>
    </row>
    <row r="62" spans="1:26" x14ac:dyDescent="0.2">
      <c r="B62" s="402"/>
      <c r="C62" s="1338" t="s">
        <v>94</v>
      </c>
      <c r="D62" s="1339"/>
      <c r="E62" s="1339"/>
      <c r="F62" s="1339"/>
      <c r="G62" s="1340"/>
      <c r="H62" s="1341">
        <v>8105298982</v>
      </c>
      <c r="I62" s="1341"/>
      <c r="J62" s="1342">
        <v>13413205814</v>
      </c>
      <c r="K62" s="1342"/>
      <c r="L62" s="1342"/>
      <c r="M62" s="1342"/>
      <c r="N62" s="1333"/>
      <c r="O62" s="1333"/>
      <c r="P62" s="1333"/>
      <c r="Q62" s="1333"/>
      <c r="R62" s="1333"/>
      <c r="S62" s="1333"/>
      <c r="T62" s="1333"/>
      <c r="U62" s="1333"/>
      <c r="V62" s="1333"/>
      <c r="W62" s="1333"/>
      <c r="X62" s="1333"/>
      <c r="Y62" s="1334"/>
      <c r="Z62" s="405"/>
    </row>
    <row r="63" spans="1:26" x14ac:dyDescent="0.2">
      <c r="B63" s="402"/>
      <c r="C63" s="1332"/>
      <c r="D63" s="1333"/>
      <c r="E63" s="1333"/>
      <c r="F63" s="1333"/>
      <c r="G63" s="1333"/>
      <c r="H63" s="1333"/>
      <c r="I63" s="1333"/>
      <c r="J63" s="1333"/>
      <c r="K63" s="1333"/>
      <c r="L63" s="1333"/>
      <c r="M63" s="1333"/>
      <c r="N63" s="1333"/>
      <c r="O63" s="1333"/>
      <c r="P63" s="1333"/>
      <c r="Q63" s="1333"/>
      <c r="R63" s="1333"/>
      <c r="S63" s="1333"/>
      <c r="T63" s="1333"/>
      <c r="U63" s="1333"/>
      <c r="V63" s="1333"/>
      <c r="W63" s="1333"/>
      <c r="X63" s="1333"/>
      <c r="Y63" s="1334"/>
      <c r="Z63" s="405"/>
    </row>
    <row r="64" spans="1:26" x14ac:dyDescent="0.2">
      <c r="B64" s="402"/>
      <c r="C64" s="1332"/>
      <c r="D64" s="1333"/>
      <c r="E64" s="1333"/>
      <c r="F64" s="1333"/>
      <c r="G64" s="1333"/>
      <c r="H64" s="1333"/>
      <c r="I64" s="1333"/>
      <c r="J64" s="1333"/>
      <c r="K64" s="1333"/>
      <c r="L64" s="1333"/>
      <c r="M64" s="1333"/>
      <c r="N64" s="1333"/>
      <c r="O64" s="1333"/>
      <c r="P64" s="1333"/>
      <c r="Q64" s="1333"/>
      <c r="R64" s="1333"/>
      <c r="S64" s="1333"/>
      <c r="T64" s="1333"/>
      <c r="U64" s="1333"/>
      <c r="V64" s="1333"/>
      <c r="W64" s="1333"/>
      <c r="X64" s="1333"/>
      <c r="Y64" s="1334"/>
      <c r="Z64" s="405"/>
    </row>
    <row r="65" spans="2:26" x14ac:dyDescent="0.2">
      <c r="B65" s="402"/>
      <c r="C65" s="1332"/>
      <c r="D65" s="1333"/>
      <c r="E65" s="1333"/>
      <c r="F65" s="1333"/>
      <c r="G65" s="1333"/>
      <c r="H65" s="1333"/>
      <c r="I65" s="1333"/>
      <c r="J65" s="1333"/>
      <c r="K65" s="1333"/>
      <c r="L65" s="1333"/>
      <c r="M65" s="1333"/>
      <c r="N65" s="1333"/>
      <c r="O65" s="1333"/>
      <c r="P65" s="1333"/>
      <c r="Q65" s="1333"/>
      <c r="R65" s="1333"/>
      <c r="S65" s="1333"/>
      <c r="T65" s="1333"/>
      <c r="U65" s="1333"/>
      <c r="V65" s="1333"/>
      <c r="W65" s="1333"/>
      <c r="X65" s="1333"/>
      <c r="Y65" s="1334"/>
      <c r="Z65" s="405"/>
    </row>
    <row r="66" spans="2:26" x14ac:dyDescent="0.2">
      <c r="B66" s="402"/>
      <c r="C66" s="1332"/>
      <c r="D66" s="1333"/>
      <c r="E66" s="1333"/>
      <c r="F66" s="1333"/>
      <c r="G66" s="1333"/>
      <c r="H66" s="1333"/>
      <c r="I66" s="1333"/>
      <c r="J66" s="1333"/>
      <c r="K66" s="1333"/>
      <c r="L66" s="1333"/>
      <c r="M66" s="1333"/>
      <c r="N66" s="1333"/>
      <c r="O66" s="1333"/>
      <c r="P66" s="1333"/>
      <c r="Q66" s="1333"/>
      <c r="R66" s="1333"/>
      <c r="S66" s="1333"/>
      <c r="T66" s="1333"/>
      <c r="U66" s="1333"/>
      <c r="V66" s="1333"/>
      <c r="W66" s="1333"/>
      <c r="X66" s="1333"/>
      <c r="Y66" s="1334"/>
      <c r="Z66" s="405"/>
    </row>
    <row r="67" spans="2:26" x14ac:dyDescent="0.2">
      <c r="B67" s="402"/>
      <c r="C67" s="1332"/>
      <c r="D67" s="1333"/>
      <c r="E67" s="1333"/>
      <c r="F67" s="1333"/>
      <c r="G67" s="1333"/>
      <c r="H67" s="1333"/>
      <c r="I67" s="1333"/>
      <c r="J67" s="1333"/>
      <c r="K67" s="1333"/>
      <c r="L67" s="1333"/>
      <c r="M67" s="1333"/>
      <c r="N67" s="1333"/>
      <c r="O67" s="1333"/>
      <c r="P67" s="1333"/>
      <c r="Q67" s="1333"/>
      <c r="R67" s="1333"/>
      <c r="S67" s="1333"/>
      <c r="T67" s="1333"/>
      <c r="U67" s="1333"/>
      <c r="V67" s="1333"/>
      <c r="W67" s="1333"/>
      <c r="X67" s="1333"/>
      <c r="Y67" s="1334"/>
      <c r="Z67" s="405"/>
    </row>
    <row r="68" spans="2:26" x14ac:dyDescent="0.2">
      <c r="B68" s="402"/>
      <c r="C68" s="1332"/>
      <c r="D68" s="1333"/>
      <c r="E68" s="1333"/>
      <c r="F68" s="1333"/>
      <c r="G68" s="1333"/>
      <c r="H68" s="1333"/>
      <c r="I68" s="1333"/>
      <c r="J68" s="1333"/>
      <c r="K68" s="1333"/>
      <c r="L68" s="1333"/>
      <c r="M68" s="1333"/>
      <c r="N68" s="1333"/>
      <c r="O68" s="1333"/>
      <c r="P68" s="1333"/>
      <c r="Q68" s="1333"/>
      <c r="R68" s="1333"/>
      <c r="S68" s="1333"/>
      <c r="T68" s="1333"/>
      <c r="U68" s="1333"/>
      <c r="V68" s="1333"/>
      <c r="W68" s="1333"/>
      <c r="X68" s="1333"/>
      <c r="Y68" s="1334"/>
      <c r="Z68" s="405"/>
    </row>
    <row r="69" spans="2:26" x14ac:dyDescent="0.2">
      <c r="B69" s="402"/>
      <c r="C69" s="1332"/>
      <c r="D69" s="1333"/>
      <c r="E69" s="1333"/>
      <c r="F69" s="1333"/>
      <c r="G69" s="1333"/>
      <c r="H69" s="1333"/>
      <c r="I69" s="1333"/>
      <c r="J69" s="1333"/>
      <c r="K69" s="1333"/>
      <c r="L69" s="1333"/>
      <c r="M69" s="1333"/>
      <c r="N69" s="1333"/>
      <c r="O69" s="1333"/>
      <c r="P69" s="1333"/>
      <c r="Q69" s="1333"/>
      <c r="R69" s="1333"/>
      <c r="S69" s="1333"/>
      <c r="T69" s="1333"/>
      <c r="U69" s="1333"/>
      <c r="V69" s="1333"/>
      <c r="W69" s="1333"/>
      <c r="X69" s="1333"/>
      <c r="Y69" s="1334"/>
      <c r="Z69" s="405"/>
    </row>
    <row r="70" spans="2:26" x14ac:dyDescent="0.2">
      <c r="B70" s="402"/>
      <c r="C70" s="1332"/>
      <c r="D70" s="1333"/>
      <c r="E70" s="1333"/>
      <c r="F70" s="1333"/>
      <c r="G70" s="1333"/>
      <c r="H70" s="1333"/>
      <c r="I70" s="1333"/>
      <c r="J70" s="1333"/>
      <c r="K70" s="1333"/>
      <c r="L70" s="1333"/>
      <c r="M70" s="1333"/>
      <c r="N70" s="1333"/>
      <c r="O70" s="1333"/>
      <c r="P70" s="1333"/>
      <c r="Q70" s="1333"/>
      <c r="R70" s="1333"/>
      <c r="S70" s="1333"/>
      <c r="T70" s="1333"/>
      <c r="U70" s="1333"/>
      <c r="V70" s="1333"/>
      <c r="W70" s="1333"/>
      <c r="X70" s="1333"/>
      <c r="Y70" s="1334"/>
      <c r="Z70" s="405"/>
    </row>
    <row r="71" spans="2:26" ht="15" thickBot="1" x14ac:dyDescent="0.25">
      <c r="B71" s="402"/>
      <c r="C71" s="1335"/>
      <c r="D71" s="1336"/>
      <c r="E71" s="1336"/>
      <c r="F71" s="1336"/>
      <c r="G71" s="1336"/>
      <c r="H71" s="1336"/>
      <c r="I71" s="1336"/>
      <c r="J71" s="1336"/>
      <c r="K71" s="1336"/>
      <c r="L71" s="1336"/>
      <c r="M71" s="1336"/>
      <c r="N71" s="1336"/>
      <c r="O71" s="1336"/>
      <c r="P71" s="1336"/>
      <c r="Q71" s="1336"/>
      <c r="R71" s="1336"/>
      <c r="S71" s="1336"/>
      <c r="T71" s="1336"/>
      <c r="U71" s="1336"/>
      <c r="V71" s="1336"/>
      <c r="W71" s="1336"/>
      <c r="X71" s="1336"/>
      <c r="Y71" s="1337"/>
      <c r="Z71" s="405"/>
    </row>
    <row r="72" spans="2:26" x14ac:dyDescent="0.2">
      <c r="B72" s="376"/>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77"/>
    </row>
    <row r="111" ht="6" customHeight="1" x14ac:dyDescent="0.2"/>
  </sheetData>
  <mergeCells count="103">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7:G37"/>
    <mergeCell ref="K37:Y37"/>
    <mergeCell ref="C40:Y41"/>
    <mergeCell ref="C42:Y54"/>
    <mergeCell ref="C57:G59"/>
    <mergeCell ref="H57:I59"/>
    <mergeCell ref="J57:M59"/>
    <mergeCell ref="N57:Y59"/>
    <mergeCell ref="C30:Y31"/>
    <mergeCell ref="C32:G32"/>
    <mergeCell ref="K32:Y32"/>
    <mergeCell ref="C33:G33"/>
    <mergeCell ref="K33:Y36"/>
    <mergeCell ref="C34:G34"/>
    <mergeCell ref="C35:G35"/>
    <mergeCell ref="C36:G36"/>
    <mergeCell ref="C62:G62"/>
    <mergeCell ref="H62:I62"/>
    <mergeCell ref="J62:M62"/>
    <mergeCell ref="N62:Y62"/>
    <mergeCell ref="C63:G63"/>
    <mergeCell ref="H63:I63"/>
    <mergeCell ref="J63:M63"/>
    <mergeCell ref="N63:Y63"/>
    <mergeCell ref="C60:G60"/>
    <mergeCell ref="H60:I60"/>
    <mergeCell ref="J60:M60"/>
    <mergeCell ref="N60:Y61"/>
    <mergeCell ref="C61:G61"/>
    <mergeCell ref="H61:I61"/>
    <mergeCell ref="J61:M61"/>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s>
  <pageMargins left="0.7" right="0.7" top="0.75" bottom="0.75" header="0.3" footer="0.3"/>
  <drawing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Z100"/>
  <sheetViews>
    <sheetView topLeftCell="A34" workbookViewId="0">
      <selection activeCell="I36" sqref="I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8.85546875" style="3" customWidth="1"/>
    <col min="9" max="9" width="17.285156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40</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750" t="s">
        <v>41</v>
      </c>
      <c r="J10" s="1122"/>
      <c r="K10" s="1122"/>
      <c r="L10" s="1122"/>
      <c r="M10" s="1122"/>
      <c r="N10" s="1122"/>
      <c r="O10" s="1122"/>
      <c r="P10" s="1122"/>
      <c r="Q10" s="1123"/>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1124"/>
      <c r="J11" s="1125"/>
      <c r="K11" s="1125"/>
      <c r="L11" s="1125"/>
      <c r="M11" s="1125"/>
      <c r="N11" s="1125"/>
      <c r="O11" s="1125"/>
      <c r="P11" s="1125"/>
      <c r="Q11" s="1126"/>
      <c r="R11" s="682" t="s">
        <v>42</v>
      </c>
      <c r="S11" s="683"/>
      <c r="T11" s="683"/>
      <c r="U11" s="684"/>
      <c r="V11" s="670" t="s">
        <v>43</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957" t="s">
        <v>44</v>
      </c>
      <c r="J13" s="958"/>
      <c r="K13" s="958"/>
      <c r="L13" s="958"/>
      <c r="M13" s="958"/>
      <c r="N13" s="958"/>
      <c r="O13" s="958"/>
      <c r="P13" s="958"/>
      <c r="Q13" s="958"/>
      <c r="R13" s="958"/>
      <c r="S13" s="959"/>
      <c r="T13" s="628" t="s">
        <v>7</v>
      </c>
      <c r="U13" s="629"/>
      <c r="V13" s="629"/>
      <c r="W13" s="629"/>
      <c r="X13" s="629"/>
      <c r="Y13" s="630"/>
      <c r="Z13" s="17"/>
    </row>
    <row r="14" spans="1:26" ht="30" customHeight="1" thickBot="1" x14ac:dyDescent="0.25">
      <c r="B14" s="15"/>
      <c r="C14" s="631"/>
      <c r="D14" s="632"/>
      <c r="E14" s="632"/>
      <c r="F14" s="632"/>
      <c r="G14" s="632"/>
      <c r="H14" s="633"/>
      <c r="I14" s="960"/>
      <c r="J14" s="961"/>
      <c r="K14" s="961"/>
      <c r="L14" s="961"/>
      <c r="M14" s="961"/>
      <c r="N14" s="961"/>
      <c r="O14" s="961"/>
      <c r="P14" s="961"/>
      <c r="Q14" s="961"/>
      <c r="R14" s="961"/>
      <c r="S14" s="962"/>
      <c r="T14" s="640" t="s">
        <v>45</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966" t="s">
        <v>46</v>
      </c>
      <c r="J16" s="967"/>
      <c r="K16" s="967"/>
      <c r="L16" s="967"/>
      <c r="M16" s="967"/>
      <c r="N16" s="967"/>
      <c r="O16" s="967"/>
      <c r="P16" s="967"/>
      <c r="Q16" s="967"/>
      <c r="R16" s="967"/>
      <c r="S16" s="967"/>
      <c r="T16" s="967"/>
      <c r="U16" s="967"/>
      <c r="V16" s="967"/>
      <c r="W16" s="967"/>
      <c r="X16" s="967"/>
      <c r="Y16" s="968"/>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67.5" customHeight="1" thickBot="1" x14ac:dyDescent="0.25">
      <c r="B18" s="15"/>
      <c r="C18" s="685" t="s">
        <v>47</v>
      </c>
      <c r="D18" s="686"/>
      <c r="E18" s="686"/>
      <c r="F18" s="686"/>
      <c r="G18" s="686"/>
      <c r="H18" s="687"/>
      <c r="I18" s="966" t="s">
        <v>48</v>
      </c>
      <c r="J18" s="967"/>
      <c r="K18" s="967"/>
      <c r="L18" s="967"/>
      <c r="M18" s="967"/>
      <c r="N18" s="967"/>
      <c r="O18" s="967"/>
      <c r="P18" s="967"/>
      <c r="Q18" s="967"/>
      <c r="R18" s="967"/>
      <c r="S18" s="967"/>
      <c r="T18" s="967"/>
      <c r="U18" s="967"/>
      <c r="V18" s="967"/>
      <c r="W18" s="967"/>
      <c r="X18" s="967"/>
      <c r="Y18" s="968"/>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676</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49</v>
      </c>
      <c r="N21" s="843"/>
      <c r="O21" s="843"/>
      <c r="P21" s="843"/>
      <c r="Q21" s="843"/>
      <c r="R21" s="843"/>
      <c r="S21" s="844"/>
      <c r="T21" s="670" t="s">
        <v>50</v>
      </c>
      <c r="U21" s="843"/>
      <c r="V21" s="843"/>
      <c r="W21" s="843"/>
      <c r="X21" s="843"/>
      <c r="Y21" s="844"/>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144" customHeight="1" thickBot="1" x14ac:dyDescent="0.25">
      <c r="B24" s="15"/>
      <c r="C24" s="887" t="s">
        <v>51</v>
      </c>
      <c r="D24" s="888"/>
      <c r="E24" s="888"/>
      <c r="F24" s="888"/>
      <c r="G24" s="888"/>
      <c r="H24" s="888"/>
      <c r="I24" s="890"/>
      <c r="J24" s="710" t="s">
        <v>52</v>
      </c>
      <c r="K24" s="711"/>
      <c r="L24" s="711"/>
      <c r="M24" s="711"/>
      <c r="N24" s="711"/>
      <c r="O24" s="711"/>
      <c r="P24" s="712"/>
      <c r="Q24" s="981" t="s">
        <v>53</v>
      </c>
      <c r="R24" s="641"/>
      <c r="S24" s="641"/>
      <c r="T24" s="641"/>
      <c r="U24" s="641"/>
      <c r="V24" s="641"/>
      <c r="W24" s="641"/>
      <c r="X24" s="641"/>
      <c r="Y24" s="642"/>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54</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709" t="s">
        <v>55</v>
      </c>
      <c r="J28" s="688"/>
      <c r="K28" s="685" t="s">
        <v>18</v>
      </c>
      <c r="L28" s="686"/>
      <c r="M28" s="686"/>
      <c r="N28" s="686"/>
      <c r="O28" s="686"/>
      <c r="P28" s="687"/>
      <c r="Q28" s="718" t="s">
        <v>38</v>
      </c>
      <c r="R28" s="716"/>
      <c r="S28" s="717"/>
      <c r="T28" s="47" t="s">
        <v>56</v>
      </c>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x14ac:dyDescent="0.2">
      <c r="B32" s="20"/>
      <c r="C32" s="728" t="s">
        <v>20</v>
      </c>
      <c r="D32" s="729"/>
      <c r="E32" s="729"/>
      <c r="F32" s="729"/>
      <c r="G32" s="730"/>
      <c r="H32" s="1190" t="s">
        <v>57</v>
      </c>
      <c r="I32" s="1190" t="s">
        <v>58</v>
      </c>
      <c r="J32" s="734" t="s">
        <v>23</v>
      </c>
      <c r="K32" s="736" t="s">
        <v>24</v>
      </c>
      <c r="L32" s="729"/>
      <c r="M32" s="729"/>
      <c r="N32" s="729"/>
      <c r="O32" s="729"/>
      <c r="P32" s="729"/>
      <c r="Q32" s="729"/>
      <c r="R32" s="729"/>
      <c r="S32" s="729"/>
      <c r="T32" s="729"/>
      <c r="U32" s="729"/>
      <c r="V32" s="729"/>
      <c r="W32" s="729"/>
      <c r="X32" s="729"/>
      <c r="Y32" s="730"/>
      <c r="Z32" s="17"/>
    </row>
    <row r="33" spans="2:26" s="19" customFormat="1" ht="31.5" customHeight="1" thickBot="1" x14ac:dyDescent="0.25">
      <c r="B33" s="20"/>
      <c r="C33" s="731"/>
      <c r="D33" s="732"/>
      <c r="E33" s="732"/>
      <c r="F33" s="732"/>
      <c r="G33" s="733"/>
      <c r="H33" s="1191"/>
      <c r="I33" s="1191"/>
      <c r="J33" s="735"/>
      <c r="K33" s="737"/>
      <c r="L33" s="732"/>
      <c r="M33" s="732"/>
      <c r="N33" s="732"/>
      <c r="O33" s="732"/>
      <c r="P33" s="732"/>
      <c r="Q33" s="732"/>
      <c r="R33" s="732"/>
      <c r="S33" s="732"/>
      <c r="T33" s="732"/>
      <c r="U33" s="732"/>
      <c r="V33" s="732"/>
      <c r="W33" s="732"/>
      <c r="X33" s="732"/>
      <c r="Y33" s="733"/>
      <c r="Z33" s="17"/>
    </row>
    <row r="34" spans="2:26" s="19" customFormat="1" ht="114.75" customHeight="1" x14ac:dyDescent="0.2">
      <c r="B34" s="20"/>
      <c r="C34" s="719" t="s">
        <v>677</v>
      </c>
      <c r="D34" s="720"/>
      <c r="E34" s="720"/>
      <c r="F34" s="720"/>
      <c r="G34" s="721"/>
      <c r="H34" s="21">
        <v>20</v>
      </c>
      <c r="I34" s="21">
        <v>20</v>
      </c>
      <c r="J34" s="22">
        <f>H34/I34</f>
        <v>1</v>
      </c>
      <c r="K34" s="722" t="s">
        <v>59</v>
      </c>
      <c r="L34" s="723"/>
      <c r="M34" s="723"/>
      <c r="N34" s="723"/>
      <c r="O34" s="723"/>
      <c r="P34" s="723"/>
      <c r="Q34" s="723"/>
      <c r="R34" s="723"/>
      <c r="S34" s="723"/>
      <c r="T34" s="723"/>
      <c r="U34" s="723"/>
      <c r="V34" s="723"/>
      <c r="W34" s="723"/>
      <c r="X34" s="723"/>
      <c r="Y34" s="724"/>
      <c r="Z34" s="17"/>
    </row>
    <row r="35" spans="2:26" s="361" customFormat="1" ht="114.75" customHeight="1" thickBot="1" x14ac:dyDescent="0.25">
      <c r="B35" s="360"/>
      <c r="C35" s="719" t="s">
        <v>261</v>
      </c>
      <c r="D35" s="720"/>
      <c r="E35" s="720"/>
      <c r="F35" s="720"/>
      <c r="G35" s="721"/>
      <c r="H35" s="21">
        <v>21</v>
      </c>
      <c r="I35" s="21">
        <v>21</v>
      </c>
      <c r="J35" s="514">
        <f>H35/I35</f>
        <v>1</v>
      </c>
      <c r="K35" s="722" t="s">
        <v>884</v>
      </c>
      <c r="L35" s="723"/>
      <c r="M35" s="723"/>
      <c r="N35" s="723"/>
      <c r="O35" s="723"/>
      <c r="P35" s="723"/>
      <c r="Q35" s="723"/>
      <c r="R35" s="723"/>
      <c r="S35" s="723"/>
      <c r="T35" s="723"/>
      <c r="U35" s="723"/>
      <c r="V35" s="723"/>
      <c r="W35" s="723"/>
      <c r="X35" s="723"/>
      <c r="Y35" s="724"/>
      <c r="Z35" s="357"/>
    </row>
    <row r="36" spans="2:26" s="19" customFormat="1" ht="15.75" customHeight="1" thickBot="1" x14ac:dyDescent="0.3">
      <c r="B36" s="20"/>
      <c r="C36" s="738" t="s">
        <v>25</v>
      </c>
      <c r="D36" s="739"/>
      <c r="E36" s="739"/>
      <c r="F36" s="739"/>
      <c r="G36" s="740"/>
      <c r="H36" s="25">
        <v>21</v>
      </c>
      <c r="I36" s="25">
        <v>21</v>
      </c>
      <c r="J36" s="26">
        <v>1</v>
      </c>
      <c r="K36" s="741"/>
      <c r="L36" s="742"/>
      <c r="M36" s="742"/>
      <c r="N36" s="742"/>
      <c r="O36" s="742"/>
      <c r="P36" s="742"/>
      <c r="Q36" s="742"/>
      <c r="R36" s="742"/>
      <c r="S36" s="742"/>
      <c r="T36" s="742"/>
      <c r="U36" s="742"/>
      <c r="V36" s="742"/>
      <c r="W36" s="742"/>
      <c r="X36" s="742"/>
      <c r="Y36" s="743"/>
      <c r="Z36" s="17"/>
    </row>
    <row r="37" spans="2:26" s="19" customFormat="1" ht="5.25" customHeight="1" x14ac:dyDescent="0.2">
      <c r="B37" s="20"/>
      <c r="C37" s="16"/>
      <c r="D37" s="16"/>
      <c r="E37" s="16"/>
      <c r="F37" s="16"/>
      <c r="G37" s="16"/>
      <c r="H37" s="27"/>
      <c r="I37" s="27"/>
      <c r="J37" s="28"/>
      <c r="K37" s="16"/>
      <c r="L37" s="16"/>
      <c r="M37" s="16"/>
      <c r="N37" s="16"/>
      <c r="O37" s="16"/>
      <c r="P37" s="16"/>
      <c r="Q37" s="16"/>
      <c r="R37" s="16"/>
      <c r="S37" s="16"/>
      <c r="T37" s="16"/>
      <c r="U37" s="16"/>
      <c r="V37" s="16"/>
      <c r="W37" s="16"/>
      <c r="X37" s="16"/>
      <c r="Y37" s="16"/>
      <c r="Z37" s="17"/>
    </row>
    <row r="38" spans="2:26" s="19" customFormat="1" ht="15" thickBot="1" x14ac:dyDescent="0.25">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x14ac:dyDescent="0.2">
      <c r="B39" s="20"/>
      <c r="C39" s="744" t="s">
        <v>26</v>
      </c>
      <c r="D39" s="745"/>
      <c r="E39" s="745"/>
      <c r="F39" s="745"/>
      <c r="G39" s="745"/>
      <c r="H39" s="745"/>
      <c r="I39" s="745"/>
      <c r="J39" s="745"/>
      <c r="K39" s="745"/>
      <c r="L39" s="745"/>
      <c r="M39" s="745"/>
      <c r="N39" s="745"/>
      <c r="O39" s="745"/>
      <c r="P39" s="745"/>
      <c r="Q39" s="745"/>
      <c r="R39" s="745"/>
      <c r="S39" s="745"/>
      <c r="T39" s="745"/>
      <c r="U39" s="745"/>
      <c r="V39" s="745"/>
      <c r="W39" s="745"/>
      <c r="X39" s="745"/>
      <c r="Y39" s="746"/>
      <c r="Z39" s="17"/>
    </row>
    <row r="40" spans="2:26" ht="15" thickBot="1" x14ac:dyDescent="0.25">
      <c r="B40" s="15"/>
      <c r="C40" s="747"/>
      <c r="D40" s="748"/>
      <c r="E40" s="748"/>
      <c r="F40" s="748"/>
      <c r="G40" s="748"/>
      <c r="H40" s="748"/>
      <c r="I40" s="748"/>
      <c r="J40" s="748"/>
      <c r="K40" s="748"/>
      <c r="L40" s="748"/>
      <c r="M40" s="748"/>
      <c r="N40" s="748"/>
      <c r="O40" s="748"/>
      <c r="P40" s="748"/>
      <c r="Q40" s="748"/>
      <c r="R40" s="748"/>
      <c r="S40" s="748"/>
      <c r="T40" s="748"/>
      <c r="U40" s="748"/>
      <c r="V40" s="748"/>
      <c r="W40" s="748"/>
      <c r="X40" s="748"/>
      <c r="Y40" s="749"/>
      <c r="Z40" s="17"/>
    </row>
    <row r="41" spans="2:26" x14ac:dyDescent="0.2">
      <c r="B41" s="15"/>
      <c r="C41" s="750" t="s">
        <v>27</v>
      </c>
      <c r="D41" s="751"/>
      <c r="E41" s="751"/>
      <c r="F41" s="751"/>
      <c r="G41" s="751"/>
      <c r="H41" s="751"/>
      <c r="I41" s="751"/>
      <c r="J41" s="751"/>
      <c r="K41" s="751"/>
      <c r="L41" s="751"/>
      <c r="M41" s="751"/>
      <c r="N41" s="751"/>
      <c r="O41" s="751"/>
      <c r="P41" s="751"/>
      <c r="Q41" s="751"/>
      <c r="R41" s="751"/>
      <c r="S41" s="751"/>
      <c r="T41" s="751"/>
      <c r="U41" s="751"/>
      <c r="V41" s="751"/>
      <c r="W41" s="751"/>
      <c r="X41" s="751"/>
      <c r="Y41" s="752"/>
      <c r="Z41" s="17"/>
    </row>
    <row r="42" spans="2:26" x14ac:dyDescent="0.2">
      <c r="B42" s="15"/>
      <c r="C42" s="753"/>
      <c r="D42" s="754"/>
      <c r="E42" s="754"/>
      <c r="F42" s="754"/>
      <c r="G42" s="754"/>
      <c r="H42" s="754"/>
      <c r="I42" s="754"/>
      <c r="J42" s="754"/>
      <c r="K42" s="754"/>
      <c r="L42" s="754"/>
      <c r="M42" s="754"/>
      <c r="N42" s="754"/>
      <c r="O42" s="754"/>
      <c r="P42" s="754"/>
      <c r="Q42" s="754"/>
      <c r="R42" s="754"/>
      <c r="S42" s="754"/>
      <c r="T42" s="754"/>
      <c r="U42" s="754"/>
      <c r="V42" s="754"/>
      <c r="W42" s="754"/>
      <c r="X42" s="754"/>
      <c r="Y42" s="755"/>
      <c r="Z42" s="17"/>
    </row>
    <row r="43" spans="2:26" x14ac:dyDescent="0.2">
      <c r="B43" s="15"/>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17"/>
    </row>
    <row r="44" spans="2:26" x14ac:dyDescent="0.2">
      <c r="B44" s="1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17"/>
    </row>
    <row r="45" spans="2:26" x14ac:dyDescent="0.2">
      <c r="B45" s="1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17"/>
    </row>
    <row r="46" spans="2:26" x14ac:dyDescent="0.2">
      <c r="B46" s="1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17"/>
    </row>
    <row r="47" spans="2:26" x14ac:dyDescent="0.2">
      <c r="B47" s="1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17"/>
    </row>
    <row r="48" spans="2:26" x14ac:dyDescent="0.2">
      <c r="B48" s="1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17"/>
    </row>
    <row r="49" spans="1:26" x14ac:dyDescent="0.2">
      <c r="B49" s="1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17"/>
    </row>
    <row r="50" spans="1:26"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17"/>
    </row>
    <row r="51" spans="1:26" x14ac:dyDescent="0.2">
      <c r="B51" s="1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17"/>
    </row>
    <row r="52" spans="1:26"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17"/>
    </row>
    <row r="53" spans="1:26" ht="15" thickBot="1" x14ac:dyDescent="0.25">
      <c r="B53" s="15"/>
      <c r="C53" s="756"/>
      <c r="D53" s="757"/>
      <c r="E53" s="757"/>
      <c r="F53" s="757"/>
      <c r="G53" s="757"/>
      <c r="H53" s="757"/>
      <c r="I53" s="757"/>
      <c r="J53" s="757"/>
      <c r="K53" s="757"/>
      <c r="L53" s="757"/>
      <c r="M53" s="757"/>
      <c r="N53" s="757"/>
      <c r="O53" s="757"/>
      <c r="P53" s="757"/>
      <c r="Q53" s="757"/>
      <c r="R53" s="757"/>
      <c r="S53" s="757"/>
      <c r="T53" s="757"/>
      <c r="U53" s="757"/>
      <c r="V53" s="757"/>
      <c r="W53" s="757"/>
      <c r="X53" s="757"/>
      <c r="Y53" s="758"/>
      <c r="Z53" s="17"/>
    </row>
    <row r="54" spans="1:26" x14ac:dyDescent="0.2">
      <c r="B54" s="29"/>
      <c r="C54" s="30"/>
      <c r="D54" s="30"/>
      <c r="E54" s="30"/>
      <c r="F54" s="30"/>
      <c r="G54" s="30"/>
      <c r="H54" s="30"/>
      <c r="I54" s="30"/>
      <c r="J54" s="30"/>
      <c r="K54" s="30"/>
      <c r="L54" s="30"/>
      <c r="M54" s="30"/>
      <c r="N54" s="30"/>
      <c r="O54" s="30"/>
      <c r="P54" s="30"/>
      <c r="Q54" s="30"/>
      <c r="R54" s="30"/>
      <c r="S54" s="30"/>
      <c r="T54" s="30"/>
      <c r="U54" s="30"/>
      <c r="V54" s="30"/>
      <c r="W54" s="30"/>
      <c r="X54" s="30"/>
      <c r="Y54" s="30"/>
      <c r="Z54" s="31"/>
    </row>
    <row r="55" spans="1:26" ht="15" thickBot="1" x14ac:dyDescent="0.25">
      <c r="B55" s="32"/>
      <c r="C55" s="33"/>
      <c r="D55" s="33"/>
      <c r="E55" s="33"/>
      <c r="F55" s="33"/>
      <c r="G55" s="33"/>
      <c r="H55" s="33"/>
      <c r="I55" s="33"/>
      <c r="J55" s="33"/>
      <c r="K55" s="33"/>
      <c r="L55" s="33"/>
      <c r="M55" s="33"/>
      <c r="N55" s="33"/>
      <c r="O55" s="33"/>
      <c r="P55" s="33"/>
      <c r="Q55" s="33"/>
      <c r="R55" s="33"/>
      <c r="S55" s="33"/>
      <c r="T55" s="33"/>
      <c r="U55" s="33"/>
      <c r="V55" s="33"/>
      <c r="W55" s="33"/>
      <c r="X55" s="33"/>
      <c r="Y55" s="33"/>
      <c r="Z55" s="34"/>
    </row>
    <row r="56" spans="1:26" ht="14.25" customHeight="1" x14ac:dyDescent="0.2">
      <c r="B56" s="35"/>
      <c r="C56" s="759" t="s">
        <v>20</v>
      </c>
      <c r="D56" s="760"/>
      <c r="E56" s="760"/>
      <c r="F56" s="760"/>
      <c r="G56" s="761"/>
      <c r="H56" s="759" t="s">
        <v>34</v>
      </c>
      <c r="I56" s="761"/>
      <c r="J56" s="759" t="s">
        <v>35</v>
      </c>
      <c r="K56" s="760"/>
      <c r="L56" s="760"/>
      <c r="M56" s="761"/>
      <c r="N56" s="759" t="s">
        <v>33</v>
      </c>
      <c r="O56" s="760"/>
      <c r="P56" s="760"/>
      <c r="Q56" s="760"/>
      <c r="R56" s="760"/>
      <c r="S56" s="760"/>
      <c r="T56" s="760"/>
      <c r="U56" s="760"/>
      <c r="V56" s="760"/>
      <c r="W56" s="760"/>
      <c r="X56" s="760"/>
      <c r="Y56" s="761"/>
      <c r="Z56" s="36"/>
    </row>
    <row r="57" spans="1:26" ht="14.25" customHeight="1" x14ac:dyDescent="0.2">
      <c r="A57" s="1"/>
      <c r="B57" s="37"/>
      <c r="C57" s="762"/>
      <c r="D57" s="763"/>
      <c r="E57" s="763"/>
      <c r="F57" s="763"/>
      <c r="G57" s="764"/>
      <c r="H57" s="762"/>
      <c r="I57" s="764"/>
      <c r="J57" s="762"/>
      <c r="K57" s="763"/>
      <c r="L57" s="763"/>
      <c r="M57" s="764"/>
      <c r="N57" s="762"/>
      <c r="O57" s="763"/>
      <c r="P57" s="763"/>
      <c r="Q57" s="763"/>
      <c r="R57" s="763"/>
      <c r="S57" s="763"/>
      <c r="T57" s="763"/>
      <c r="U57" s="763"/>
      <c r="V57" s="763"/>
      <c r="W57" s="763"/>
      <c r="X57" s="763"/>
      <c r="Y57" s="764"/>
      <c r="Z57" s="36"/>
    </row>
    <row r="58" spans="1:26" ht="15" customHeight="1" thickBot="1" x14ac:dyDescent="0.25">
      <c r="A58" s="1"/>
      <c r="B58" s="37"/>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36"/>
    </row>
    <row r="59" spans="1:26" ht="48.75" customHeight="1" x14ac:dyDescent="0.2">
      <c r="B59" s="35"/>
      <c r="C59" s="1428" t="s">
        <v>60</v>
      </c>
      <c r="D59" s="1429"/>
      <c r="E59" s="1429"/>
      <c r="F59" s="1429"/>
      <c r="G59" s="1429"/>
      <c r="H59" s="1428" t="s">
        <v>61</v>
      </c>
      <c r="I59" s="1429"/>
      <c r="J59" s="1128">
        <v>1</v>
      </c>
      <c r="K59" s="644"/>
      <c r="L59" s="644"/>
      <c r="M59" s="644"/>
      <c r="N59" s="644"/>
      <c r="O59" s="644"/>
      <c r="P59" s="644"/>
      <c r="Q59" s="644"/>
      <c r="R59" s="644"/>
      <c r="S59" s="644"/>
      <c r="T59" s="644"/>
      <c r="U59" s="644"/>
      <c r="V59" s="644"/>
      <c r="W59" s="644"/>
      <c r="X59" s="644"/>
      <c r="Y59" s="769"/>
      <c r="Z59" s="38"/>
    </row>
    <row r="60" spans="1:26" ht="42" customHeight="1" x14ac:dyDescent="0.2">
      <c r="B60" s="35"/>
      <c r="C60" s="1421" t="s">
        <v>885</v>
      </c>
      <c r="D60" s="1422"/>
      <c r="E60" s="1422"/>
      <c r="F60" s="1422"/>
      <c r="G60" s="1422"/>
      <c r="H60" s="1422" t="s">
        <v>886</v>
      </c>
      <c r="I60" s="1422"/>
      <c r="J60" s="1423">
        <v>1</v>
      </c>
      <c r="K60" s="1424"/>
      <c r="L60" s="1424"/>
      <c r="M60" s="1424"/>
      <c r="N60" s="1425" t="s">
        <v>887</v>
      </c>
      <c r="O60" s="1426"/>
      <c r="P60" s="1426"/>
      <c r="Q60" s="1426"/>
      <c r="R60" s="1426"/>
      <c r="S60" s="1426"/>
      <c r="T60" s="1426"/>
      <c r="U60" s="1426"/>
      <c r="V60" s="1426"/>
      <c r="W60" s="1426"/>
      <c r="X60" s="1426"/>
      <c r="Y60" s="1427"/>
      <c r="Z60" s="38"/>
    </row>
    <row r="61" spans="1:26" x14ac:dyDescent="0.2">
      <c r="B61" s="39"/>
      <c r="C61" s="30"/>
      <c r="D61" s="30"/>
      <c r="E61" s="30"/>
      <c r="F61" s="30"/>
      <c r="G61" s="30"/>
      <c r="H61" s="30"/>
      <c r="I61" s="30"/>
      <c r="J61" s="30"/>
      <c r="K61" s="30"/>
      <c r="L61" s="30"/>
      <c r="M61" s="30"/>
      <c r="N61" s="30"/>
      <c r="O61" s="30"/>
      <c r="P61" s="30"/>
      <c r="Q61" s="30"/>
      <c r="R61" s="30"/>
      <c r="S61" s="30"/>
      <c r="T61" s="30"/>
      <c r="U61" s="30"/>
      <c r="V61" s="30"/>
      <c r="W61" s="30"/>
      <c r="X61" s="30"/>
      <c r="Y61" s="30"/>
      <c r="Z61" s="40"/>
    </row>
    <row r="100" ht="6" customHeight="1" x14ac:dyDescent="0.2"/>
  </sheetData>
  <mergeCells count="66">
    <mergeCell ref="C35:G35"/>
    <mergeCell ref="K35:Y35"/>
    <mergeCell ref="C23:I23"/>
    <mergeCell ref="J23:P23"/>
    <mergeCell ref="Q23:Y23"/>
    <mergeCell ref="C28:H28"/>
    <mergeCell ref="I28:J28"/>
    <mergeCell ref="K28:P28"/>
    <mergeCell ref="Q28:S28"/>
    <mergeCell ref="U28:X28"/>
    <mergeCell ref="C24:I24"/>
    <mergeCell ref="J24:P24"/>
    <mergeCell ref="Q24:Y24"/>
    <mergeCell ref="C26:H26"/>
    <mergeCell ref="I26:Y26"/>
    <mergeCell ref="C32:G33"/>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18:H18"/>
    <mergeCell ref="I18:Y18"/>
    <mergeCell ref="C20:H21"/>
    <mergeCell ref="I20:L21"/>
    <mergeCell ref="M20:S20"/>
    <mergeCell ref="T20:Y20"/>
    <mergeCell ref="M21:S21"/>
    <mergeCell ref="T21:Y21"/>
    <mergeCell ref="H32:H33"/>
    <mergeCell ref="I32:I33"/>
    <mergeCell ref="C34:G34"/>
    <mergeCell ref="C30:Y31"/>
    <mergeCell ref="J32:J33"/>
    <mergeCell ref="K32:Y33"/>
    <mergeCell ref="K34:Y34"/>
    <mergeCell ref="C60:G60"/>
    <mergeCell ref="H60:I60"/>
    <mergeCell ref="J60:M60"/>
    <mergeCell ref="N60:Y60"/>
    <mergeCell ref="K36:Y36"/>
    <mergeCell ref="C39:Y40"/>
    <mergeCell ref="C41:Y53"/>
    <mergeCell ref="C56:G58"/>
    <mergeCell ref="H56:I58"/>
    <mergeCell ref="J56:M58"/>
    <mergeCell ref="N56:Y58"/>
    <mergeCell ref="C36:G36"/>
    <mergeCell ref="C59:G59"/>
    <mergeCell ref="H59:I59"/>
    <mergeCell ref="J59:M59"/>
    <mergeCell ref="N59:Y59"/>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Z109"/>
  <sheetViews>
    <sheetView topLeftCell="A7" workbookViewId="0">
      <selection activeCell="AA35" sqref="AA35"/>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9"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32" width="3.7109375" style="3"/>
    <col min="33" max="33" width="7.28515625" style="3" bestFit="1" customWidth="1"/>
    <col min="34"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251</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t="s">
        <v>245</v>
      </c>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t="s">
        <v>246</v>
      </c>
      <c r="S11" s="683"/>
      <c r="T11" s="683"/>
      <c r="U11" s="684"/>
      <c r="V11" s="670" t="s">
        <v>244</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957" t="s">
        <v>247</v>
      </c>
      <c r="J13" s="958"/>
      <c r="K13" s="958"/>
      <c r="L13" s="958"/>
      <c r="M13" s="958"/>
      <c r="N13" s="958"/>
      <c r="O13" s="958"/>
      <c r="P13" s="958"/>
      <c r="Q13" s="958"/>
      <c r="R13" s="958"/>
      <c r="S13" s="959"/>
      <c r="T13" s="628" t="s">
        <v>7</v>
      </c>
      <c r="U13" s="629"/>
      <c r="V13" s="629"/>
      <c r="W13" s="629"/>
      <c r="X13" s="629"/>
      <c r="Y13" s="630"/>
      <c r="Z13" s="17"/>
    </row>
    <row r="14" spans="1:26" ht="30" customHeight="1" thickBot="1" x14ac:dyDescent="0.25">
      <c r="B14" s="15"/>
      <c r="C14" s="631"/>
      <c r="D14" s="632"/>
      <c r="E14" s="632"/>
      <c r="F14" s="632"/>
      <c r="G14" s="632"/>
      <c r="H14" s="633"/>
      <c r="I14" s="960"/>
      <c r="J14" s="961"/>
      <c r="K14" s="961"/>
      <c r="L14" s="961"/>
      <c r="M14" s="961"/>
      <c r="N14" s="961"/>
      <c r="O14" s="961"/>
      <c r="P14" s="961"/>
      <c r="Q14" s="961"/>
      <c r="R14" s="961"/>
      <c r="S14" s="962"/>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966" t="s">
        <v>248</v>
      </c>
      <c r="J16" s="967"/>
      <c r="K16" s="967"/>
      <c r="L16" s="967"/>
      <c r="M16" s="967"/>
      <c r="N16" s="967"/>
      <c r="O16" s="967"/>
      <c r="P16" s="967"/>
      <c r="Q16" s="967"/>
      <c r="R16" s="967"/>
      <c r="S16" s="967"/>
      <c r="T16" s="967"/>
      <c r="U16" s="967"/>
      <c r="V16" s="967"/>
      <c r="W16" s="967"/>
      <c r="X16" s="967"/>
      <c r="Y16" s="968"/>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85" t="s">
        <v>47</v>
      </c>
      <c r="D18" s="686"/>
      <c r="E18" s="686"/>
      <c r="F18" s="686"/>
      <c r="G18" s="686"/>
      <c r="H18" s="687"/>
      <c r="I18" s="966" t="s">
        <v>249</v>
      </c>
      <c r="J18" s="967"/>
      <c r="K18" s="967"/>
      <c r="L18" s="967"/>
      <c r="M18" s="967"/>
      <c r="N18" s="967"/>
      <c r="O18" s="967"/>
      <c r="P18" s="967"/>
      <c r="Q18" s="967"/>
      <c r="R18" s="967"/>
      <c r="S18" s="967"/>
      <c r="T18" s="967"/>
      <c r="U18" s="967"/>
      <c r="V18" s="967"/>
      <c r="W18" s="967"/>
      <c r="X18" s="967"/>
      <c r="Y18" s="968"/>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252</v>
      </c>
      <c r="N21" s="843"/>
      <c r="O21" s="843"/>
      <c r="P21" s="843"/>
      <c r="Q21" s="843"/>
      <c r="R21" s="843"/>
      <c r="S21" s="844"/>
      <c r="T21" s="842" t="s">
        <v>71</v>
      </c>
      <c r="U21" s="843"/>
      <c r="V21" s="843"/>
      <c r="W21" s="843"/>
      <c r="X21" s="843"/>
      <c r="Y21" s="843"/>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30" customHeight="1" thickBot="1" x14ac:dyDescent="0.25">
      <c r="B24" s="15"/>
      <c r="C24" s="710" t="s">
        <v>253</v>
      </c>
      <c r="D24" s="711"/>
      <c r="E24" s="711"/>
      <c r="F24" s="711"/>
      <c r="G24" s="711"/>
      <c r="H24" s="711"/>
      <c r="I24" s="712"/>
      <c r="J24" s="710" t="s">
        <v>254</v>
      </c>
      <c r="K24" s="711"/>
      <c r="L24" s="711"/>
      <c r="M24" s="711"/>
      <c r="N24" s="711"/>
      <c r="O24" s="711"/>
      <c r="P24" s="712"/>
      <c r="Q24" s="1118" t="s">
        <v>255</v>
      </c>
      <c r="R24" s="1119"/>
      <c r="S24" s="1119"/>
      <c r="T24" s="1119"/>
      <c r="U24" s="1119"/>
      <c r="V24" s="1119"/>
      <c r="W24" s="1119"/>
      <c r="X24" s="1119"/>
      <c r="Y24" s="1430"/>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250</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682">
        <v>0.86</v>
      </c>
      <c r="J28" s="688"/>
      <c r="K28" s="685" t="s">
        <v>18</v>
      </c>
      <c r="L28" s="686"/>
      <c r="M28" s="686"/>
      <c r="N28" s="686"/>
      <c r="O28" s="686"/>
      <c r="P28" s="687"/>
      <c r="Q28" s="718" t="s">
        <v>38</v>
      </c>
      <c r="R28" s="716"/>
      <c r="S28" s="717"/>
      <c r="T28" s="42"/>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ht="14.25" customHeight="1" x14ac:dyDescent="0.2">
      <c r="B32" s="20"/>
      <c r="C32" s="728" t="s">
        <v>20</v>
      </c>
      <c r="D32" s="729"/>
      <c r="E32" s="729"/>
      <c r="F32" s="729"/>
      <c r="G32" s="730"/>
      <c r="H32" s="1148" t="s">
        <v>256</v>
      </c>
      <c r="I32" s="1148" t="s">
        <v>257</v>
      </c>
      <c r="J32" s="1148" t="s">
        <v>258</v>
      </c>
      <c r="K32" s="736" t="s">
        <v>24</v>
      </c>
      <c r="L32" s="729"/>
      <c r="M32" s="729"/>
      <c r="N32" s="729"/>
      <c r="O32" s="729"/>
      <c r="P32" s="729"/>
      <c r="Q32" s="729"/>
      <c r="R32" s="729"/>
      <c r="S32" s="729"/>
      <c r="T32" s="729"/>
      <c r="U32" s="729"/>
      <c r="V32" s="729"/>
      <c r="W32" s="729"/>
      <c r="X32" s="729"/>
      <c r="Y32" s="730"/>
      <c r="Z32" s="17"/>
    </row>
    <row r="33" spans="2:26" s="19" customFormat="1" ht="48" customHeight="1" thickBot="1" x14ac:dyDescent="0.25">
      <c r="B33" s="20"/>
      <c r="C33" s="731"/>
      <c r="D33" s="732"/>
      <c r="E33" s="732"/>
      <c r="F33" s="732"/>
      <c r="G33" s="733"/>
      <c r="H33" s="1431"/>
      <c r="I33" s="1431"/>
      <c r="J33" s="1431"/>
      <c r="K33" s="737"/>
      <c r="L33" s="732"/>
      <c r="M33" s="732"/>
      <c r="N33" s="732"/>
      <c r="O33" s="732"/>
      <c r="P33" s="732"/>
      <c r="Q33" s="732"/>
      <c r="R33" s="732"/>
      <c r="S33" s="732"/>
      <c r="T33" s="732"/>
      <c r="U33" s="732"/>
      <c r="V33" s="732"/>
      <c r="W33" s="732"/>
      <c r="X33" s="732"/>
      <c r="Y33" s="733"/>
      <c r="Z33" s="17"/>
    </row>
    <row r="34" spans="2:26" s="19" customFormat="1" ht="77.25" customHeight="1" x14ac:dyDescent="0.2">
      <c r="B34" s="20"/>
      <c r="C34" s="719" t="s">
        <v>259</v>
      </c>
      <c r="D34" s="720"/>
      <c r="E34" s="720"/>
      <c r="F34" s="720"/>
      <c r="G34" s="721"/>
      <c r="H34" s="21">
        <v>1263</v>
      </c>
      <c r="I34" s="21">
        <v>1444</v>
      </c>
      <c r="J34" s="60">
        <f>H34/I34</f>
        <v>0.8746537396121884</v>
      </c>
      <c r="K34" s="1432" t="s">
        <v>260</v>
      </c>
      <c r="L34" s="1433"/>
      <c r="M34" s="1433"/>
      <c r="N34" s="1433"/>
      <c r="O34" s="1433"/>
      <c r="P34" s="1433"/>
      <c r="Q34" s="1433"/>
      <c r="R34" s="1433"/>
      <c r="S34" s="1433"/>
      <c r="T34" s="1433"/>
      <c r="U34" s="1433"/>
      <c r="V34" s="1433"/>
      <c r="W34" s="1433"/>
      <c r="X34" s="1433"/>
      <c r="Y34" s="1434"/>
      <c r="Z34" s="17"/>
    </row>
    <row r="35" spans="2:26" s="19" customFormat="1" ht="57.75" customHeight="1" thickBot="1" x14ac:dyDescent="0.25">
      <c r="B35" s="20"/>
      <c r="C35" s="719" t="s">
        <v>261</v>
      </c>
      <c r="D35" s="720"/>
      <c r="E35" s="720"/>
      <c r="F35" s="720"/>
      <c r="G35" s="721"/>
      <c r="H35" s="515">
        <v>1457</v>
      </c>
      <c r="I35" s="515">
        <v>1775</v>
      </c>
      <c r="J35" s="298">
        <f>H35/I35</f>
        <v>0.82084507042253518</v>
      </c>
      <c r="K35" s="1432" t="s">
        <v>918</v>
      </c>
      <c r="L35" s="1433"/>
      <c r="M35" s="1433"/>
      <c r="N35" s="1433"/>
      <c r="O35" s="1433"/>
      <c r="P35" s="1433"/>
      <c r="Q35" s="1433"/>
      <c r="R35" s="1433"/>
      <c r="S35" s="1433"/>
      <c r="T35" s="1433"/>
      <c r="U35" s="1433"/>
      <c r="V35" s="1433"/>
      <c r="W35" s="1433"/>
      <c r="X35" s="1433"/>
      <c r="Y35" s="1434"/>
      <c r="Z35" s="17"/>
    </row>
    <row r="36" spans="2:26" s="19" customFormat="1" ht="15.75" customHeight="1" thickBot="1" x14ac:dyDescent="0.3">
      <c r="B36" s="20"/>
      <c r="C36" s="738" t="s">
        <v>25</v>
      </c>
      <c r="D36" s="739"/>
      <c r="E36" s="739"/>
      <c r="F36" s="739"/>
      <c r="G36" s="740"/>
      <c r="H36" s="25"/>
      <c r="I36" s="25"/>
      <c r="J36" s="26"/>
      <c r="K36" s="741"/>
      <c r="L36" s="742"/>
      <c r="M36" s="742"/>
      <c r="N36" s="742"/>
      <c r="O36" s="742"/>
      <c r="P36" s="742"/>
      <c r="Q36" s="742"/>
      <c r="R36" s="742"/>
      <c r="S36" s="742"/>
      <c r="T36" s="742"/>
      <c r="U36" s="742"/>
      <c r="V36" s="742"/>
      <c r="W36" s="742"/>
      <c r="X36" s="742"/>
      <c r="Y36" s="743"/>
      <c r="Z36" s="17"/>
    </row>
    <row r="37" spans="2:26" s="19" customFormat="1" ht="5.25" customHeight="1" x14ac:dyDescent="0.2">
      <c r="B37" s="20"/>
      <c r="C37" s="16"/>
      <c r="D37" s="16"/>
      <c r="E37" s="16"/>
      <c r="F37" s="16"/>
      <c r="G37" s="16"/>
      <c r="H37" s="27"/>
      <c r="I37" s="27"/>
      <c r="J37" s="28"/>
      <c r="K37" s="16"/>
      <c r="L37" s="16"/>
      <c r="M37" s="16"/>
      <c r="N37" s="16"/>
      <c r="O37" s="16"/>
      <c r="P37" s="16"/>
      <c r="Q37" s="16"/>
      <c r="R37" s="16"/>
      <c r="S37" s="16"/>
      <c r="T37" s="16"/>
      <c r="U37" s="16"/>
      <c r="V37" s="16"/>
      <c r="W37" s="16"/>
      <c r="X37" s="16"/>
      <c r="Y37" s="16"/>
      <c r="Z37" s="17"/>
    </row>
    <row r="38" spans="2:26" s="19" customFormat="1" ht="15" thickBot="1" x14ac:dyDescent="0.25">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x14ac:dyDescent="0.2">
      <c r="B39" s="20"/>
      <c r="C39" s="744" t="s">
        <v>26</v>
      </c>
      <c r="D39" s="745"/>
      <c r="E39" s="745"/>
      <c r="F39" s="745"/>
      <c r="G39" s="745"/>
      <c r="H39" s="745"/>
      <c r="I39" s="745"/>
      <c r="J39" s="745"/>
      <c r="K39" s="745"/>
      <c r="L39" s="745"/>
      <c r="M39" s="745"/>
      <c r="N39" s="745"/>
      <c r="O39" s="745"/>
      <c r="P39" s="745"/>
      <c r="Q39" s="745"/>
      <c r="R39" s="745"/>
      <c r="S39" s="745"/>
      <c r="T39" s="745"/>
      <c r="U39" s="745"/>
      <c r="V39" s="745"/>
      <c r="W39" s="745"/>
      <c r="X39" s="745"/>
      <c r="Y39" s="746"/>
      <c r="Z39" s="17"/>
    </row>
    <row r="40" spans="2:26" ht="15" thickBot="1" x14ac:dyDescent="0.25">
      <c r="B40" s="15"/>
      <c r="C40" s="747"/>
      <c r="D40" s="748"/>
      <c r="E40" s="748"/>
      <c r="F40" s="748"/>
      <c r="G40" s="748"/>
      <c r="H40" s="748"/>
      <c r="I40" s="748"/>
      <c r="J40" s="748"/>
      <c r="K40" s="748"/>
      <c r="L40" s="748"/>
      <c r="M40" s="748"/>
      <c r="N40" s="748"/>
      <c r="O40" s="748"/>
      <c r="P40" s="748"/>
      <c r="Q40" s="748"/>
      <c r="R40" s="748"/>
      <c r="S40" s="748"/>
      <c r="T40" s="748"/>
      <c r="U40" s="748"/>
      <c r="V40" s="748"/>
      <c r="W40" s="748"/>
      <c r="X40" s="748"/>
      <c r="Y40" s="749"/>
      <c r="Z40" s="17"/>
    </row>
    <row r="41" spans="2:26" x14ac:dyDescent="0.2">
      <c r="B41" s="15"/>
      <c r="C41" s="750" t="s">
        <v>27</v>
      </c>
      <c r="D41" s="751"/>
      <c r="E41" s="751"/>
      <c r="F41" s="751"/>
      <c r="G41" s="751"/>
      <c r="H41" s="751"/>
      <c r="I41" s="751"/>
      <c r="J41" s="751"/>
      <c r="K41" s="751"/>
      <c r="L41" s="751"/>
      <c r="M41" s="751"/>
      <c r="N41" s="751"/>
      <c r="O41" s="751"/>
      <c r="P41" s="751"/>
      <c r="Q41" s="751"/>
      <c r="R41" s="751"/>
      <c r="S41" s="751"/>
      <c r="T41" s="751"/>
      <c r="U41" s="751"/>
      <c r="V41" s="751"/>
      <c r="W41" s="751"/>
      <c r="X41" s="751"/>
      <c r="Y41" s="752"/>
      <c r="Z41" s="17"/>
    </row>
    <row r="42" spans="2:26" x14ac:dyDescent="0.2">
      <c r="B42" s="15"/>
      <c r="C42" s="753"/>
      <c r="D42" s="754"/>
      <c r="E42" s="754"/>
      <c r="F42" s="754"/>
      <c r="G42" s="754"/>
      <c r="H42" s="754"/>
      <c r="I42" s="754"/>
      <c r="J42" s="754"/>
      <c r="K42" s="754"/>
      <c r="L42" s="754"/>
      <c r="M42" s="754"/>
      <c r="N42" s="754"/>
      <c r="O42" s="754"/>
      <c r="P42" s="754"/>
      <c r="Q42" s="754"/>
      <c r="R42" s="754"/>
      <c r="S42" s="754"/>
      <c r="T42" s="754"/>
      <c r="U42" s="754"/>
      <c r="V42" s="754"/>
      <c r="W42" s="754"/>
      <c r="X42" s="754"/>
      <c r="Y42" s="755"/>
      <c r="Z42" s="17"/>
    </row>
    <row r="43" spans="2:26" x14ac:dyDescent="0.2">
      <c r="B43" s="15"/>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17"/>
    </row>
    <row r="44" spans="2:26" x14ac:dyDescent="0.2">
      <c r="B44" s="1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17"/>
    </row>
    <row r="45" spans="2:26" x14ac:dyDescent="0.2">
      <c r="B45" s="1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17"/>
    </row>
    <row r="46" spans="2:26" x14ac:dyDescent="0.2">
      <c r="B46" s="1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17"/>
    </row>
    <row r="47" spans="2:26" x14ac:dyDescent="0.2">
      <c r="B47" s="1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17"/>
    </row>
    <row r="48" spans="2:26" x14ac:dyDescent="0.2">
      <c r="B48" s="1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17"/>
    </row>
    <row r="49" spans="1:26" x14ac:dyDescent="0.2">
      <c r="B49" s="1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17"/>
    </row>
    <row r="50" spans="1:26"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17"/>
    </row>
    <row r="51" spans="1:26" x14ac:dyDescent="0.2">
      <c r="B51" s="1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17"/>
    </row>
    <row r="52" spans="1:26"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17"/>
    </row>
    <row r="53" spans="1:26" ht="15" thickBot="1" x14ac:dyDescent="0.25">
      <c r="B53" s="15"/>
      <c r="C53" s="756"/>
      <c r="D53" s="757"/>
      <c r="E53" s="757"/>
      <c r="F53" s="757"/>
      <c r="G53" s="757"/>
      <c r="H53" s="757"/>
      <c r="I53" s="757"/>
      <c r="J53" s="757"/>
      <c r="K53" s="757"/>
      <c r="L53" s="757"/>
      <c r="M53" s="757"/>
      <c r="N53" s="757"/>
      <c r="O53" s="757"/>
      <c r="P53" s="757"/>
      <c r="Q53" s="757"/>
      <c r="R53" s="757"/>
      <c r="S53" s="757"/>
      <c r="T53" s="757"/>
      <c r="U53" s="757"/>
      <c r="V53" s="757"/>
      <c r="W53" s="757"/>
      <c r="X53" s="757"/>
      <c r="Y53" s="758"/>
      <c r="Z53" s="17"/>
    </row>
    <row r="54" spans="1:26" x14ac:dyDescent="0.2">
      <c r="B54" s="29"/>
      <c r="C54" s="30"/>
      <c r="D54" s="30"/>
      <c r="E54" s="30"/>
      <c r="F54" s="30"/>
      <c r="G54" s="30"/>
      <c r="H54" s="30"/>
      <c r="I54" s="30"/>
      <c r="J54" s="30"/>
      <c r="K54" s="30"/>
      <c r="L54" s="30"/>
      <c r="M54" s="30"/>
      <c r="N54" s="30"/>
      <c r="O54" s="30"/>
      <c r="P54" s="30"/>
      <c r="Q54" s="30"/>
      <c r="R54" s="30"/>
      <c r="S54" s="30"/>
      <c r="T54" s="30"/>
      <c r="U54" s="30"/>
      <c r="V54" s="30"/>
      <c r="W54" s="30"/>
      <c r="X54" s="30"/>
      <c r="Y54" s="30"/>
      <c r="Z54" s="31"/>
    </row>
    <row r="55" spans="1:26" ht="15" thickBot="1" x14ac:dyDescent="0.25">
      <c r="B55" s="32"/>
      <c r="C55" s="33"/>
      <c r="D55" s="33"/>
      <c r="E55" s="33"/>
      <c r="F55" s="33"/>
      <c r="G55" s="33"/>
      <c r="H55" s="33"/>
      <c r="I55" s="33"/>
      <c r="J55" s="33"/>
      <c r="K55" s="33"/>
      <c r="L55" s="33"/>
      <c r="M55" s="33"/>
      <c r="N55" s="33"/>
      <c r="O55" s="33"/>
      <c r="P55" s="33"/>
      <c r="Q55" s="33"/>
      <c r="R55" s="33"/>
      <c r="S55" s="33"/>
      <c r="T55" s="33"/>
      <c r="U55" s="33"/>
      <c r="V55" s="33"/>
      <c r="W55" s="33"/>
      <c r="X55" s="33"/>
      <c r="Y55" s="33"/>
      <c r="Z55" s="34"/>
    </row>
    <row r="56" spans="1:26" ht="14.25" customHeight="1" x14ac:dyDescent="0.2">
      <c r="B56" s="35"/>
      <c r="C56" s="759" t="s">
        <v>20</v>
      </c>
      <c r="D56" s="760"/>
      <c r="E56" s="760"/>
      <c r="F56" s="760"/>
      <c r="G56" s="761"/>
      <c r="H56" s="759" t="s">
        <v>34</v>
      </c>
      <c r="I56" s="761"/>
      <c r="J56" s="759" t="s">
        <v>35</v>
      </c>
      <c r="K56" s="760"/>
      <c r="L56" s="760"/>
      <c r="M56" s="761"/>
      <c r="N56" s="759" t="s">
        <v>33</v>
      </c>
      <c r="O56" s="760"/>
      <c r="P56" s="760"/>
      <c r="Q56" s="760"/>
      <c r="R56" s="760"/>
      <c r="S56" s="760"/>
      <c r="T56" s="760"/>
      <c r="U56" s="760"/>
      <c r="V56" s="760"/>
      <c r="W56" s="760"/>
      <c r="X56" s="760"/>
      <c r="Y56" s="761"/>
      <c r="Z56" s="36"/>
    </row>
    <row r="57" spans="1:26" ht="14.25" customHeight="1" x14ac:dyDescent="0.2">
      <c r="A57" s="1"/>
      <c r="B57" s="37"/>
      <c r="C57" s="762"/>
      <c r="D57" s="763"/>
      <c r="E57" s="763"/>
      <c r="F57" s="763"/>
      <c r="G57" s="764"/>
      <c r="H57" s="762"/>
      <c r="I57" s="764"/>
      <c r="J57" s="762"/>
      <c r="K57" s="763"/>
      <c r="L57" s="763"/>
      <c r="M57" s="764"/>
      <c r="N57" s="762"/>
      <c r="O57" s="763"/>
      <c r="P57" s="763"/>
      <c r="Q57" s="763"/>
      <c r="R57" s="763"/>
      <c r="S57" s="763"/>
      <c r="T57" s="763"/>
      <c r="U57" s="763"/>
      <c r="V57" s="763"/>
      <c r="W57" s="763"/>
      <c r="X57" s="763"/>
      <c r="Y57" s="764"/>
      <c r="Z57" s="36"/>
    </row>
    <row r="58" spans="1:26" ht="15" customHeight="1" thickBot="1" x14ac:dyDescent="0.25">
      <c r="A58" s="1"/>
      <c r="B58" s="37"/>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36"/>
    </row>
    <row r="59" spans="1:26" ht="53.25" customHeight="1" thickBot="1" x14ac:dyDescent="0.25">
      <c r="B59" s="35"/>
      <c r="C59" s="1435" t="s">
        <v>259</v>
      </c>
      <c r="D59" s="1436"/>
      <c r="E59" s="1436"/>
      <c r="F59" s="1436"/>
      <c r="G59" s="1437"/>
      <c r="H59" s="1438">
        <v>0.76</v>
      </c>
      <c r="I59" s="1439"/>
      <c r="J59" s="1440">
        <v>0.87</v>
      </c>
      <c r="K59" s="1441"/>
      <c r="L59" s="1441"/>
      <c r="M59" s="1442"/>
      <c r="N59" s="1443" t="s">
        <v>262</v>
      </c>
      <c r="O59" s="1444"/>
      <c r="P59" s="1444"/>
      <c r="Q59" s="1444"/>
      <c r="R59" s="1444"/>
      <c r="S59" s="1444"/>
      <c r="T59" s="1444"/>
      <c r="U59" s="1444"/>
      <c r="V59" s="1444"/>
      <c r="W59" s="1444"/>
      <c r="X59" s="1444"/>
      <c r="Y59" s="1445"/>
      <c r="Z59" s="38"/>
    </row>
    <row r="60" spans="1:26" x14ac:dyDescent="0.2">
      <c r="B60" s="35"/>
      <c r="C60" s="1225"/>
      <c r="D60" s="1226"/>
      <c r="E60" s="1226"/>
      <c r="F60" s="1226"/>
      <c r="G60" s="1226"/>
      <c r="H60" s="646"/>
      <c r="I60" s="646"/>
      <c r="J60" s="646"/>
      <c r="K60" s="646"/>
      <c r="L60" s="646"/>
      <c r="M60" s="646"/>
      <c r="N60" s="646"/>
      <c r="O60" s="646"/>
      <c r="P60" s="646"/>
      <c r="Q60" s="646"/>
      <c r="R60" s="646"/>
      <c r="S60" s="646"/>
      <c r="T60" s="646"/>
      <c r="U60" s="646"/>
      <c r="V60" s="646"/>
      <c r="W60" s="646"/>
      <c r="X60" s="646"/>
      <c r="Y60" s="768"/>
      <c r="Z60" s="38"/>
    </row>
    <row r="61" spans="1:26" x14ac:dyDescent="0.2">
      <c r="B61" s="35"/>
      <c r="C61" s="645"/>
      <c r="D61" s="646"/>
      <c r="E61" s="646"/>
      <c r="F61" s="646"/>
      <c r="G61" s="646"/>
      <c r="H61" s="646"/>
      <c r="I61" s="646"/>
      <c r="J61" s="646"/>
      <c r="K61" s="646"/>
      <c r="L61" s="646"/>
      <c r="M61" s="646"/>
      <c r="N61" s="646"/>
      <c r="O61" s="646"/>
      <c r="P61" s="646"/>
      <c r="Q61" s="646"/>
      <c r="R61" s="646"/>
      <c r="S61" s="646"/>
      <c r="T61" s="646"/>
      <c r="U61" s="646"/>
      <c r="V61" s="646"/>
      <c r="W61" s="646"/>
      <c r="X61" s="646"/>
      <c r="Y61" s="768"/>
      <c r="Z61" s="38"/>
    </row>
    <row r="62" spans="1:26" x14ac:dyDescent="0.2">
      <c r="B62" s="35"/>
      <c r="C62" s="645"/>
      <c r="D62" s="646"/>
      <c r="E62" s="646"/>
      <c r="F62" s="646"/>
      <c r="G62" s="646"/>
      <c r="H62" s="646"/>
      <c r="I62" s="646"/>
      <c r="J62" s="646"/>
      <c r="K62" s="646"/>
      <c r="L62" s="646"/>
      <c r="M62" s="646"/>
      <c r="N62" s="646"/>
      <c r="O62" s="646"/>
      <c r="P62" s="646"/>
      <c r="Q62" s="646"/>
      <c r="R62" s="646"/>
      <c r="S62" s="646"/>
      <c r="T62" s="646"/>
      <c r="U62" s="646"/>
      <c r="V62" s="646"/>
      <c r="W62" s="646"/>
      <c r="X62" s="646"/>
      <c r="Y62" s="768"/>
      <c r="Z62" s="38"/>
    </row>
    <row r="63" spans="1:26" x14ac:dyDescent="0.2">
      <c r="B63" s="35"/>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8"/>
    </row>
    <row r="64" spans="1:26"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ht="15" thickBot="1" x14ac:dyDescent="0.25">
      <c r="B69" s="35"/>
      <c r="C69" s="647"/>
      <c r="D69" s="648"/>
      <c r="E69" s="648"/>
      <c r="F69" s="648"/>
      <c r="G69" s="648"/>
      <c r="H69" s="648"/>
      <c r="I69" s="648"/>
      <c r="J69" s="648"/>
      <c r="K69" s="648"/>
      <c r="L69" s="648"/>
      <c r="M69" s="648"/>
      <c r="N69" s="648"/>
      <c r="O69" s="648"/>
      <c r="P69" s="648"/>
      <c r="Q69" s="648"/>
      <c r="R69" s="648"/>
      <c r="S69" s="648"/>
      <c r="T69" s="648"/>
      <c r="U69" s="648"/>
      <c r="V69" s="648"/>
      <c r="W69" s="648"/>
      <c r="X69" s="648"/>
      <c r="Y69" s="770"/>
      <c r="Z69" s="38"/>
    </row>
    <row r="70" spans="2:26" x14ac:dyDescent="0.2">
      <c r="B70" s="39"/>
      <c r="C70" s="30"/>
      <c r="D70" s="30"/>
      <c r="E70" s="30"/>
      <c r="F70" s="30"/>
      <c r="G70" s="30"/>
      <c r="H70" s="30"/>
      <c r="I70" s="30"/>
      <c r="J70" s="30"/>
      <c r="K70" s="30"/>
      <c r="L70" s="30"/>
      <c r="M70" s="30"/>
      <c r="N70" s="30"/>
      <c r="O70" s="30"/>
      <c r="P70" s="30"/>
      <c r="Q70" s="30"/>
      <c r="R70" s="30"/>
      <c r="S70" s="30"/>
      <c r="T70" s="30"/>
      <c r="U70" s="30"/>
      <c r="V70" s="30"/>
      <c r="W70" s="30"/>
      <c r="X70" s="30"/>
      <c r="Y70" s="30"/>
      <c r="Z70" s="40"/>
    </row>
    <row r="109" ht="6" customHeight="1" x14ac:dyDescent="0.2"/>
  </sheetData>
  <mergeCells count="102">
    <mergeCell ref="C69:G69"/>
    <mergeCell ref="H69:I69"/>
    <mergeCell ref="J69:M69"/>
    <mergeCell ref="N69:Y69"/>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59:G59"/>
    <mergeCell ref="H59:I59"/>
    <mergeCell ref="J59:M59"/>
    <mergeCell ref="N59:Y59"/>
    <mergeCell ref="C60:G60"/>
    <mergeCell ref="H60:I60"/>
    <mergeCell ref="J60:M60"/>
    <mergeCell ref="N60:Y60"/>
    <mergeCell ref="C39:Y40"/>
    <mergeCell ref="C41:Y53"/>
    <mergeCell ref="C56:G58"/>
    <mergeCell ref="H56:I58"/>
    <mergeCell ref="J56:M58"/>
    <mergeCell ref="N56:Y58"/>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pageSetup orientation="portrait" verticalDpi="0"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Z104"/>
  <sheetViews>
    <sheetView topLeftCell="A31" workbookViewId="0">
      <selection activeCell="J33" sqref="J33"/>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8.57031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251</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t="s">
        <v>263</v>
      </c>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t="s">
        <v>264</v>
      </c>
      <c r="S11" s="683"/>
      <c r="T11" s="683"/>
      <c r="U11" s="684"/>
      <c r="V11" s="670" t="s">
        <v>65</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957" t="s">
        <v>265</v>
      </c>
      <c r="J13" s="958"/>
      <c r="K13" s="958"/>
      <c r="L13" s="958"/>
      <c r="M13" s="958"/>
      <c r="N13" s="958"/>
      <c r="O13" s="958"/>
      <c r="P13" s="958"/>
      <c r="Q13" s="958"/>
      <c r="R13" s="958"/>
      <c r="S13" s="959"/>
      <c r="T13" s="628" t="s">
        <v>7</v>
      </c>
      <c r="U13" s="629"/>
      <c r="V13" s="629"/>
      <c r="W13" s="629"/>
      <c r="X13" s="629"/>
      <c r="Y13" s="630"/>
      <c r="Z13" s="17"/>
    </row>
    <row r="14" spans="1:26" ht="30" customHeight="1" thickBot="1" x14ac:dyDescent="0.25">
      <c r="B14" s="15"/>
      <c r="C14" s="631"/>
      <c r="D14" s="632"/>
      <c r="E14" s="632"/>
      <c r="F14" s="632"/>
      <c r="G14" s="632"/>
      <c r="H14" s="633"/>
      <c r="I14" s="960"/>
      <c r="J14" s="961"/>
      <c r="K14" s="961"/>
      <c r="L14" s="961"/>
      <c r="M14" s="961"/>
      <c r="N14" s="961"/>
      <c r="O14" s="961"/>
      <c r="P14" s="961"/>
      <c r="Q14" s="961"/>
      <c r="R14" s="961"/>
      <c r="S14" s="962"/>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966" t="s">
        <v>266</v>
      </c>
      <c r="J16" s="967"/>
      <c r="K16" s="967"/>
      <c r="L16" s="967"/>
      <c r="M16" s="967"/>
      <c r="N16" s="967"/>
      <c r="O16" s="967"/>
      <c r="P16" s="967"/>
      <c r="Q16" s="967"/>
      <c r="R16" s="967"/>
      <c r="S16" s="967"/>
      <c r="T16" s="967"/>
      <c r="U16" s="967"/>
      <c r="V16" s="967"/>
      <c r="W16" s="967"/>
      <c r="X16" s="967"/>
      <c r="Y16" s="968"/>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32.25" customHeight="1" thickBot="1" x14ac:dyDescent="0.25">
      <c r="B18" s="15"/>
      <c r="C18" s="685" t="s">
        <v>47</v>
      </c>
      <c r="D18" s="686"/>
      <c r="E18" s="686"/>
      <c r="F18" s="686"/>
      <c r="G18" s="686"/>
      <c r="H18" s="687"/>
      <c r="I18" s="966" t="s">
        <v>267</v>
      </c>
      <c r="J18" s="967"/>
      <c r="K18" s="967"/>
      <c r="L18" s="967"/>
      <c r="M18" s="967"/>
      <c r="N18" s="967"/>
      <c r="O18" s="967"/>
      <c r="P18" s="967"/>
      <c r="Q18" s="967"/>
      <c r="R18" s="967"/>
      <c r="S18" s="967"/>
      <c r="T18" s="967"/>
      <c r="U18" s="967"/>
      <c r="V18" s="967"/>
      <c r="W18" s="967"/>
      <c r="X18" s="967"/>
      <c r="Y18" s="968"/>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thickBot="1" x14ac:dyDescent="0.25">
      <c r="B20" s="15"/>
      <c r="C20" s="691" t="s">
        <v>10</v>
      </c>
      <c r="D20" s="692"/>
      <c r="E20" s="692"/>
      <c r="F20" s="692"/>
      <c r="G20" s="692"/>
      <c r="H20" s="693"/>
      <c r="I20" s="697" t="s">
        <v>233</v>
      </c>
      <c r="J20" s="698"/>
      <c r="K20" s="698"/>
      <c r="L20" s="699"/>
      <c r="M20" s="667" t="s">
        <v>11</v>
      </c>
      <c r="N20" s="668"/>
      <c r="O20" s="668"/>
      <c r="P20" s="668"/>
      <c r="Q20" s="668"/>
      <c r="R20" s="668"/>
      <c r="S20" s="669"/>
      <c r="T20" s="744" t="s">
        <v>12</v>
      </c>
      <c r="U20" s="745"/>
      <c r="V20" s="745"/>
      <c r="W20" s="745"/>
      <c r="X20" s="745"/>
      <c r="Y20" s="746"/>
      <c r="Z20" s="17"/>
    </row>
    <row r="21" spans="2:26" s="1" customFormat="1" ht="17.25" customHeight="1" thickBot="1" x14ac:dyDescent="0.25">
      <c r="B21" s="15"/>
      <c r="C21" s="694"/>
      <c r="D21" s="695"/>
      <c r="E21" s="695"/>
      <c r="F21" s="695"/>
      <c r="G21" s="695"/>
      <c r="H21" s="696"/>
      <c r="I21" s="700"/>
      <c r="J21" s="701"/>
      <c r="K21" s="701"/>
      <c r="L21" s="702"/>
      <c r="M21" s="842" t="s">
        <v>252</v>
      </c>
      <c r="N21" s="843"/>
      <c r="O21" s="843"/>
      <c r="P21" s="843"/>
      <c r="Q21" s="843"/>
      <c r="R21" s="843"/>
      <c r="S21" s="844"/>
      <c r="T21" s="1195" t="s">
        <v>71</v>
      </c>
      <c r="U21" s="1196"/>
      <c r="V21" s="1196"/>
      <c r="W21" s="1196"/>
      <c r="X21" s="1196"/>
      <c r="Y21" s="1197"/>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30" customHeight="1" thickBot="1" x14ac:dyDescent="0.25">
      <c r="B24" s="15"/>
      <c r="C24" s="710" t="s">
        <v>253</v>
      </c>
      <c r="D24" s="711"/>
      <c r="E24" s="711"/>
      <c r="F24" s="711"/>
      <c r="G24" s="711"/>
      <c r="H24" s="711"/>
      <c r="I24" s="712"/>
      <c r="J24" s="710" t="s">
        <v>268</v>
      </c>
      <c r="K24" s="711"/>
      <c r="L24" s="711"/>
      <c r="M24" s="711"/>
      <c r="N24" s="711"/>
      <c r="O24" s="711"/>
      <c r="P24" s="712"/>
      <c r="Q24" s="1118" t="s">
        <v>255</v>
      </c>
      <c r="R24" s="1119"/>
      <c r="S24" s="1119"/>
      <c r="T24" s="1119"/>
      <c r="U24" s="1119"/>
      <c r="V24" s="1119"/>
      <c r="W24" s="1119"/>
      <c r="X24" s="1119"/>
      <c r="Y24" s="1430"/>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269</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682">
        <v>1</v>
      </c>
      <c r="J28" s="688"/>
      <c r="K28" s="685" t="s">
        <v>18</v>
      </c>
      <c r="L28" s="686"/>
      <c r="M28" s="686"/>
      <c r="N28" s="686"/>
      <c r="O28" s="686"/>
      <c r="P28" s="687"/>
      <c r="Q28" s="718" t="s">
        <v>38</v>
      </c>
      <c r="R28" s="716"/>
      <c r="S28" s="717"/>
      <c r="T28" s="47" t="s">
        <v>56</v>
      </c>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ht="49.5" customHeight="1" thickBot="1" x14ac:dyDescent="0.25">
      <c r="B32" s="20"/>
      <c r="C32" s="1158" t="s">
        <v>20</v>
      </c>
      <c r="D32" s="1159"/>
      <c r="E32" s="1159"/>
      <c r="F32" s="1159"/>
      <c r="G32" s="1160"/>
      <c r="H32" s="385" t="s">
        <v>270</v>
      </c>
      <c r="I32" s="385" t="s">
        <v>271</v>
      </c>
      <c r="J32" s="385" t="s">
        <v>272</v>
      </c>
      <c r="K32" s="736" t="s">
        <v>24</v>
      </c>
      <c r="L32" s="729"/>
      <c r="M32" s="729"/>
      <c r="N32" s="729"/>
      <c r="O32" s="729"/>
      <c r="P32" s="729"/>
      <c r="Q32" s="729"/>
      <c r="R32" s="729"/>
      <c r="S32" s="729"/>
      <c r="T32" s="729"/>
      <c r="U32" s="729"/>
      <c r="V32" s="729"/>
      <c r="W32" s="729"/>
      <c r="X32" s="729"/>
      <c r="Y32" s="730"/>
      <c r="Z32" s="17"/>
    </row>
    <row r="33" spans="2:26" s="19" customFormat="1" ht="75" customHeight="1" x14ac:dyDescent="0.2">
      <c r="B33" s="20"/>
      <c r="C33" s="719" t="s">
        <v>677</v>
      </c>
      <c r="D33" s="720"/>
      <c r="E33" s="720"/>
      <c r="F33" s="720"/>
      <c r="G33" s="721"/>
      <c r="H33" s="21">
        <v>899</v>
      </c>
      <c r="I33" s="21">
        <v>902</v>
      </c>
      <c r="J33" s="60">
        <f>H33/I33</f>
        <v>0.99667405764966743</v>
      </c>
      <c r="K33" s="1446" t="s">
        <v>273</v>
      </c>
      <c r="L33" s="1447"/>
      <c r="M33" s="1447"/>
      <c r="N33" s="1447"/>
      <c r="O33" s="1447"/>
      <c r="P33" s="1447"/>
      <c r="Q33" s="1447"/>
      <c r="R33" s="1447"/>
      <c r="S33" s="1447"/>
      <c r="T33" s="1447"/>
      <c r="U33" s="1447"/>
      <c r="V33" s="1447"/>
      <c r="W33" s="1447"/>
      <c r="X33" s="1447"/>
      <c r="Y33" s="1448"/>
      <c r="Z33" s="17"/>
    </row>
    <row r="34" spans="2:26" s="19" customFormat="1" ht="45" customHeight="1" thickBot="1" x14ac:dyDescent="0.25">
      <c r="B34" s="20"/>
      <c r="C34" s="719" t="s">
        <v>678</v>
      </c>
      <c r="D34" s="720"/>
      <c r="E34" s="720"/>
      <c r="F34" s="720"/>
      <c r="G34" s="721"/>
      <c r="H34" s="515">
        <v>1140</v>
      </c>
      <c r="I34" s="515">
        <v>1140</v>
      </c>
      <c r="J34" s="561">
        <f>H34/I34</f>
        <v>1</v>
      </c>
      <c r="K34" s="1446" t="s">
        <v>888</v>
      </c>
      <c r="L34" s="1447"/>
      <c r="M34" s="1447"/>
      <c r="N34" s="1447"/>
      <c r="O34" s="1447"/>
      <c r="P34" s="1447"/>
      <c r="Q34" s="1447"/>
      <c r="R34" s="1447"/>
      <c r="S34" s="1447"/>
      <c r="T34" s="1447"/>
      <c r="U34" s="1447"/>
      <c r="V34" s="1447"/>
      <c r="W34" s="1447"/>
      <c r="X34" s="1447"/>
      <c r="Y34" s="1448"/>
      <c r="Z34" s="17"/>
    </row>
    <row r="35" spans="2:26" s="19" customFormat="1" ht="15.75" customHeight="1" thickBot="1" x14ac:dyDescent="0.3">
      <c r="B35" s="20"/>
      <c r="C35" s="738" t="s">
        <v>25</v>
      </c>
      <c r="D35" s="739"/>
      <c r="E35" s="739"/>
      <c r="F35" s="739"/>
      <c r="G35" s="740"/>
      <c r="H35" s="25"/>
      <c r="I35" s="25"/>
      <c r="J35" s="26"/>
      <c r="K35" s="741"/>
      <c r="L35" s="742"/>
      <c r="M35" s="742"/>
      <c r="N35" s="742"/>
      <c r="O35" s="742"/>
      <c r="P35" s="742"/>
      <c r="Q35" s="742"/>
      <c r="R35" s="742"/>
      <c r="S35" s="742"/>
      <c r="T35" s="742"/>
      <c r="U35" s="742"/>
      <c r="V35" s="742"/>
      <c r="W35" s="742"/>
      <c r="X35" s="742"/>
      <c r="Y35" s="743"/>
      <c r="Z35" s="17"/>
    </row>
    <row r="36" spans="2:26" s="19" customFormat="1" ht="15" thickBot="1" x14ac:dyDescent="0.25">
      <c r="B36" s="20"/>
      <c r="C36" s="16"/>
      <c r="D36" s="16"/>
      <c r="E36" s="16"/>
      <c r="F36" s="16"/>
      <c r="G36" s="16"/>
      <c r="H36" s="27"/>
      <c r="I36" s="27"/>
      <c r="J36" s="28"/>
      <c r="K36" s="16"/>
      <c r="L36" s="16"/>
      <c r="M36" s="16"/>
      <c r="N36" s="16"/>
      <c r="O36" s="16"/>
      <c r="P36" s="16"/>
      <c r="Q36" s="16"/>
      <c r="R36" s="16"/>
      <c r="S36" s="16"/>
      <c r="T36" s="16"/>
      <c r="U36" s="16"/>
      <c r="V36" s="16"/>
      <c r="W36" s="16"/>
      <c r="X36" s="16"/>
      <c r="Y36" s="16"/>
      <c r="Z36" s="17"/>
    </row>
    <row r="37" spans="2:26" s="19" customFormat="1" x14ac:dyDescent="0.2">
      <c r="B37" s="20"/>
      <c r="C37" s="744" t="s">
        <v>26</v>
      </c>
      <c r="D37" s="745"/>
      <c r="E37" s="745"/>
      <c r="F37" s="745"/>
      <c r="G37" s="745"/>
      <c r="H37" s="745"/>
      <c r="I37" s="745"/>
      <c r="J37" s="745"/>
      <c r="K37" s="745"/>
      <c r="L37" s="745"/>
      <c r="M37" s="745"/>
      <c r="N37" s="745"/>
      <c r="O37" s="745"/>
      <c r="P37" s="745"/>
      <c r="Q37" s="745"/>
      <c r="R37" s="745"/>
      <c r="S37" s="745"/>
      <c r="T37" s="745"/>
      <c r="U37" s="745"/>
      <c r="V37" s="745"/>
      <c r="W37" s="745"/>
      <c r="X37" s="745"/>
      <c r="Y37" s="746"/>
      <c r="Z37" s="17"/>
    </row>
    <row r="38" spans="2:26" ht="15" thickBot="1" x14ac:dyDescent="0.25">
      <c r="B38" s="15"/>
      <c r="C38" s="747"/>
      <c r="D38" s="748"/>
      <c r="E38" s="748"/>
      <c r="F38" s="748"/>
      <c r="G38" s="748"/>
      <c r="H38" s="748"/>
      <c r="I38" s="748"/>
      <c r="J38" s="748"/>
      <c r="K38" s="748"/>
      <c r="L38" s="748"/>
      <c r="M38" s="748"/>
      <c r="N38" s="748"/>
      <c r="O38" s="748"/>
      <c r="P38" s="748"/>
      <c r="Q38" s="748"/>
      <c r="R38" s="748"/>
      <c r="S38" s="748"/>
      <c r="T38" s="748"/>
      <c r="U38" s="748"/>
      <c r="V38" s="748"/>
      <c r="W38" s="748"/>
      <c r="X38" s="748"/>
      <c r="Y38" s="749"/>
      <c r="Z38" s="17"/>
    </row>
    <row r="39" spans="2:26" x14ac:dyDescent="0.2">
      <c r="B39" s="15"/>
      <c r="C39" s="750" t="s">
        <v>27</v>
      </c>
      <c r="D39" s="751"/>
      <c r="E39" s="751"/>
      <c r="F39" s="751"/>
      <c r="G39" s="751"/>
      <c r="H39" s="751"/>
      <c r="I39" s="751"/>
      <c r="J39" s="751"/>
      <c r="K39" s="751"/>
      <c r="L39" s="751"/>
      <c r="M39" s="751"/>
      <c r="N39" s="751"/>
      <c r="O39" s="751"/>
      <c r="P39" s="751"/>
      <c r="Q39" s="751"/>
      <c r="R39" s="751"/>
      <c r="S39" s="751"/>
      <c r="T39" s="751"/>
      <c r="U39" s="751"/>
      <c r="V39" s="751"/>
      <c r="W39" s="751"/>
      <c r="X39" s="751"/>
      <c r="Y39" s="752"/>
      <c r="Z39" s="17"/>
    </row>
    <row r="40" spans="2:26" x14ac:dyDescent="0.2">
      <c r="B40" s="15"/>
      <c r="C40" s="753"/>
      <c r="D40" s="754"/>
      <c r="E40" s="754"/>
      <c r="F40" s="754"/>
      <c r="G40" s="754"/>
      <c r="H40" s="754"/>
      <c r="I40" s="754"/>
      <c r="J40" s="754"/>
      <c r="K40" s="754"/>
      <c r="L40" s="754"/>
      <c r="M40" s="754"/>
      <c r="N40" s="754"/>
      <c r="O40" s="754"/>
      <c r="P40" s="754"/>
      <c r="Q40" s="754"/>
      <c r="R40" s="754"/>
      <c r="S40" s="754"/>
      <c r="T40" s="754"/>
      <c r="U40" s="754"/>
      <c r="V40" s="754"/>
      <c r="W40" s="754"/>
      <c r="X40" s="754"/>
      <c r="Y40" s="755"/>
      <c r="Z40" s="17"/>
    </row>
    <row r="41" spans="2:26" x14ac:dyDescent="0.2">
      <c r="B41" s="15"/>
      <c r="C41" s="753"/>
      <c r="D41" s="754"/>
      <c r="E41" s="754"/>
      <c r="F41" s="754"/>
      <c r="G41" s="754"/>
      <c r="H41" s="754"/>
      <c r="I41" s="754"/>
      <c r="J41" s="754"/>
      <c r="K41" s="754"/>
      <c r="L41" s="754"/>
      <c r="M41" s="754"/>
      <c r="N41" s="754"/>
      <c r="O41" s="754"/>
      <c r="P41" s="754"/>
      <c r="Q41" s="754"/>
      <c r="R41" s="754"/>
      <c r="S41" s="754"/>
      <c r="T41" s="754"/>
      <c r="U41" s="754"/>
      <c r="V41" s="754"/>
      <c r="W41" s="754"/>
      <c r="X41" s="754"/>
      <c r="Y41" s="755"/>
      <c r="Z41" s="17"/>
    </row>
    <row r="42" spans="2:26" x14ac:dyDescent="0.2">
      <c r="B42" s="15"/>
      <c r="C42" s="753"/>
      <c r="D42" s="754"/>
      <c r="E42" s="754"/>
      <c r="F42" s="754"/>
      <c r="G42" s="754"/>
      <c r="H42" s="754"/>
      <c r="I42" s="754"/>
      <c r="J42" s="754"/>
      <c r="K42" s="754"/>
      <c r="L42" s="754"/>
      <c r="M42" s="754"/>
      <c r="N42" s="754"/>
      <c r="O42" s="754"/>
      <c r="P42" s="754"/>
      <c r="Q42" s="754"/>
      <c r="R42" s="754"/>
      <c r="S42" s="754"/>
      <c r="T42" s="754"/>
      <c r="U42" s="754"/>
      <c r="V42" s="754"/>
      <c r="W42" s="754"/>
      <c r="X42" s="754"/>
      <c r="Y42" s="755"/>
      <c r="Z42" s="17"/>
    </row>
    <row r="43" spans="2:26" x14ac:dyDescent="0.2">
      <c r="B43" s="15"/>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17"/>
    </row>
    <row r="44" spans="2:26" x14ac:dyDescent="0.2">
      <c r="B44" s="1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17"/>
    </row>
    <row r="45" spans="2:26" x14ac:dyDescent="0.2">
      <c r="B45" s="1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17"/>
    </row>
    <row r="46" spans="2:26" x14ac:dyDescent="0.2">
      <c r="B46" s="1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17"/>
    </row>
    <row r="47" spans="2:26" x14ac:dyDescent="0.2">
      <c r="B47" s="1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17"/>
    </row>
    <row r="48" spans="2:26" x14ac:dyDescent="0.2">
      <c r="B48" s="1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17"/>
    </row>
    <row r="49" spans="1:26" x14ac:dyDescent="0.2">
      <c r="B49" s="1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17"/>
    </row>
    <row r="50" spans="1:26"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17"/>
    </row>
    <row r="51" spans="1:26" ht="15" thickBot="1" x14ac:dyDescent="0.25">
      <c r="B51" s="15"/>
      <c r="C51" s="756"/>
      <c r="D51" s="757"/>
      <c r="E51" s="757"/>
      <c r="F51" s="757"/>
      <c r="G51" s="757"/>
      <c r="H51" s="757"/>
      <c r="I51" s="757"/>
      <c r="J51" s="757"/>
      <c r="K51" s="757"/>
      <c r="L51" s="757"/>
      <c r="M51" s="757"/>
      <c r="N51" s="757"/>
      <c r="O51" s="757"/>
      <c r="P51" s="757"/>
      <c r="Q51" s="757"/>
      <c r="R51" s="757"/>
      <c r="S51" s="757"/>
      <c r="T51" s="757"/>
      <c r="U51" s="757"/>
      <c r="V51" s="757"/>
      <c r="W51" s="757"/>
      <c r="X51" s="757"/>
      <c r="Y51" s="758"/>
      <c r="Z51" s="17"/>
    </row>
    <row r="52" spans="1:26" x14ac:dyDescent="0.2">
      <c r="B52" s="29"/>
      <c r="C52" s="30"/>
      <c r="D52" s="30"/>
      <c r="E52" s="30"/>
      <c r="F52" s="30"/>
      <c r="G52" s="30"/>
      <c r="H52" s="30"/>
      <c r="I52" s="30"/>
      <c r="J52" s="30"/>
      <c r="K52" s="30"/>
      <c r="L52" s="30"/>
      <c r="M52" s="30"/>
      <c r="N52" s="30"/>
      <c r="O52" s="30"/>
      <c r="P52" s="30"/>
      <c r="Q52" s="30"/>
      <c r="R52" s="30"/>
      <c r="S52" s="30"/>
      <c r="T52" s="30"/>
      <c r="U52" s="30"/>
      <c r="V52" s="30"/>
      <c r="W52" s="30"/>
      <c r="X52" s="30"/>
      <c r="Y52" s="30"/>
      <c r="Z52" s="31"/>
    </row>
    <row r="53" spans="1:26" ht="15" thickBot="1" x14ac:dyDescent="0.25">
      <c r="B53" s="32"/>
      <c r="C53" s="33"/>
      <c r="D53" s="33"/>
      <c r="E53" s="33"/>
      <c r="F53" s="33"/>
      <c r="G53" s="33"/>
      <c r="H53" s="33"/>
      <c r="I53" s="33"/>
      <c r="J53" s="33"/>
      <c r="K53" s="33"/>
      <c r="L53" s="33"/>
      <c r="M53" s="33"/>
      <c r="N53" s="33"/>
      <c r="O53" s="33"/>
      <c r="P53" s="33"/>
      <c r="Q53" s="33"/>
      <c r="R53" s="33"/>
      <c r="S53" s="33"/>
      <c r="T53" s="33"/>
      <c r="U53" s="33"/>
      <c r="V53" s="33"/>
      <c r="W53" s="33"/>
      <c r="X53" s="33"/>
      <c r="Y53" s="33"/>
      <c r="Z53" s="34"/>
    </row>
    <row r="54" spans="1:26" ht="14.25" customHeight="1" x14ac:dyDescent="0.2">
      <c r="B54" s="35"/>
      <c r="C54" s="759" t="s">
        <v>20</v>
      </c>
      <c r="D54" s="760"/>
      <c r="E54" s="760"/>
      <c r="F54" s="760"/>
      <c r="G54" s="761"/>
      <c r="H54" s="759" t="s">
        <v>34</v>
      </c>
      <c r="I54" s="761"/>
      <c r="J54" s="759" t="s">
        <v>35</v>
      </c>
      <c r="K54" s="760"/>
      <c r="L54" s="760"/>
      <c r="M54" s="761"/>
      <c r="N54" s="759" t="s">
        <v>33</v>
      </c>
      <c r="O54" s="760"/>
      <c r="P54" s="760"/>
      <c r="Q54" s="760"/>
      <c r="R54" s="760"/>
      <c r="S54" s="760"/>
      <c r="T54" s="760"/>
      <c r="U54" s="760"/>
      <c r="V54" s="760"/>
      <c r="W54" s="760"/>
      <c r="X54" s="760"/>
      <c r="Y54" s="761"/>
      <c r="Z54" s="36"/>
    </row>
    <row r="55" spans="1:26" ht="14.25" customHeight="1" x14ac:dyDescent="0.2">
      <c r="A55" s="1"/>
      <c r="B55" s="37"/>
      <c r="C55" s="762"/>
      <c r="D55" s="763"/>
      <c r="E55" s="763"/>
      <c r="F55" s="763"/>
      <c r="G55" s="764"/>
      <c r="H55" s="762"/>
      <c r="I55" s="764"/>
      <c r="J55" s="762"/>
      <c r="K55" s="763"/>
      <c r="L55" s="763"/>
      <c r="M55" s="764"/>
      <c r="N55" s="762"/>
      <c r="O55" s="763"/>
      <c r="P55" s="763"/>
      <c r="Q55" s="763"/>
      <c r="R55" s="763"/>
      <c r="S55" s="763"/>
      <c r="T55" s="763"/>
      <c r="U55" s="763"/>
      <c r="V55" s="763"/>
      <c r="W55" s="763"/>
      <c r="X55" s="763"/>
      <c r="Y55" s="764"/>
      <c r="Z55" s="36"/>
    </row>
    <row r="56" spans="1:26" ht="15" customHeight="1" thickBot="1" x14ac:dyDescent="0.25">
      <c r="A56" s="1"/>
      <c r="B56" s="37"/>
      <c r="C56" s="762"/>
      <c r="D56" s="763"/>
      <c r="E56" s="763"/>
      <c r="F56" s="763"/>
      <c r="G56" s="764"/>
      <c r="H56" s="762"/>
      <c r="I56" s="764"/>
      <c r="J56" s="762"/>
      <c r="K56" s="763"/>
      <c r="L56" s="763"/>
      <c r="M56" s="764"/>
      <c r="N56" s="762"/>
      <c r="O56" s="763"/>
      <c r="P56" s="763"/>
      <c r="Q56" s="763"/>
      <c r="R56" s="763"/>
      <c r="S56" s="763"/>
      <c r="T56" s="763"/>
      <c r="U56" s="763"/>
      <c r="V56" s="763"/>
      <c r="W56" s="763"/>
      <c r="X56" s="763"/>
      <c r="Y56" s="764"/>
      <c r="Z56" s="36"/>
    </row>
    <row r="57" spans="1:26" ht="45.75" customHeight="1" x14ac:dyDescent="0.2">
      <c r="B57" s="35"/>
      <c r="C57" s="1449" t="s">
        <v>677</v>
      </c>
      <c r="D57" s="1450"/>
      <c r="E57" s="1450"/>
      <c r="F57" s="1450"/>
      <c r="G57" s="1450"/>
      <c r="H57" s="1128">
        <v>0.93</v>
      </c>
      <c r="I57" s="644"/>
      <c r="J57" s="1183">
        <v>0.99660000000000004</v>
      </c>
      <c r="K57" s="644"/>
      <c r="L57" s="644"/>
      <c r="M57" s="644"/>
      <c r="N57" s="1443" t="s">
        <v>262</v>
      </c>
      <c r="O57" s="1444"/>
      <c r="P57" s="1444"/>
      <c r="Q57" s="1444"/>
      <c r="R57" s="1444"/>
      <c r="S57" s="1444"/>
      <c r="T57" s="1444"/>
      <c r="U57" s="1444"/>
      <c r="V57" s="1444"/>
      <c r="W57" s="1444"/>
      <c r="X57" s="1444"/>
      <c r="Y57" s="1445"/>
      <c r="Z57" s="38"/>
    </row>
    <row r="58" spans="1:26" x14ac:dyDescent="0.2">
      <c r="B58" s="35"/>
      <c r="C58" s="645"/>
      <c r="D58" s="646"/>
      <c r="E58" s="646"/>
      <c r="F58" s="646"/>
      <c r="G58" s="646"/>
      <c r="H58" s="646"/>
      <c r="I58" s="646"/>
      <c r="J58" s="646"/>
      <c r="K58" s="646"/>
      <c r="L58" s="646"/>
      <c r="M58" s="646"/>
      <c r="N58" s="646"/>
      <c r="O58" s="646"/>
      <c r="P58" s="646"/>
      <c r="Q58" s="646"/>
      <c r="R58" s="646"/>
      <c r="S58" s="646"/>
      <c r="T58" s="646"/>
      <c r="U58" s="646"/>
      <c r="V58" s="646"/>
      <c r="W58" s="646"/>
      <c r="X58" s="646"/>
      <c r="Y58" s="768"/>
      <c r="Z58" s="38"/>
    </row>
    <row r="59" spans="1:26" x14ac:dyDescent="0.2">
      <c r="B59" s="35"/>
      <c r="C59" s="645"/>
      <c r="D59" s="646"/>
      <c r="E59" s="646"/>
      <c r="F59" s="646"/>
      <c r="G59" s="646"/>
      <c r="H59" s="646"/>
      <c r="I59" s="646"/>
      <c r="J59" s="646"/>
      <c r="K59" s="646"/>
      <c r="L59" s="646"/>
      <c r="M59" s="646"/>
      <c r="N59" s="646"/>
      <c r="O59" s="646"/>
      <c r="P59" s="646"/>
      <c r="Q59" s="646"/>
      <c r="R59" s="646"/>
      <c r="S59" s="646"/>
      <c r="T59" s="646"/>
      <c r="U59" s="646"/>
      <c r="V59" s="646"/>
      <c r="W59" s="646"/>
      <c r="X59" s="646"/>
      <c r="Y59" s="768"/>
      <c r="Z59" s="38"/>
    </row>
    <row r="60" spans="1:26" x14ac:dyDescent="0.2">
      <c r="B60" s="35"/>
      <c r="C60" s="645"/>
      <c r="D60" s="646"/>
      <c r="E60" s="646"/>
      <c r="F60" s="646"/>
      <c r="G60" s="646"/>
      <c r="H60" s="646"/>
      <c r="I60" s="646"/>
      <c r="J60" s="646"/>
      <c r="K60" s="646"/>
      <c r="L60" s="646"/>
      <c r="M60" s="646"/>
      <c r="N60" s="646"/>
      <c r="O60" s="646"/>
      <c r="P60" s="646"/>
      <c r="Q60" s="646"/>
      <c r="R60" s="646"/>
      <c r="S60" s="646"/>
      <c r="T60" s="646"/>
      <c r="U60" s="646"/>
      <c r="V60" s="646"/>
      <c r="W60" s="646"/>
      <c r="X60" s="646"/>
      <c r="Y60" s="768"/>
      <c r="Z60" s="38"/>
    </row>
    <row r="61" spans="1:26" x14ac:dyDescent="0.2">
      <c r="B61" s="35"/>
      <c r="C61" s="645"/>
      <c r="D61" s="646"/>
      <c r="E61" s="646"/>
      <c r="F61" s="646"/>
      <c r="G61" s="646"/>
      <c r="H61" s="646"/>
      <c r="I61" s="646"/>
      <c r="J61" s="646"/>
      <c r="K61" s="646"/>
      <c r="L61" s="646"/>
      <c r="M61" s="646"/>
      <c r="N61" s="646"/>
      <c r="O61" s="646"/>
      <c r="P61" s="646"/>
      <c r="Q61" s="646"/>
      <c r="R61" s="646"/>
      <c r="S61" s="646"/>
      <c r="T61" s="646"/>
      <c r="U61" s="646"/>
      <c r="V61" s="646"/>
      <c r="W61" s="646"/>
      <c r="X61" s="646"/>
      <c r="Y61" s="768"/>
      <c r="Z61" s="38"/>
    </row>
    <row r="62" spans="1:26" x14ac:dyDescent="0.2">
      <c r="B62" s="35"/>
      <c r="C62" s="645"/>
      <c r="D62" s="646"/>
      <c r="E62" s="646"/>
      <c r="F62" s="646"/>
      <c r="G62" s="646"/>
      <c r="H62" s="646"/>
      <c r="I62" s="646"/>
      <c r="J62" s="646"/>
      <c r="K62" s="646"/>
      <c r="L62" s="646"/>
      <c r="M62" s="646"/>
      <c r="N62" s="646"/>
      <c r="O62" s="646"/>
      <c r="P62" s="646"/>
      <c r="Q62" s="646"/>
      <c r="R62" s="646"/>
      <c r="S62" s="646"/>
      <c r="T62" s="646"/>
      <c r="U62" s="646"/>
      <c r="V62" s="646"/>
      <c r="W62" s="646"/>
      <c r="X62" s="646"/>
      <c r="Y62" s="768"/>
      <c r="Z62" s="38"/>
    </row>
    <row r="63" spans="1:26" x14ac:dyDescent="0.2">
      <c r="B63" s="35"/>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8"/>
    </row>
    <row r="64" spans="1:26" ht="15" thickBot="1" x14ac:dyDescent="0.25">
      <c r="B64" s="35"/>
      <c r="C64" s="647"/>
      <c r="D64" s="648"/>
      <c r="E64" s="648"/>
      <c r="F64" s="648"/>
      <c r="G64" s="648"/>
      <c r="H64" s="648"/>
      <c r="I64" s="648"/>
      <c r="J64" s="648"/>
      <c r="K64" s="648"/>
      <c r="L64" s="648"/>
      <c r="M64" s="648"/>
      <c r="N64" s="648"/>
      <c r="O64" s="648"/>
      <c r="P64" s="648"/>
      <c r="Q64" s="648"/>
      <c r="R64" s="648"/>
      <c r="S64" s="648"/>
      <c r="T64" s="648"/>
      <c r="U64" s="648"/>
      <c r="V64" s="648"/>
      <c r="W64" s="648"/>
      <c r="X64" s="648"/>
      <c r="Y64" s="770"/>
      <c r="Z64" s="38"/>
    </row>
    <row r="65" spans="2:26" x14ac:dyDescent="0.2">
      <c r="B65" s="39"/>
      <c r="C65" s="30"/>
      <c r="D65" s="30"/>
      <c r="E65" s="30"/>
      <c r="F65" s="30"/>
      <c r="G65" s="30"/>
      <c r="H65" s="30"/>
      <c r="I65" s="30"/>
      <c r="J65" s="30"/>
      <c r="K65" s="30"/>
      <c r="L65" s="30"/>
      <c r="M65" s="30"/>
      <c r="N65" s="30"/>
      <c r="O65" s="30"/>
      <c r="P65" s="30"/>
      <c r="Q65" s="30"/>
      <c r="R65" s="30"/>
      <c r="S65" s="30"/>
      <c r="T65" s="30"/>
      <c r="U65" s="30"/>
      <c r="V65" s="30"/>
      <c r="W65" s="30"/>
      <c r="X65" s="30"/>
      <c r="Y65" s="30"/>
      <c r="Z65" s="40"/>
    </row>
    <row r="104" ht="6" customHeight="1" x14ac:dyDescent="0.2"/>
  </sheetData>
  <mergeCells count="87">
    <mergeCell ref="C64:G64"/>
    <mergeCell ref="H64:I64"/>
    <mergeCell ref="J64:M64"/>
    <mergeCell ref="N64:Y64"/>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58:G58"/>
    <mergeCell ref="H58:I58"/>
    <mergeCell ref="J58:M58"/>
    <mergeCell ref="N58:Y58"/>
    <mergeCell ref="C59:G59"/>
    <mergeCell ref="H59:I59"/>
    <mergeCell ref="J59:M59"/>
    <mergeCell ref="N59:Y59"/>
    <mergeCell ref="C54:G56"/>
    <mergeCell ref="H54:I56"/>
    <mergeCell ref="J54:M56"/>
    <mergeCell ref="N54:Y56"/>
    <mergeCell ref="C57:G57"/>
    <mergeCell ref="H57:I57"/>
    <mergeCell ref="J57:M57"/>
    <mergeCell ref="N57:Y57"/>
    <mergeCell ref="C30:Y31"/>
    <mergeCell ref="C32:G32"/>
    <mergeCell ref="K32:Y32"/>
    <mergeCell ref="C39:Y51"/>
    <mergeCell ref="C33:G33"/>
    <mergeCell ref="K33:Y33"/>
    <mergeCell ref="C34:G34"/>
    <mergeCell ref="K34:Y34"/>
    <mergeCell ref="C35:G35"/>
    <mergeCell ref="K35:Y35"/>
    <mergeCell ref="C37:Y38"/>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Z111"/>
  <sheetViews>
    <sheetView topLeftCell="A35" workbookViewId="0">
      <selection activeCell="K36" sqref="K36:Y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1451" t="s">
        <v>374</v>
      </c>
      <c r="J7" s="1452"/>
      <c r="K7" s="1452"/>
      <c r="L7" s="1452"/>
      <c r="M7" s="1452"/>
      <c r="N7" s="1452"/>
      <c r="O7" s="1452"/>
      <c r="P7" s="1452"/>
      <c r="Q7" s="1452"/>
      <c r="R7" s="1452"/>
      <c r="S7" s="1452"/>
      <c r="T7" s="1452"/>
      <c r="U7" s="1452"/>
      <c r="V7" s="1452"/>
      <c r="W7" s="1452"/>
      <c r="X7" s="1452"/>
      <c r="Y7" s="1453"/>
      <c r="Z7" s="11"/>
    </row>
    <row r="8" spans="1:26" ht="15.75" thickBot="1" x14ac:dyDescent="0.25">
      <c r="B8" s="10"/>
      <c r="C8" s="631"/>
      <c r="D8" s="632"/>
      <c r="E8" s="632"/>
      <c r="F8" s="632"/>
      <c r="G8" s="632"/>
      <c r="H8" s="633"/>
      <c r="I8" s="1454"/>
      <c r="J8" s="1455"/>
      <c r="K8" s="1455"/>
      <c r="L8" s="1455"/>
      <c r="M8" s="1455"/>
      <c r="N8" s="1455"/>
      <c r="O8" s="1455"/>
      <c r="P8" s="1455"/>
      <c r="Q8" s="1455"/>
      <c r="R8" s="1455"/>
      <c r="S8" s="1455"/>
      <c r="T8" s="1455"/>
      <c r="U8" s="1455"/>
      <c r="V8" s="1455"/>
      <c r="W8" s="1455"/>
      <c r="X8" s="1455"/>
      <c r="Y8" s="145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t="s">
        <v>375</v>
      </c>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t="s">
        <v>376</v>
      </c>
      <c r="S11" s="683"/>
      <c r="T11" s="683"/>
      <c r="U11" s="684"/>
      <c r="V11" s="670" t="s">
        <v>389</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634" t="s">
        <v>377</v>
      </c>
      <c r="J13" s="635"/>
      <c r="K13" s="635"/>
      <c r="L13" s="635"/>
      <c r="M13" s="635"/>
      <c r="N13" s="635"/>
      <c r="O13" s="635"/>
      <c r="P13" s="635"/>
      <c r="Q13" s="635"/>
      <c r="R13" s="635"/>
      <c r="S13" s="636"/>
      <c r="T13" s="628" t="s">
        <v>7</v>
      </c>
      <c r="U13" s="629"/>
      <c r="V13" s="629"/>
      <c r="W13" s="629"/>
      <c r="X13" s="629"/>
      <c r="Y13" s="630"/>
      <c r="Z13" s="17"/>
    </row>
    <row r="14" spans="1:26" ht="30" customHeight="1" thickBot="1" x14ac:dyDescent="0.25">
      <c r="B14" s="15"/>
      <c r="C14" s="631"/>
      <c r="D14" s="632"/>
      <c r="E14" s="632"/>
      <c r="F14" s="632"/>
      <c r="G14" s="632"/>
      <c r="H14" s="633"/>
      <c r="I14" s="637"/>
      <c r="J14" s="638"/>
      <c r="K14" s="638"/>
      <c r="L14" s="638"/>
      <c r="M14" s="638"/>
      <c r="N14" s="638"/>
      <c r="O14" s="638"/>
      <c r="P14" s="638"/>
      <c r="Q14" s="638"/>
      <c r="R14" s="638"/>
      <c r="S14" s="639"/>
      <c r="T14" s="640" t="s">
        <v>32</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688" t="s">
        <v>378</v>
      </c>
      <c r="J16" s="689"/>
      <c r="K16" s="689"/>
      <c r="L16" s="689"/>
      <c r="M16" s="689"/>
      <c r="N16" s="689"/>
      <c r="O16" s="689"/>
      <c r="P16" s="689"/>
      <c r="Q16" s="689"/>
      <c r="R16" s="689"/>
      <c r="S16" s="689"/>
      <c r="T16" s="689"/>
      <c r="U16" s="689"/>
      <c r="V16" s="689"/>
      <c r="W16" s="689"/>
      <c r="X16" s="689"/>
      <c r="Y16" s="69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85" t="s">
        <v>9</v>
      </c>
      <c r="D18" s="686"/>
      <c r="E18" s="686"/>
      <c r="F18" s="686"/>
      <c r="G18" s="686"/>
      <c r="H18" s="687"/>
      <c r="I18" s="688" t="s">
        <v>379</v>
      </c>
      <c r="J18" s="689"/>
      <c r="K18" s="689"/>
      <c r="L18" s="689"/>
      <c r="M18" s="689"/>
      <c r="N18" s="689"/>
      <c r="O18" s="689"/>
      <c r="P18" s="689"/>
      <c r="Q18" s="689"/>
      <c r="R18" s="689"/>
      <c r="S18" s="689"/>
      <c r="T18" s="689"/>
      <c r="U18" s="689"/>
      <c r="V18" s="689"/>
      <c r="W18" s="689"/>
      <c r="X18" s="689"/>
      <c r="Y18" s="69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thickBot="1" x14ac:dyDescent="0.25">
      <c r="B20" s="15"/>
      <c r="C20" s="691" t="s">
        <v>10</v>
      </c>
      <c r="D20" s="692"/>
      <c r="E20" s="692"/>
      <c r="F20" s="692"/>
      <c r="G20" s="692"/>
      <c r="H20" s="693"/>
      <c r="I20" s="697" t="s">
        <v>233</v>
      </c>
      <c r="J20" s="698"/>
      <c r="K20" s="698"/>
      <c r="L20" s="699"/>
      <c r="M20" s="667" t="s">
        <v>11</v>
      </c>
      <c r="N20" s="668"/>
      <c r="O20" s="668"/>
      <c r="P20" s="668"/>
      <c r="Q20" s="668"/>
      <c r="R20" s="668"/>
      <c r="S20" s="669"/>
      <c r="T20" s="744" t="s">
        <v>12</v>
      </c>
      <c r="U20" s="745"/>
      <c r="V20" s="745"/>
      <c r="W20" s="745"/>
      <c r="X20" s="745"/>
      <c r="Y20" s="746"/>
      <c r="Z20" s="17"/>
    </row>
    <row r="21" spans="2:26" s="1" customFormat="1" ht="30.75" customHeight="1" thickBot="1" x14ac:dyDescent="0.25">
      <c r="B21" s="15"/>
      <c r="C21" s="694"/>
      <c r="D21" s="695"/>
      <c r="E21" s="695"/>
      <c r="F21" s="695"/>
      <c r="G21" s="695"/>
      <c r="H21" s="696"/>
      <c r="I21" s="700"/>
      <c r="J21" s="701"/>
      <c r="K21" s="701"/>
      <c r="L21" s="702"/>
      <c r="M21" s="842" t="s">
        <v>161</v>
      </c>
      <c r="N21" s="843"/>
      <c r="O21" s="843"/>
      <c r="P21" s="843"/>
      <c r="Q21" s="843"/>
      <c r="R21" s="843"/>
      <c r="S21" s="844"/>
      <c r="T21" s="1195" t="s">
        <v>50</v>
      </c>
      <c r="U21" s="1196"/>
      <c r="V21" s="1196"/>
      <c r="W21" s="1196"/>
      <c r="X21" s="1196"/>
      <c r="Y21" s="1197"/>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36" customHeight="1" thickBot="1" x14ac:dyDescent="0.25">
      <c r="B24" s="15"/>
      <c r="C24" s="710" t="s">
        <v>380</v>
      </c>
      <c r="D24" s="711"/>
      <c r="E24" s="711"/>
      <c r="F24" s="711"/>
      <c r="G24" s="711"/>
      <c r="H24" s="711"/>
      <c r="I24" s="712"/>
      <c r="J24" s="710" t="s">
        <v>381</v>
      </c>
      <c r="K24" s="711"/>
      <c r="L24" s="711"/>
      <c r="M24" s="711"/>
      <c r="N24" s="711"/>
      <c r="O24" s="711"/>
      <c r="P24" s="712"/>
      <c r="Q24" s="1118" t="s">
        <v>382</v>
      </c>
      <c r="R24" s="1119"/>
      <c r="S24" s="1119"/>
      <c r="T24" s="1119"/>
      <c r="U24" s="1119"/>
      <c r="V24" s="1119"/>
      <c r="W24" s="1119"/>
      <c r="X24" s="1119"/>
      <c r="Y24" s="1430"/>
      <c r="Z24" s="17"/>
    </row>
    <row r="25" spans="2:26" ht="15" thickBot="1" x14ac:dyDescent="0.25">
      <c r="B25" s="15"/>
      <c r="C25" s="16"/>
      <c r="D25" s="16"/>
      <c r="E25" s="16"/>
      <c r="F25" s="16"/>
      <c r="G25" s="16"/>
      <c r="H25" s="16"/>
      <c r="I25" s="16"/>
      <c r="J25" s="16"/>
      <c r="K25" s="16"/>
      <c r="L25" s="16"/>
      <c r="M25" s="16"/>
      <c r="N25" s="16"/>
      <c r="O25" s="16"/>
      <c r="P25" s="16" t="s">
        <v>636</v>
      </c>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383</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709" t="s">
        <v>384</v>
      </c>
      <c r="J28" s="688"/>
      <c r="K28" s="685" t="s">
        <v>18</v>
      </c>
      <c r="L28" s="686"/>
      <c r="M28" s="686"/>
      <c r="N28" s="686"/>
      <c r="O28" s="686"/>
      <c r="P28" s="687"/>
      <c r="Q28" s="718" t="s">
        <v>38</v>
      </c>
      <c r="R28" s="716"/>
      <c r="S28" s="717"/>
      <c r="T28" s="47" t="s">
        <v>56</v>
      </c>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ht="76.5" customHeight="1" thickBot="1" x14ac:dyDescent="0.25">
      <c r="B32" s="20"/>
      <c r="C32" s="1158" t="s">
        <v>20</v>
      </c>
      <c r="D32" s="1159"/>
      <c r="E32" s="1159"/>
      <c r="F32" s="1159"/>
      <c r="G32" s="1160"/>
      <c r="H32" s="92" t="s">
        <v>385</v>
      </c>
      <c r="I32" s="93" t="s">
        <v>386</v>
      </c>
      <c r="J32" s="94" t="s">
        <v>23</v>
      </c>
      <c r="K32" s="1457" t="s">
        <v>24</v>
      </c>
      <c r="L32" s="1159"/>
      <c r="M32" s="1159"/>
      <c r="N32" s="1159"/>
      <c r="O32" s="1159"/>
      <c r="P32" s="1159"/>
      <c r="Q32" s="1159"/>
      <c r="R32" s="1159"/>
      <c r="S32" s="1159"/>
      <c r="T32" s="1159"/>
      <c r="U32" s="1159"/>
      <c r="V32" s="1159"/>
      <c r="W32" s="1159"/>
      <c r="X32" s="1159"/>
      <c r="Y32" s="1160"/>
      <c r="Z32" s="17"/>
    </row>
    <row r="33" spans="2:26" s="19" customFormat="1" ht="123.75" customHeight="1" x14ac:dyDescent="0.2">
      <c r="B33" s="20"/>
      <c r="C33" s="719" t="s">
        <v>36</v>
      </c>
      <c r="D33" s="720"/>
      <c r="E33" s="720"/>
      <c r="F33" s="720"/>
      <c r="G33" s="721"/>
      <c r="H33" s="95">
        <v>22</v>
      </c>
      <c r="I33" s="95">
        <v>75</v>
      </c>
      <c r="J33" s="22">
        <f>+H33/I33</f>
        <v>0.29333333333333333</v>
      </c>
      <c r="K33" s="722" t="s">
        <v>387</v>
      </c>
      <c r="L33" s="723"/>
      <c r="M33" s="723"/>
      <c r="N33" s="723"/>
      <c r="O33" s="723"/>
      <c r="P33" s="723"/>
      <c r="Q33" s="723"/>
      <c r="R33" s="723"/>
      <c r="S33" s="723"/>
      <c r="T33" s="723"/>
      <c r="U33" s="723"/>
      <c r="V33" s="723"/>
      <c r="W33" s="723"/>
      <c r="X33" s="723"/>
      <c r="Y33" s="724"/>
      <c r="Z33" s="17"/>
    </row>
    <row r="34" spans="2:26" s="19" customFormat="1" ht="115.5" customHeight="1" x14ac:dyDescent="0.2">
      <c r="B34" s="20"/>
      <c r="C34" s="719" t="s">
        <v>93</v>
      </c>
      <c r="D34" s="720"/>
      <c r="E34" s="720"/>
      <c r="F34" s="720"/>
      <c r="G34" s="721"/>
      <c r="H34" s="23">
        <v>46</v>
      </c>
      <c r="I34" s="23">
        <v>50</v>
      </c>
      <c r="J34" s="22">
        <f>+H34/I34</f>
        <v>0.92</v>
      </c>
      <c r="K34" s="722" t="s">
        <v>388</v>
      </c>
      <c r="L34" s="723"/>
      <c r="M34" s="723"/>
      <c r="N34" s="723"/>
      <c r="O34" s="723"/>
      <c r="P34" s="723"/>
      <c r="Q34" s="723"/>
      <c r="R34" s="723"/>
      <c r="S34" s="723"/>
      <c r="T34" s="723"/>
      <c r="U34" s="723"/>
      <c r="V34" s="723"/>
      <c r="W34" s="723"/>
      <c r="X34" s="723"/>
      <c r="Y34" s="724"/>
      <c r="Z34" s="17"/>
    </row>
    <row r="35" spans="2:26" s="19" customFormat="1" ht="72" customHeight="1" x14ac:dyDescent="0.2">
      <c r="B35" s="20"/>
      <c r="C35" s="719" t="s">
        <v>94</v>
      </c>
      <c r="D35" s="720"/>
      <c r="E35" s="720"/>
      <c r="F35" s="720"/>
      <c r="G35" s="721"/>
      <c r="H35" s="363">
        <v>29</v>
      </c>
      <c r="I35" s="363">
        <v>60</v>
      </c>
      <c r="J35" s="362">
        <v>0.48333333333333334</v>
      </c>
      <c r="K35" s="1458" t="s">
        <v>735</v>
      </c>
      <c r="L35" s="1459"/>
      <c r="M35" s="1459"/>
      <c r="N35" s="1459"/>
      <c r="O35" s="1459"/>
      <c r="P35" s="1459"/>
      <c r="Q35" s="1459"/>
      <c r="R35" s="1459"/>
      <c r="S35" s="1459"/>
      <c r="T35" s="1459"/>
      <c r="U35" s="1459"/>
      <c r="V35" s="1459"/>
      <c r="W35" s="1459"/>
      <c r="X35" s="1459"/>
      <c r="Y35" s="1460"/>
      <c r="Z35" s="17"/>
    </row>
    <row r="36" spans="2:26" s="19" customFormat="1" ht="76.5" customHeight="1" thickBot="1" x14ac:dyDescent="0.25">
      <c r="B36" s="20"/>
      <c r="C36" s="719" t="s">
        <v>95</v>
      </c>
      <c r="D36" s="720"/>
      <c r="E36" s="720"/>
      <c r="F36" s="720"/>
      <c r="G36" s="721"/>
      <c r="H36" s="515">
        <v>29</v>
      </c>
      <c r="I36" s="548">
        <v>33</v>
      </c>
      <c r="J36" s="514">
        <f t="shared" ref="J36" si="0">+H36/I36</f>
        <v>0.87878787878787878</v>
      </c>
      <c r="K36" s="1458" t="s">
        <v>840</v>
      </c>
      <c r="L36" s="1459"/>
      <c r="M36" s="1459"/>
      <c r="N36" s="1459"/>
      <c r="O36" s="1459"/>
      <c r="P36" s="1459"/>
      <c r="Q36" s="1459"/>
      <c r="R36" s="1459"/>
      <c r="S36" s="1459"/>
      <c r="T36" s="1459"/>
      <c r="U36" s="1459"/>
      <c r="V36" s="1459"/>
      <c r="W36" s="1459"/>
      <c r="X36" s="1459"/>
      <c r="Y36" s="1460"/>
      <c r="Z36" s="17"/>
    </row>
    <row r="37" spans="2:26" s="19" customFormat="1" ht="15.75" customHeight="1" thickBot="1" x14ac:dyDescent="0.3">
      <c r="B37" s="20"/>
      <c r="C37" s="738" t="s">
        <v>25</v>
      </c>
      <c r="D37" s="739"/>
      <c r="E37" s="739"/>
      <c r="F37" s="739"/>
      <c r="G37" s="740"/>
      <c r="H37" s="25"/>
      <c r="I37" s="25"/>
      <c r="J37" s="53"/>
      <c r="K37" s="741"/>
      <c r="L37" s="742"/>
      <c r="M37" s="742"/>
      <c r="N37" s="742"/>
      <c r="O37" s="742"/>
      <c r="P37" s="742"/>
      <c r="Q37" s="742"/>
      <c r="R37" s="742"/>
      <c r="S37" s="742"/>
      <c r="T37" s="742"/>
      <c r="U37" s="742"/>
      <c r="V37" s="742"/>
      <c r="W37" s="742"/>
      <c r="X37" s="742"/>
      <c r="Y37" s="743"/>
      <c r="Z37" s="17"/>
    </row>
    <row r="38" spans="2:26" s="19" customFormat="1" ht="5.25" customHeight="1" x14ac:dyDescent="0.2">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ht="15" thickBot="1" x14ac:dyDescent="0.25">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x14ac:dyDescent="0.2">
      <c r="B40" s="2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17"/>
    </row>
    <row r="41" spans="2:26" ht="15" thickBot="1" x14ac:dyDescent="0.25">
      <c r="B41" s="15"/>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17"/>
    </row>
    <row r="42" spans="2:26" x14ac:dyDescent="0.2">
      <c r="B42" s="15"/>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2"/>
      <c r="Z42" s="17"/>
    </row>
    <row r="43" spans="2:26" x14ac:dyDescent="0.2">
      <c r="B43" s="15"/>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17"/>
    </row>
    <row r="44" spans="2:26" x14ac:dyDescent="0.2">
      <c r="B44" s="1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17"/>
    </row>
    <row r="45" spans="2:26" x14ac:dyDescent="0.2">
      <c r="B45" s="1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17"/>
    </row>
    <row r="46" spans="2:26" x14ac:dyDescent="0.2">
      <c r="B46" s="1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17"/>
    </row>
    <row r="47" spans="2:26" x14ac:dyDescent="0.2">
      <c r="B47" s="1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17"/>
    </row>
    <row r="48" spans="2:26" x14ac:dyDescent="0.2">
      <c r="B48" s="1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17"/>
    </row>
    <row r="49" spans="1:26" x14ac:dyDescent="0.2">
      <c r="B49" s="1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17"/>
    </row>
    <row r="50" spans="1:26"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17"/>
    </row>
    <row r="51" spans="1:26" x14ac:dyDescent="0.2">
      <c r="B51" s="1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17"/>
    </row>
    <row r="52" spans="1:26"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17"/>
    </row>
    <row r="53" spans="1:26" x14ac:dyDescent="0.2">
      <c r="B53" s="1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17"/>
    </row>
    <row r="54" spans="1:26" ht="15" thickBot="1" x14ac:dyDescent="0.25">
      <c r="B54" s="15"/>
      <c r="C54" s="756"/>
      <c r="D54" s="757"/>
      <c r="E54" s="757"/>
      <c r="F54" s="757"/>
      <c r="G54" s="757"/>
      <c r="H54" s="757"/>
      <c r="I54" s="757"/>
      <c r="J54" s="757"/>
      <c r="K54" s="757"/>
      <c r="L54" s="757"/>
      <c r="M54" s="757"/>
      <c r="N54" s="757"/>
      <c r="O54" s="757"/>
      <c r="P54" s="757"/>
      <c r="Q54" s="757"/>
      <c r="R54" s="757"/>
      <c r="S54" s="757"/>
      <c r="T54" s="757"/>
      <c r="U54" s="757"/>
      <c r="V54" s="757"/>
      <c r="W54" s="757"/>
      <c r="X54" s="757"/>
      <c r="Y54" s="758"/>
      <c r="Z54" s="17"/>
    </row>
    <row r="55" spans="1:26"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row>
    <row r="56" spans="1:26"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row>
    <row r="57" spans="1:26" ht="14.25" customHeight="1" x14ac:dyDescent="0.2">
      <c r="B57" s="35"/>
      <c r="C57" s="759" t="s">
        <v>20</v>
      </c>
      <c r="D57" s="760"/>
      <c r="E57" s="760"/>
      <c r="F57" s="760"/>
      <c r="G57" s="761"/>
      <c r="H57" s="759" t="s">
        <v>34</v>
      </c>
      <c r="I57" s="761"/>
      <c r="J57" s="759" t="s">
        <v>35</v>
      </c>
      <c r="K57" s="760"/>
      <c r="L57" s="760"/>
      <c r="M57" s="761"/>
      <c r="N57" s="759" t="s">
        <v>33</v>
      </c>
      <c r="O57" s="760"/>
      <c r="P57" s="760"/>
      <c r="Q57" s="760"/>
      <c r="R57" s="760"/>
      <c r="S57" s="760"/>
      <c r="T57" s="760"/>
      <c r="U57" s="760"/>
      <c r="V57" s="760"/>
      <c r="W57" s="760"/>
      <c r="X57" s="760"/>
      <c r="Y57" s="761"/>
      <c r="Z57" s="36"/>
    </row>
    <row r="58" spans="1:26" ht="14.25" customHeight="1" x14ac:dyDescent="0.2">
      <c r="A58" s="1"/>
      <c r="B58" s="37"/>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36"/>
    </row>
    <row r="59" spans="1:26" ht="15" customHeight="1" thickBot="1" x14ac:dyDescent="0.25">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x14ac:dyDescent="0.2">
      <c r="B60" s="35"/>
      <c r="C60" s="719" t="s">
        <v>36</v>
      </c>
      <c r="D60" s="720"/>
      <c r="E60" s="720"/>
      <c r="F60" s="720"/>
      <c r="G60" s="721"/>
      <c r="H60" s="1128">
        <v>0.91</v>
      </c>
      <c r="I60" s="644"/>
      <c r="J60" s="1128">
        <v>0.28999999999999998</v>
      </c>
      <c r="K60" s="644"/>
      <c r="L60" s="644"/>
      <c r="M60" s="644"/>
      <c r="N60" s="644"/>
      <c r="O60" s="644"/>
      <c r="P60" s="644"/>
      <c r="Q60" s="644"/>
      <c r="R60" s="644"/>
      <c r="S60" s="644"/>
      <c r="T60" s="644"/>
      <c r="U60" s="644"/>
      <c r="V60" s="644"/>
      <c r="W60" s="644"/>
      <c r="X60" s="644"/>
      <c r="Y60" s="769"/>
      <c r="Z60" s="38"/>
    </row>
    <row r="61" spans="1:26" x14ac:dyDescent="0.2">
      <c r="B61" s="35"/>
      <c r="C61" s="719" t="s">
        <v>93</v>
      </c>
      <c r="D61" s="720"/>
      <c r="E61" s="720"/>
      <c r="F61" s="720"/>
      <c r="G61" s="721"/>
      <c r="H61" s="955">
        <v>0.46</v>
      </c>
      <c r="I61" s="646"/>
      <c r="J61" s="955">
        <v>0.92</v>
      </c>
      <c r="K61" s="646"/>
      <c r="L61" s="646"/>
      <c r="M61" s="646"/>
      <c r="N61" s="646"/>
      <c r="O61" s="646"/>
      <c r="P61" s="646"/>
      <c r="Q61" s="646"/>
      <c r="R61" s="646"/>
      <c r="S61" s="646"/>
      <c r="T61" s="646"/>
      <c r="U61" s="646"/>
      <c r="V61" s="646"/>
      <c r="W61" s="646"/>
      <c r="X61" s="646"/>
      <c r="Y61" s="768"/>
      <c r="Z61" s="38"/>
    </row>
    <row r="62" spans="1:26" x14ac:dyDescent="0.2">
      <c r="B62" s="35"/>
      <c r="C62" s="719" t="s">
        <v>94</v>
      </c>
      <c r="D62" s="720"/>
      <c r="E62" s="720"/>
      <c r="F62" s="720"/>
      <c r="G62" s="721"/>
      <c r="H62" s="955">
        <v>0.48</v>
      </c>
      <c r="I62" s="646"/>
      <c r="J62" s="955">
        <v>0.48</v>
      </c>
      <c r="K62" s="646"/>
      <c r="L62" s="646"/>
      <c r="M62" s="646"/>
      <c r="N62" s="646"/>
      <c r="O62" s="646"/>
      <c r="P62" s="646"/>
      <c r="Q62" s="646"/>
      <c r="R62" s="646"/>
      <c r="S62" s="646"/>
      <c r="T62" s="646"/>
      <c r="U62" s="646"/>
      <c r="V62" s="646"/>
      <c r="W62" s="646"/>
      <c r="X62" s="646"/>
      <c r="Y62" s="768"/>
      <c r="Z62" s="38"/>
    </row>
    <row r="63" spans="1:26" x14ac:dyDescent="0.2">
      <c r="B63" s="35"/>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8"/>
    </row>
    <row r="64" spans="1:26"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8"/>
    </row>
    <row r="70" spans="2: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2:26" ht="15" thickBot="1" x14ac:dyDescent="0.25">
      <c r="B71" s="35"/>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row r="111" ht="6" customHeight="1" x14ac:dyDescent="0.2"/>
  </sheetData>
  <mergeCells count="107">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40:Y41"/>
    <mergeCell ref="C42:Y54"/>
    <mergeCell ref="C57:G59"/>
    <mergeCell ref="H57:I59"/>
    <mergeCell ref="J57:M59"/>
    <mergeCell ref="N57:Y59"/>
    <mergeCell ref="C35:G35"/>
    <mergeCell ref="K35:Y35"/>
    <mergeCell ref="C36:G36"/>
    <mergeCell ref="K36:Y36"/>
    <mergeCell ref="C37:G37"/>
    <mergeCell ref="K37:Y37"/>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Z73"/>
  <sheetViews>
    <sheetView topLeftCell="A34" workbookViewId="0">
      <selection activeCell="H38" sqref="H38:J38"/>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390</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t="s">
        <v>391</v>
      </c>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t="s">
        <v>392</v>
      </c>
      <c r="S11" s="683"/>
      <c r="T11" s="683"/>
      <c r="U11" s="684"/>
      <c r="V11" s="670" t="s">
        <v>65</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634" t="s">
        <v>393</v>
      </c>
      <c r="J13" s="635"/>
      <c r="K13" s="635"/>
      <c r="L13" s="635"/>
      <c r="M13" s="635"/>
      <c r="N13" s="635"/>
      <c r="O13" s="635"/>
      <c r="P13" s="635"/>
      <c r="Q13" s="635"/>
      <c r="R13" s="635"/>
      <c r="S13" s="636"/>
      <c r="T13" s="628" t="s">
        <v>7</v>
      </c>
      <c r="U13" s="629"/>
      <c r="V13" s="629"/>
      <c r="W13" s="629"/>
      <c r="X13" s="629"/>
      <c r="Y13" s="630"/>
      <c r="Z13" s="17"/>
    </row>
    <row r="14" spans="1:26" ht="30" customHeight="1" thickBot="1" x14ac:dyDescent="0.25">
      <c r="B14" s="1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688" t="s">
        <v>394</v>
      </c>
      <c r="J16" s="689"/>
      <c r="K16" s="689"/>
      <c r="L16" s="689"/>
      <c r="M16" s="689"/>
      <c r="N16" s="689"/>
      <c r="O16" s="689"/>
      <c r="P16" s="689"/>
      <c r="Q16" s="689"/>
      <c r="R16" s="689"/>
      <c r="S16" s="689"/>
      <c r="T16" s="689"/>
      <c r="U16" s="689"/>
      <c r="V16" s="689"/>
      <c r="W16" s="689"/>
      <c r="X16" s="689"/>
      <c r="Y16" s="69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85" t="s">
        <v>9</v>
      </c>
      <c r="D18" s="686"/>
      <c r="E18" s="686"/>
      <c r="F18" s="686"/>
      <c r="G18" s="686"/>
      <c r="H18" s="687"/>
      <c r="I18" s="1461" t="s">
        <v>395</v>
      </c>
      <c r="J18" s="1462"/>
      <c r="K18" s="1462"/>
      <c r="L18" s="1462"/>
      <c r="M18" s="1462"/>
      <c r="N18" s="1462"/>
      <c r="O18" s="1462"/>
      <c r="P18" s="1462"/>
      <c r="Q18" s="1462"/>
      <c r="R18" s="1462"/>
      <c r="S18" s="1462"/>
      <c r="T18" s="1462"/>
      <c r="U18" s="1462"/>
      <c r="V18" s="1462"/>
      <c r="W18" s="1462"/>
      <c r="X18" s="1462"/>
      <c r="Y18" s="1463"/>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70</v>
      </c>
      <c r="N21" s="843"/>
      <c r="O21" s="843"/>
      <c r="P21" s="843"/>
      <c r="Q21" s="843"/>
      <c r="R21" s="843"/>
      <c r="S21" s="844"/>
      <c r="T21" s="884" t="s">
        <v>71</v>
      </c>
      <c r="U21" s="907"/>
      <c r="V21" s="907"/>
      <c r="W21" s="907"/>
      <c r="X21" s="907"/>
      <c r="Y21" s="908"/>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15.75" customHeight="1" thickBot="1" x14ac:dyDescent="0.25">
      <c r="B24" s="15"/>
      <c r="C24" s="710" t="s">
        <v>396</v>
      </c>
      <c r="D24" s="711"/>
      <c r="E24" s="711"/>
      <c r="F24" s="711"/>
      <c r="G24" s="711"/>
      <c r="H24" s="711"/>
      <c r="I24" s="712"/>
      <c r="J24" s="710" t="s">
        <v>390</v>
      </c>
      <c r="K24" s="711"/>
      <c r="L24" s="711"/>
      <c r="M24" s="711"/>
      <c r="N24" s="711"/>
      <c r="O24" s="711"/>
      <c r="P24" s="712"/>
      <c r="Q24" s="713" t="s">
        <v>312</v>
      </c>
      <c r="R24" s="714"/>
      <c r="S24" s="714"/>
      <c r="T24" s="714"/>
      <c r="U24" s="714"/>
      <c r="V24" s="714"/>
      <c r="W24" s="714"/>
      <c r="X24" s="714"/>
      <c r="Y24" s="715"/>
      <c r="Z24" s="17"/>
    </row>
    <row r="25" spans="2:26" ht="15" thickBot="1" x14ac:dyDescent="0.25">
      <c r="B25" s="15"/>
      <c r="C25" s="16"/>
      <c r="D25" s="16"/>
      <c r="E25" s="16"/>
      <c r="F25" s="16"/>
      <c r="G25" s="16"/>
      <c r="H25" s="16"/>
      <c r="I25" s="16"/>
      <c r="J25" s="16"/>
      <c r="K25" s="16"/>
      <c r="L25" s="16"/>
      <c r="M25" s="16"/>
      <c r="N25" s="16"/>
      <c r="O25" s="16"/>
      <c r="P25" s="16" t="s">
        <v>636</v>
      </c>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397</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1464">
        <v>2</v>
      </c>
      <c r="J28" s="1461"/>
      <c r="K28" s="685" t="s">
        <v>18</v>
      </c>
      <c r="L28" s="686"/>
      <c r="M28" s="686"/>
      <c r="N28" s="686"/>
      <c r="O28" s="686"/>
      <c r="P28" s="687"/>
      <c r="Q28" s="718" t="s">
        <v>38</v>
      </c>
      <c r="R28" s="716"/>
      <c r="S28" s="717"/>
      <c r="T28" s="84" t="s">
        <v>56</v>
      </c>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x14ac:dyDescent="0.2">
      <c r="B32" s="20"/>
      <c r="C32" s="728" t="s">
        <v>20</v>
      </c>
      <c r="D32" s="729"/>
      <c r="E32" s="729"/>
      <c r="F32" s="729"/>
      <c r="G32" s="730"/>
      <c r="H32" s="734" t="s">
        <v>398</v>
      </c>
      <c r="I32" s="734" t="s">
        <v>399</v>
      </c>
      <c r="J32" s="734" t="s">
        <v>23</v>
      </c>
      <c r="K32" s="736" t="s">
        <v>24</v>
      </c>
      <c r="L32" s="729"/>
      <c r="M32" s="729"/>
      <c r="N32" s="729"/>
      <c r="O32" s="729"/>
      <c r="P32" s="729"/>
      <c r="Q32" s="729"/>
      <c r="R32" s="729"/>
      <c r="S32" s="729"/>
      <c r="T32" s="729"/>
      <c r="U32" s="729"/>
      <c r="V32" s="729"/>
      <c r="W32" s="729"/>
      <c r="X32" s="729"/>
      <c r="Y32" s="730"/>
      <c r="Z32" s="17"/>
    </row>
    <row r="33" spans="2:26" s="19" customFormat="1" ht="31.5" customHeight="1" thickBot="1" x14ac:dyDescent="0.25">
      <c r="B33" s="20"/>
      <c r="C33" s="731"/>
      <c r="D33" s="732"/>
      <c r="E33" s="732"/>
      <c r="F33" s="732"/>
      <c r="G33" s="733"/>
      <c r="H33" s="735"/>
      <c r="I33" s="735"/>
      <c r="J33" s="735"/>
      <c r="K33" s="737"/>
      <c r="L33" s="732"/>
      <c r="M33" s="732"/>
      <c r="N33" s="732"/>
      <c r="O33" s="732"/>
      <c r="P33" s="732"/>
      <c r="Q33" s="732"/>
      <c r="R33" s="732"/>
      <c r="S33" s="732"/>
      <c r="T33" s="732"/>
      <c r="U33" s="732"/>
      <c r="V33" s="732"/>
      <c r="W33" s="732"/>
      <c r="X33" s="732"/>
      <c r="Y33" s="733"/>
      <c r="Z33" s="17"/>
    </row>
    <row r="34" spans="2:26" s="19" customFormat="1" ht="67.5" customHeight="1" x14ac:dyDescent="0.2">
      <c r="B34" s="20"/>
      <c r="C34" s="719" t="s">
        <v>36</v>
      </c>
      <c r="D34" s="720"/>
      <c r="E34" s="720"/>
      <c r="F34" s="720"/>
      <c r="G34" s="721"/>
      <c r="H34" s="21">
        <v>1</v>
      </c>
      <c r="I34" s="21">
        <v>2</v>
      </c>
      <c r="J34" s="22">
        <f>+H34/I34</f>
        <v>0.5</v>
      </c>
      <c r="K34" s="1465" t="s">
        <v>400</v>
      </c>
      <c r="L34" s="1466"/>
      <c r="M34" s="1466"/>
      <c r="N34" s="1466"/>
      <c r="O34" s="1466"/>
      <c r="P34" s="1466"/>
      <c r="Q34" s="1466"/>
      <c r="R34" s="1466"/>
      <c r="S34" s="1466"/>
      <c r="T34" s="1466"/>
      <c r="U34" s="1466"/>
      <c r="V34" s="1466"/>
      <c r="W34" s="1466"/>
      <c r="X34" s="1466"/>
      <c r="Y34" s="1467"/>
      <c r="Z34" s="17"/>
    </row>
    <row r="35" spans="2:26" s="19" customFormat="1" ht="144.75" customHeight="1" x14ac:dyDescent="0.2">
      <c r="B35" s="20"/>
      <c r="C35" s="1468" t="s">
        <v>93</v>
      </c>
      <c r="D35" s="1469"/>
      <c r="E35" s="1469"/>
      <c r="F35" s="1469"/>
      <c r="G35" s="1470"/>
      <c r="H35" s="88">
        <v>5</v>
      </c>
      <c r="I35" s="88">
        <v>5</v>
      </c>
      <c r="J35" s="89">
        <f t="shared" ref="J35:J37" si="0">+H35/I35</f>
        <v>1</v>
      </c>
      <c r="K35" s="1471" t="s">
        <v>401</v>
      </c>
      <c r="L35" s="1472"/>
      <c r="M35" s="1472"/>
      <c r="N35" s="1472"/>
      <c r="O35" s="1472"/>
      <c r="P35" s="1472"/>
      <c r="Q35" s="1472"/>
      <c r="R35" s="1472"/>
      <c r="S35" s="1472"/>
      <c r="T35" s="1472"/>
      <c r="U35" s="1472"/>
      <c r="V35" s="1472"/>
      <c r="W35" s="1472"/>
      <c r="X35" s="1472"/>
      <c r="Y35" s="1473"/>
      <c r="Z35" s="17"/>
    </row>
    <row r="36" spans="2:26" s="19" customFormat="1" ht="185.25" customHeight="1" x14ac:dyDescent="0.2">
      <c r="B36" s="20"/>
      <c r="C36" s="1468" t="s">
        <v>94</v>
      </c>
      <c r="D36" s="1469"/>
      <c r="E36" s="1469"/>
      <c r="F36" s="1469"/>
      <c r="G36" s="1470"/>
      <c r="H36" s="88">
        <v>6</v>
      </c>
      <c r="I36" s="88">
        <v>7</v>
      </c>
      <c r="J36" s="514">
        <f t="shared" si="0"/>
        <v>0.8571428571428571</v>
      </c>
      <c r="K36" s="1474" t="s">
        <v>768</v>
      </c>
      <c r="L36" s="1475"/>
      <c r="M36" s="1475"/>
      <c r="N36" s="1475"/>
      <c r="O36" s="1475"/>
      <c r="P36" s="1475"/>
      <c r="Q36" s="1475"/>
      <c r="R36" s="1475"/>
      <c r="S36" s="1475"/>
      <c r="T36" s="1475"/>
      <c r="U36" s="1475"/>
      <c r="V36" s="1475"/>
      <c r="W36" s="1475"/>
      <c r="X36" s="1475"/>
      <c r="Y36" s="1476"/>
      <c r="Z36" s="17"/>
    </row>
    <row r="37" spans="2:26" s="19" customFormat="1" ht="185.25" customHeight="1" thickBot="1" x14ac:dyDescent="0.25">
      <c r="B37" s="20"/>
      <c r="C37" s="1468" t="s">
        <v>95</v>
      </c>
      <c r="D37" s="1469"/>
      <c r="E37" s="1469"/>
      <c r="F37" s="1469"/>
      <c r="G37" s="1470"/>
      <c r="H37" s="515">
        <v>8</v>
      </c>
      <c r="I37" s="515">
        <v>8</v>
      </c>
      <c r="J37" s="514">
        <f t="shared" si="0"/>
        <v>1</v>
      </c>
      <c r="K37" s="1474" t="s">
        <v>839</v>
      </c>
      <c r="L37" s="1475"/>
      <c r="M37" s="1475"/>
      <c r="N37" s="1475"/>
      <c r="O37" s="1475"/>
      <c r="P37" s="1475"/>
      <c r="Q37" s="1475"/>
      <c r="R37" s="1475"/>
      <c r="S37" s="1475"/>
      <c r="T37" s="1475"/>
      <c r="U37" s="1475"/>
      <c r="V37" s="1475"/>
      <c r="W37" s="1475"/>
      <c r="X37" s="1475"/>
      <c r="Y37" s="1476"/>
      <c r="Z37" s="17"/>
    </row>
    <row r="38" spans="2:26" s="19" customFormat="1" ht="15.75" customHeight="1" thickBot="1" x14ac:dyDescent="0.3">
      <c r="B38" s="20"/>
      <c r="C38" s="738" t="s">
        <v>25</v>
      </c>
      <c r="D38" s="739"/>
      <c r="E38" s="739"/>
      <c r="F38" s="739"/>
      <c r="G38" s="740"/>
      <c r="H38" s="25">
        <f>SUM(H34:H37)</f>
        <v>20</v>
      </c>
      <c r="I38" s="364">
        <f>SUM(I34:I37)</f>
        <v>22</v>
      </c>
      <c r="J38" s="471">
        <f>+H38/I38</f>
        <v>0.90909090909090906</v>
      </c>
      <c r="K38" s="741"/>
      <c r="L38" s="742"/>
      <c r="M38" s="742"/>
      <c r="N38" s="742"/>
      <c r="O38" s="742"/>
      <c r="P38" s="742"/>
      <c r="Q38" s="742"/>
      <c r="R38" s="742"/>
      <c r="S38" s="742"/>
      <c r="T38" s="742"/>
      <c r="U38" s="742"/>
      <c r="V38" s="742"/>
      <c r="W38" s="742"/>
      <c r="X38" s="742"/>
      <c r="Y38" s="743"/>
      <c r="Z38" s="17"/>
    </row>
    <row r="39" spans="2:26" s="19" customForma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26" s="19" customFormat="1" x14ac:dyDescent="0.2">
      <c r="B41" s="2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17"/>
    </row>
    <row r="42" spans="2:26" ht="15" thickBot="1" x14ac:dyDescent="0.25">
      <c r="B42" s="1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17"/>
    </row>
    <row r="43" spans="2:26" x14ac:dyDescent="0.2">
      <c r="B43" s="15"/>
      <c r="C43" s="815" t="s">
        <v>27</v>
      </c>
      <c r="D43" s="816"/>
      <c r="E43" s="816"/>
      <c r="F43" s="816"/>
      <c r="G43" s="816"/>
      <c r="H43" s="816"/>
      <c r="I43" s="816"/>
      <c r="J43" s="816"/>
      <c r="K43" s="816"/>
      <c r="L43" s="816"/>
      <c r="M43" s="816"/>
      <c r="N43" s="816"/>
      <c r="O43" s="816"/>
      <c r="P43" s="816"/>
      <c r="Q43" s="816"/>
      <c r="R43" s="816"/>
      <c r="S43" s="816"/>
      <c r="T43" s="816"/>
      <c r="U43" s="816"/>
      <c r="V43" s="816"/>
      <c r="W43" s="816"/>
      <c r="X43" s="816"/>
      <c r="Y43" s="817"/>
      <c r="Z43" s="17"/>
    </row>
    <row r="44" spans="2:26" x14ac:dyDescent="0.2">
      <c r="B44" s="1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17"/>
    </row>
    <row r="45" spans="2:26" x14ac:dyDescent="0.2">
      <c r="B45" s="1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17"/>
    </row>
    <row r="46" spans="2:26" x14ac:dyDescent="0.2">
      <c r="B46" s="1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17"/>
    </row>
    <row r="47" spans="2:26" x14ac:dyDescent="0.2">
      <c r="B47" s="1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17"/>
    </row>
    <row r="48" spans="2:26" x14ac:dyDescent="0.2">
      <c r="B48" s="1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17"/>
    </row>
    <row r="49" spans="1:26" x14ac:dyDescent="0.2">
      <c r="B49" s="1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17"/>
    </row>
    <row r="50" spans="1:26" x14ac:dyDescent="0.2">
      <c r="B50" s="1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17"/>
    </row>
    <row r="51" spans="1:26" x14ac:dyDescent="0.2">
      <c r="B51" s="1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17"/>
    </row>
    <row r="52" spans="1:26" x14ac:dyDescent="0.2">
      <c r="B52" s="1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17"/>
    </row>
    <row r="53" spans="1:26" x14ac:dyDescent="0.2">
      <c r="B53" s="1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17"/>
    </row>
    <row r="54" spans="1:26" x14ac:dyDescent="0.2">
      <c r="B54" s="15"/>
      <c r="C54" s="818"/>
      <c r="D54" s="819"/>
      <c r="E54" s="819"/>
      <c r="F54" s="819"/>
      <c r="G54" s="819"/>
      <c r="H54" s="819"/>
      <c r="I54" s="819"/>
      <c r="J54" s="819"/>
      <c r="K54" s="819"/>
      <c r="L54" s="819"/>
      <c r="M54" s="819"/>
      <c r="N54" s="819"/>
      <c r="O54" s="819"/>
      <c r="P54" s="819"/>
      <c r="Q54" s="819"/>
      <c r="R54" s="819"/>
      <c r="S54" s="819"/>
      <c r="T54" s="819"/>
      <c r="U54" s="819"/>
      <c r="V54" s="819"/>
      <c r="W54" s="819"/>
      <c r="X54" s="819"/>
      <c r="Y54" s="820"/>
      <c r="Z54" s="17"/>
    </row>
    <row r="55" spans="1:26" ht="15" thickBot="1" x14ac:dyDescent="0.25">
      <c r="B55" s="15"/>
      <c r="C55" s="821"/>
      <c r="D55" s="822"/>
      <c r="E55" s="822"/>
      <c r="F55" s="822"/>
      <c r="G55" s="822"/>
      <c r="H55" s="822"/>
      <c r="I55" s="822"/>
      <c r="J55" s="822"/>
      <c r="K55" s="822"/>
      <c r="L55" s="822"/>
      <c r="M55" s="822"/>
      <c r="N55" s="822"/>
      <c r="O55" s="822"/>
      <c r="P55" s="822"/>
      <c r="Q55" s="822"/>
      <c r="R55" s="822"/>
      <c r="S55" s="822"/>
      <c r="T55" s="822"/>
      <c r="U55" s="822"/>
      <c r="V55" s="822"/>
      <c r="W55" s="822"/>
      <c r="X55" s="822"/>
      <c r="Y55" s="823"/>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6"/>
    </row>
    <row r="59" spans="1:26" ht="14.25" customHeight="1" x14ac:dyDescent="0.2">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ht="15" customHeight="1" thickBot="1" x14ac:dyDescent="0.25">
      <c r="A60" s="1"/>
      <c r="B60" s="37"/>
      <c r="C60" s="1028"/>
      <c r="D60" s="1029"/>
      <c r="E60" s="1029"/>
      <c r="F60" s="1029"/>
      <c r="G60" s="1030"/>
      <c r="H60" s="762"/>
      <c r="I60" s="764"/>
      <c r="J60" s="762"/>
      <c r="K60" s="763"/>
      <c r="L60" s="763"/>
      <c r="M60" s="764"/>
      <c r="N60" s="762"/>
      <c r="O60" s="763"/>
      <c r="P60" s="763"/>
      <c r="Q60" s="763"/>
      <c r="R60" s="763"/>
      <c r="S60" s="763"/>
      <c r="T60" s="763"/>
      <c r="U60" s="763"/>
      <c r="V60" s="763"/>
      <c r="W60" s="763"/>
      <c r="X60" s="763"/>
      <c r="Y60" s="764"/>
      <c r="Z60" s="36"/>
    </row>
    <row r="61" spans="1:26" x14ac:dyDescent="0.2">
      <c r="B61" s="35"/>
      <c r="C61" s="719" t="s">
        <v>36</v>
      </c>
      <c r="D61" s="720"/>
      <c r="E61" s="720"/>
      <c r="F61" s="720"/>
      <c r="G61" s="721"/>
      <c r="H61" s="1479">
        <v>0.8</v>
      </c>
      <c r="I61" s="1039"/>
      <c r="J61" s="1480">
        <v>0.5</v>
      </c>
      <c r="K61" s="1480"/>
      <c r="L61" s="1480"/>
      <c r="M61" s="1480"/>
      <c r="N61" s="644"/>
      <c r="O61" s="644"/>
      <c r="P61" s="644"/>
      <c r="Q61" s="644"/>
      <c r="R61" s="644"/>
      <c r="S61" s="644"/>
      <c r="T61" s="644"/>
      <c r="U61" s="644"/>
      <c r="V61" s="644"/>
      <c r="W61" s="644"/>
      <c r="X61" s="644"/>
      <c r="Y61" s="769"/>
      <c r="Z61" s="38"/>
    </row>
    <row r="62" spans="1:26" ht="15" thickBot="1" x14ac:dyDescent="0.25">
      <c r="B62" s="35"/>
      <c r="C62" s="1468" t="s">
        <v>93</v>
      </c>
      <c r="D62" s="1469"/>
      <c r="E62" s="1469"/>
      <c r="F62" s="1469"/>
      <c r="G62" s="1470"/>
      <c r="H62" s="1481">
        <v>0</v>
      </c>
      <c r="I62" s="1036"/>
      <c r="J62" s="954">
        <v>1</v>
      </c>
      <c r="K62" s="954"/>
      <c r="L62" s="954"/>
      <c r="M62" s="954"/>
      <c r="N62" s="646"/>
      <c r="O62" s="646"/>
      <c r="P62" s="646"/>
      <c r="Q62" s="646"/>
      <c r="R62" s="646"/>
      <c r="S62" s="646"/>
      <c r="T62" s="646"/>
      <c r="U62" s="646"/>
      <c r="V62" s="646"/>
      <c r="W62" s="646"/>
      <c r="X62" s="646"/>
      <c r="Y62" s="768"/>
      <c r="Z62" s="38"/>
    </row>
    <row r="63" spans="1:26" ht="39" customHeight="1" x14ac:dyDescent="0.2">
      <c r="B63" s="35"/>
      <c r="C63" s="1468" t="s">
        <v>94</v>
      </c>
      <c r="D63" s="1469"/>
      <c r="E63" s="1469"/>
      <c r="F63" s="1469"/>
      <c r="G63" s="1470"/>
      <c r="H63" s="1438">
        <f>+J29</f>
        <v>0</v>
      </c>
      <c r="I63" s="1439"/>
      <c r="J63" s="1438">
        <f>+J30</f>
        <v>0</v>
      </c>
      <c r="K63" s="1439"/>
      <c r="L63" s="1439"/>
      <c r="M63" s="1439"/>
      <c r="N63" s="1477" t="s">
        <v>769</v>
      </c>
      <c r="O63" s="1439"/>
      <c r="P63" s="1439"/>
      <c r="Q63" s="1439"/>
      <c r="R63" s="1439"/>
      <c r="S63" s="1439"/>
      <c r="T63" s="1439"/>
      <c r="U63" s="1439"/>
      <c r="V63" s="1439"/>
      <c r="W63" s="1439"/>
      <c r="X63" s="1439"/>
      <c r="Y63" s="1478"/>
      <c r="Z63" s="38"/>
    </row>
    <row r="64" spans="1:26"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8"/>
    </row>
    <row r="70" spans="2: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2:26" x14ac:dyDescent="0.2">
      <c r="B71" s="35"/>
      <c r="C71" s="645"/>
      <c r="D71" s="646"/>
      <c r="E71" s="646"/>
      <c r="F71" s="646"/>
      <c r="G71" s="646"/>
      <c r="H71" s="646"/>
      <c r="I71" s="646"/>
      <c r="J71" s="646"/>
      <c r="K71" s="646"/>
      <c r="L71" s="646"/>
      <c r="M71" s="646"/>
      <c r="N71" s="646"/>
      <c r="O71" s="646"/>
      <c r="P71" s="646"/>
      <c r="Q71" s="646"/>
      <c r="R71" s="646"/>
      <c r="S71" s="646"/>
      <c r="T71" s="646"/>
      <c r="U71" s="646"/>
      <c r="V71" s="646"/>
      <c r="W71" s="646"/>
      <c r="X71" s="646"/>
      <c r="Y71" s="768"/>
      <c r="Z71" s="38"/>
    </row>
    <row r="72" spans="2:26" ht="15" thickBot="1" x14ac:dyDescent="0.25">
      <c r="B72" s="35"/>
      <c r="C72" s="647"/>
      <c r="D72" s="648"/>
      <c r="E72" s="648"/>
      <c r="F72" s="648"/>
      <c r="G72" s="648"/>
      <c r="H72" s="648"/>
      <c r="I72" s="648"/>
      <c r="J72" s="648"/>
      <c r="K72" s="648"/>
      <c r="L72" s="648"/>
      <c r="M72" s="648"/>
      <c r="N72" s="648"/>
      <c r="O72" s="648"/>
      <c r="P72" s="648"/>
      <c r="Q72" s="648"/>
      <c r="R72" s="648"/>
      <c r="S72" s="648"/>
      <c r="T72" s="648"/>
      <c r="U72" s="648"/>
      <c r="V72" s="648"/>
      <c r="W72" s="648"/>
      <c r="X72" s="648"/>
      <c r="Y72" s="770"/>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sheetData>
  <mergeCells count="110">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37:G37"/>
    <mergeCell ref="K37:Y37"/>
    <mergeCell ref="C38:G38"/>
    <mergeCell ref="K38:Y38"/>
    <mergeCell ref="C41:Y42"/>
    <mergeCell ref="C43:Y55"/>
    <mergeCell ref="C58:G60"/>
    <mergeCell ref="H58:I60"/>
    <mergeCell ref="J58:M60"/>
    <mergeCell ref="N58:Y60"/>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I12"/>
  <sheetViews>
    <sheetView topLeftCell="A4" workbookViewId="0">
      <selection activeCell="E7" sqref="E7"/>
    </sheetView>
  </sheetViews>
  <sheetFormatPr baseColWidth="10" defaultRowHeight="15" x14ac:dyDescent="0.25"/>
  <cols>
    <col min="1" max="1" width="11.42578125" style="478"/>
    <col min="2" max="2" width="5.42578125" style="478" customWidth="1"/>
    <col min="3" max="3" width="4.7109375" style="480" customWidth="1"/>
    <col min="4" max="4" width="5.42578125" style="478" customWidth="1"/>
    <col min="5" max="5" width="30.7109375" style="478" customWidth="1"/>
    <col min="6" max="6" width="19.7109375" style="479" customWidth="1"/>
    <col min="7" max="7" width="8.85546875" style="478" customWidth="1"/>
    <col min="8" max="8" width="9.5703125" style="478" customWidth="1"/>
    <col min="9" max="9" width="8.28515625" style="478" customWidth="1"/>
    <col min="10" max="16384" width="11.42578125" style="478"/>
  </cols>
  <sheetData>
    <row r="3" spans="2:9" x14ac:dyDescent="0.25">
      <c r="B3" s="771" t="s">
        <v>680</v>
      </c>
      <c r="C3" s="777" t="s">
        <v>700</v>
      </c>
      <c r="D3" s="771" t="s">
        <v>681</v>
      </c>
      <c r="E3" s="771" t="s">
        <v>722</v>
      </c>
      <c r="F3" s="771" t="s">
        <v>682</v>
      </c>
      <c r="G3" s="771" t="s">
        <v>721</v>
      </c>
      <c r="H3" s="771" t="s">
        <v>720</v>
      </c>
      <c r="I3" s="771" t="s">
        <v>719</v>
      </c>
    </row>
    <row r="4" spans="2:9" x14ac:dyDescent="0.25">
      <c r="B4" s="771"/>
      <c r="C4" s="778"/>
      <c r="D4" s="771"/>
      <c r="E4" s="771"/>
      <c r="F4" s="771"/>
      <c r="G4" s="771"/>
      <c r="H4" s="771"/>
      <c r="I4" s="771"/>
    </row>
    <row r="5" spans="2:9" ht="38.25" customHeight="1" x14ac:dyDescent="0.25">
      <c r="B5" s="781">
        <v>2</v>
      </c>
      <c r="C5" s="779" t="s">
        <v>718</v>
      </c>
      <c r="D5" s="492" t="s">
        <v>664</v>
      </c>
      <c r="E5" s="491" t="s">
        <v>276</v>
      </c>
      <c r="F5" s="491" t="s">
        <v>130</v>
      </c>
      <c r="G5" s="493">
        <v>145.72</v>
      </c>
      <c r="H5" s="493">
        <v>300</v>
      </c>
      <c r="I5" s="489">
        <v>0.48573333333333335</v>
      </c>
    </row>
    <row r="6" spans="2:9" ht="38.25" customHeight="1" x14ac:dyDescent="0.25">
      <c r="B6" s="781"/>
      <c r="C6" s="779"/>
      <c r="D6" s="492" t="s">
        <v>669</v>
      </c>
      <c r="E6" s="491" t="s">
        <v>123</v>
      </c>
      <c r="F6" s="491" t="s">
        <v>714</v>
      </c>
      <c r="G6" s="490">
        <v>61595</v>
      </c>
      <c r="H6" s="490">
        <v>165640</v>
      </c>
      <c r="I6" s="489">
        <f>+G6/H6</f>
        <v>0.37186066167592369</v>
      </c>
    </row>
    <row r="7" spans="2:9" ht="46.5" customHeight="1" x14ac:dyDescent="0.25">
      <c r="B7" s="780">
        <v>6</v>
      </c>
      <c r="C7" s="774" t="s">
        <v>717</v>
      </c>
      <c r="D7" s="484" t="s">
        <v>661</v>
      </c>
      <c r="E7" s="483" t="s">
        <v>109</v>
      </c>
      <c r="F7" s="482" t="s">
        <v>716</v>
      </c>
      <c r="G7" s="481">
        <v>914</v>
      </c>
      <c r="H7" s="481">
        <v>600</v>
      </c>
      <c r="I7" s="488">
        <f>+G7/H7</f>
        <v>1.5233333333333334</v>
      </c>
    </row>
    <row r="8" spans="2:9" ht="60" x14ac:dyDescent="0.25">
      <c r="B8" s="780"/>
      <c r="C8" s="775"/>
      <c r="D8" s="484" t="s">
        <v>663</v>
      </c>
      <c r="E8" s="483" t="s">
        <v>176</v>
      </c>
      <c r="F8" s="482" t="s">
        <v>713</v>
      </c>
      <c r="G8" s="487">
        <f>SUM(G4:G7)</f>
        <v>62654.720000000001</v>
      </c>
      <c r="H8" s="487">
        <f>SUM(H4:H7)</f>
        <v>166540</v>
      </c>
      <c r="I8" s="488">
        <f t="shared" ref="I8:I12" si="0">+G8/H8</f>
        <v>0.37621424282454669</v>
      </c>
    </row>
    <row r="9" spans="2:9" ht="45" x14ac:dyDescent="0.25">
      <c r="B9" s="780"/>
      <c r="C9" s="775"/>
      <c r="D9" s="484" t="s">
        <v>663</v>
      </c>
      <c r="E9" s="483" t="s">
        <v>155</v>
      </c>
      <c r="F9" s="482" t="s">
        <v>713</v>
      </c>
      <c r="G9" s="481">
        <v>381</v>
      </c>
      <c r="H9" s="481">
        <v>386</v>
      </c>
      <c r="I9" s="488">
        <f t="shared" si="0"/>
        <v>0.98704663212435229</v>
      </c>
    </row>
    <row r="10" spans="2:9" ht="45" x14ac:dyDescent="0.25">
      <c r="B10" s="780"/>
      <c r="C10" s="775"/>
      <c r="D10" s="484" t="s">
        <v>666</v>
      </c>
      <c r="E10" s="483" t="s">
        <v>656</v>
      </c>
      <c r="F10" s="486" t="s">
        <v>715</v>
      </c>
      <c r="G10" s="481">
        <v>1263</v>
      </c>
      <c r="H10" s="481">
        <v>1444</v>
      </c>
      <c r="I10" s="488">
        <f t="shared" si="0"/>
        <v>0.8746537396121884</v>
      </c>
    </row>
    <row r="11" spans="2:9" ht="30" x14ac:dyDescent="0.25">
      <c r="B11" s="780"/>
      <c r="C11" s="775"/>
      <c r="D11" s="484" t="s">
        <v>669</v>
      </c>
      <c r="E11" s="483" t="s">
        <v>544</v>
      </c>
      <c r="F11" s="482" t="s">
        <v>714</v>
      </c>
      <c r="G11" s="485">
        <v>3838</v>
      </c>
      <c r="H11" s="485">
        <v>14196</v>
      </c>
      <c r="I11" s="488">
        <f t="shared" si="0"/>
        <v>0.27035784728092421</v>
      </c>
    </row>
    <row r="12" spans="2:9" ht="45" x14ac:dyDescent="0.25">
      <c r="B12" s="780"/>
      <c r="C12" s="776"/>
      <c r="D12" s="484" t="s">
        <v>673</v>
      </c>
      <c r="E12" s="483" t="s">
        <v>205</v>
      </c>
      <c r="F12" s="482" t="s">
        <v>713</v>
      </c>
      <c r="G12" s="481">
        <v>164</v>
      </c>
      <c r="H12" s="481">
        <v>208</v>
      </c>
      <c r="I12" s="488">
        <f t="shared" si="0"/>
        <v>0.78846153846153844</v>
      </c>
    </row>
  </sheetData>
  <mergeCells count="12">
    <mergeCell ref="B7:B12"/>
    <mergeCell ref="G3:G4"/>
    <mergeCell ref="B5:B6"/>
    <mergeCell ref="B3:B4"/>
    <mergeCell ref="H3:H4"/>
    <mergeCell ref="I3:I4"/>
    <mergeCell ref="C7:C12"/>
    <mergeCell ref="C3:C4"/>
    <mergeCell ref="C5:C6"/>
    <mergeCell ref="D3:D4"/>
    <mergeCell ref="E3:E4"/>
    <mergeCell ref="F3:F4"/>
  </mergeCells>
  <pageMargins left="0.7" right="0.7" top="0.75" bottom="0.75" header="0.3" footer="0.3"/>
  <pageSetup orientation="portrait" verticalDpi="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AC111"/>
  <sheetViews>
    <sheetView topLeftCell="A31" workbookViewId="0">
      <selection activeCell="J37" sqref="J37"/>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9" width="19.285156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28" width="3.7109375" style="343"/>
    <col min="29" max="29" width="8.42578125" style="343" customWidth="1"/>
    <col min="30"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28" t="s">
        <v>2</v>
      </c>
      <c r="D7" s="629"/>
      <c r="E7" s="629"/>
      <c r="F7" s="629"/>
      <c r="G7" s="629"/>
      <c r="H7" s="630"/>
      <c r="I7" s="661" t="s">
        <v>531</v>
      </c>
      <c r="J7" s="662"/>
      <c r="K7" s="662"/>
      <c r="L7" s="662"/>
      <c r="M7" s="662"/>
      <c r="N7" s="662"/>
      <c r="O7" s="662"/>
      <c r="P7" s="662"/>
      <c r="Q7" s="662"/>
      <c r="R7" s="662"/>
      <c r="S7" s="662"/>
      <c r="T7" s="662"/>
      <c r="U7" s="662"/>
      <c r="V7" s="662"/>
      <c r="W7" s="662"/>
      <c r="X7" s="662"/>
      <c r="Y7" s="663"/>
      <c r="Z7" s="351"/>
    </row>
    <row r="8" spans="1:26"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676" t="s">
        <v>123</v>
      </c>
      <c r="J10" s="677"/>
      <c r="K10" s="677"/>
      <c r="L10" s="677"/>
      <c r="M10" s="677"/>
      <c r="N10" s="677"/>
      <c r="O10" s="677"/>
      <c r="P10" s="677"/>
      <c r="Q10" s="678"/>
      <c r="R10" s="673" t="s">
        <v>3</v>
      </c>
      <c r="S10" s="674"/>
      <c r="T10" s="674"/>
      <c r="U10" s="675"/>
      <c r="V10" s="667" t="s">
        <v>5</v>
      </c>
      <c r="W10" s="668"/>
      <c r="X10" s="668"/>
      <c r="Y10" s="669"/>
      <c r="Z10" s="351"/>
    </row>
    <row r="11" spans="1:26" ht="28.5" customHeight="1" thickBot="1" x14ac:dyDescent="0.25">
      <c r="B11" s="350"/>
      <c r="C11" s="631"/>
      <c r="D11" s="632"/>
      <c r="E11" s="632"/>
      <c r="F11" s="632"/>
      <c r="G11" s="632"/>
      <c r="H11" s="633"/>
      <c r="I11" s="679"/>
      <c r="J11" s="680"/>
      <c r="K11" s="680"/>
      <c r="L11" s="680"/>
      <c r="M11" s="680"/>
      <c r="N11" s="680"/>
      <c r="O11" s="680"/>
      <c r="P11" s="680"/>
      <c r="Q11" s="681"/>
      <c r="R11" s="682" t="s">
        <v>703</v>
      </c>
      <c r="S11" s="683"/>
      <c r="T11" s="683"/>
      <c r="U11" s="684"/>
      <c r="V11" s="670" t="s">
        <v>207</v>
      </c>
      <c r="W11" s="671"/>
      <c r="X11" s="671"/>
      <c r="Y11" s="672"/>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935" t="s">
        <v>704</v>
      </c>
      <c r="J13" s="936"/>
      <c r="K13" s="936"/>
      <c r="L13" s="936"/>
      <c r="M13" s="936"/>
      <c r="N13" s="936"/>
      <c r="O13" s="936"/>
      <c r="P13" s="936"/>
      <c r="Q13" s="936"/>
      <c r="R13" s="936"/>
      <c r="S13" s="937"/>
      <c r="T13" s="628" t="s">
        <v>7</v>
      </c>
      <c r="U13" s="629"/>
      <c r="V13" s="629"/>
      <c r="W13" s="629"/>
      <c r="X13" s="629"/>
      <c r="Y13" s="630"/>
      <c r="Z13" s="357"/>
    </row>
    <row r="14" spans="1:26" ht="30" customHeight="1" thickBot="1" x14ac:dyDescent="0.25">
      <c r="B14" s="355"/>
      <c r="C14" s="631"/>
      <c r="D14" s="632"/>
      <c r="E14" s="632"/>
      <c r="F14" s="632"/>
      <c r="G14" s="632"/>
      <c r="H14" s="633"/>
      <c r="I14" s="938"/>
      <c r="J14" s="939"/>
      <c r="K14" s="939"/>
      <c r="L14" s="939"/>
      <c r="M14" s="939"/>
      <c r="N14" s="939"/>
      <c r="O14" s="939"/>
      <c r="P14" s="939"/>
      <c r="Q14" s="939"/>
      <c r="R14" s="939"/>
      <c r="S14" s="940"/>
      <c r="T14" s="640" t="s">
        <v>67</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688" t="s">
        <v>706</v>
      </c>
      <c r="J16" s="689"/>
      <c r="K16" s="689"/>
      <c r="L16" s="689"/>
      <c r="M16" s="689"/>
      <c r="N16" s="689"/>
      <c r="O16" s="689"/>
      <c r="P16" s="689"/>
      <c r="Q16" s="689"/>
      <c r="R16" s="689"/>
      <c r="S16" s="689"/>
      <c r="T16" s="689"/>
      <c r="U16" s="689"/>
      <c r="V16" s="689"/>
      <c r="W16" s="689"/>
      <c r="X16" s="689"/>
      <c r="Y16" s="690"/>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2.5" customHeight="1" thickBot="1" x14ac:dyDescent="0.25">
      <c r="B18" s="355"/>
      <c r="C18" s="685" t="s">
        <v>47</v>
      </c>
      <c r="D18" s="686"/>
      <c r="E18" s="686"/>
      <c r="F18" s="686"/>
      <c r="G18" s="686"/>
      <c r="H18" s="687"/>
      <c r="I18" s="688" t="s">
        <v>705</v>
      </c>
      <c r="J18" s="689"/>
      <c r="K18" s="689"/>
      <c r="L18" s="689"/>
      <c r="M18" s="689"/>
      <c r="N18" s="689"/>
      <c r="O18" s="689"/>
      <c r="P18" s="689"/>
      <c r="Q18" s="689"/>
      <c r="R18" s="689"/>
      <c r="S18" s="689"/>
      <c r="T18" s="689"/>
      <c r="U18" s="689"/>
      <c r="V18" s="689"/>
      <c r="W18" s="689"/>
      <c r="X18" s="689"/>
      <c r="Y18" s="690"/>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3.25" customHeight="1" x14ac:dyDescent="0.2">
      <c r="B20" s="355"/>
      <c r="C20" s="691" t="s">
        <v>10</v>
      </c>
      <c r="D20" s="692"/>
      <c r="E20" s="692"/>
      <c r="F20" s="692"/>
      <c r="G20" s="692"/>
      <c r="H20" s="693"/>
      <c r="I20" s="697" t="s">
        <v>707</v>
      </c>
      <c r="J20" s="698"/>
      <c r="K20" s="698"/>
      <c r="L20" s="699"/>
      <c r="M20" s="667" t="s">
        <v>11</v>
      </c>
      <c r="N20" s="668"/>
      <c r="O20" s="668"/>
      <c r="P20" s="668"/>
      <c r="Q20" s="668"/>
      <c r="R20" s="668"/>
      <c r="S20" s="669"/>
      <c r="T20" s="667" t="s">
        <v>12</v>
      </c>
      <c r="U20" s="668"/>
      <c r="V20" s="668"/>
      <c r="W20" s="668"/>
      <c r="X20" s="668"/>
      <c r="Y20" s="669"/>
      <c r="Z20" s="357"/>
    </row>
    <row r="21" spans="2:26" s="341" customFormat="1" ht="23.25" customHeight="1" thickBot="1" x14ac:dyDescent="0.25">
      <c r="B21" s="355"/>
      <c r="C21" s="694"/>
      <c r="D21" s="695"/>
      <c r="E21" s="695"/>
      <c r="F21" s="695"/>
      <c r="G21" s="695"/>
      <c r="H21" s="696"/>
      <c r="I21" s="700"/>
      <c r="J21" s="701"/>
      <c r="K21" s="701"/>
      <c r="L21" s="702"/>
      <c r="M21" s="842" t="s">
        <v>70</v>
      </c>
      <c r="N21" s="843"/>
      <c r="O21" s="843"/>
      <c r="P21" s="843"/>
      <c r="Q21" s="843"/>
      <c r="R21" s="843"/>
      <c r="S21" s="844"/>
      <c r="T21" s="1485" t="s">
        <v>71</v>
      </c>
      <c r="U21" s="1486"/>
      <c r="V21" s="1486"/>
      <c r="W21" s="1486"/>
      <c r="X21" s="1486"/>
      <c r="Y21" s="1487"/>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26.25" customHeight="1" thickBot="1" x14ac:dyDescent="0.25">
      <c r="B24" s="355"/>
      <c r="C24" s="710" t="s">
        <v>549</v>
      </c>
      <c r="D24" s="711"/>
      <c r="E24" s="711"/>
      <c r="F24" s="711"/>
      <c r="G24" s="711"/>
      <c r="H24" s="711"/>
      <c r="I24" s="712"/>
      <c r="J24" s="710" t="s">
        <v>138</v>
      </c>
      <c r="K24" s="711"/>
      <c r="L24" s="711"/>
      <c r="M24" s="711"/>
      <c r="N24" s="711"/>
      <c r="O24" s="711"/>
      <c r="P24" s="712"/>
      <c r="Q24" s="1482" t="s">
        <v>382</v>
      </c>
      <c r="R24" s="1483"/>
      <c r="S24" s="1483"/>
      <c r="T24" s="1483"/>
      <c r="U24" s="1483"/>
      <c r="V24" s="1483"/>
      <c r="W24" s="1483"/>
      <c r="X24" s="1483"/>
      <c r="Y24" s="1484"/>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688" t="s">
        <v>651</v>
      </c>
      <c r="J26" s="689"/>
      <c r="K26" s="689"/>
      <c r="L26" s="689"/>
      <c r="M26" s="689"/>
      <c r="N26" s="689"/>
      <c r="O26" s="689"/>
      <c r="P26" s="689"/>
      <c r="Q26" s="689"/>
      <c r="R26" s="689"/>
      <c r="S26" s="689"/>
      <c r="T26" s="689"/>
      <c r="U26" s="689"/>
      <c r="V26" s="689"/>
      <c r="W26" s="689"/>
      <c r="X26" s="689"/>
      <c r="Y26" s="690"/>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1488">
        <v>0.64570000000000005</v>
      </c>
      <c r="J28" s="688"/>
      <c r="K28" s="685" t="s">
        <v>18</v>
      </c>
      <c r="L28" s="686"/>
      <c r="M28" s="686"/>
      <c r="N28" s="686"/>
      <c r="O28" s="686"/>
      <c r="P28" s="687"/>
      <c r="Q28" s="718" t="s">
        <v>38</v>
      </c>
      <c r="R28" s="716"/>
      <c r="S28" s="717"/>
      <c r="T28" s="317" t="s">
        <v>77</v>
      </c>
      <c r="U28" s="716" t="s">
        <v>39</v>
      </c>
      <c r="V28" s="716"/>
      <c r="W28" s="716"/>
      <c r="X28" s="717"/>
      <c r="Y28" s="359"/>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ht="35.25" customHeight="1" x14ac:dyDescent="0.2">
      <c r="B32" s="360"/>
      <c r="C32" s="728" t="s">
        <v>20</v>
      </c>
      <c r="D32" s="729"/>
      <c r="E32" s="729"/>
      <c r="F32" s="729"/>
      <c r="G32" s="730"/>
      <c r="H32" s="408" t="s">
        <v>708</v>
      </c>
      <c r="I32" s="408" t="s">
        <v>709</v>
      </c>
      <c r="J32" s="408" t="s">
        <v>23</v>
      </c>
      <c r="K32" s="736" t="s">
        <v>24</v>
      </c>
      <c r="L32" s="729"/>
      <c r="M32" s="729"/>
      <c r="N32" s="729"/>
      <c r="O32" s="729"/>
      <c r="P32" s="729"/>
      <c r="Q32" s="729"/>
      <c r="R32" s="729"/>
      <c r="S32" s="729"/>
      <c r="T32" s="729"/>
      <c r="U32" s="729"/>
      <c r="V32" s="729"/>
      <c r="W32" s="729"/>
      <c r="X32" s="729"/>
      <c r="Y32" s="730"/>
      <c r="Z32" s="357"/>
    </row>
    <row r="33" spans="2:29" s="361" customFormat="1" ht="48.75" customHeight="1" x14ac:dyDescent="0.2">
      <c r="B33" s="360"/>
      <c r="C33" s="1274" t="s">
        <v>36</v>
      </c>
      <c r="D33" s="1275"/>
      <c r="E33" s="1275"/>
      <c r="F33" s="1275"/>
      <c r="G33" s="1275"/>
      <c r="H33" s="473">
        <v>35471085232</v>
      </c>
      <c r="I33" s="473">
        <v>165967927000</v>
      </c>
      <c r="J33" s="378">
        <f>H33/I33</f>
        <v>0.21372252984758916</v>
      </c>
      <c r="K33" s="1465" t="s">
        <v>710</v>
      </c>
      <c r="L33" s="1466"/>
      <c r="M33" s="1466"/>
      <c r="N33" s="1466"/>
      <c r="O33" s="1466"/>
      <c r="P33" s="1466"/>
      <c r="Q33" s="1466"/>
      <c r="R33" s="1466"/>
      <c r="S33" s="1466"/>
      <c r="T33" s="1466"/>
      <c r="U33" s="1466"/>
      <c r="V33" s="1466"/>
      <c r="W33" s="1466"/>
      <c r="X33" s="1466"/>
      <c r="Y33" s="1467"/>
      <c r="Z33" s="357"/>
      <c r="AC33" s="474"/>
    </row>
    <row r="34" spans="2:29" s="361" customFormat="1" ht="30" customHeight="1" x14ac:dyDescent="0.2">
      <c r="B34" s="360"/>
      <c r="C34" s="1274" t="s">
        <v>93</v>
      </c>
      <c r="D34" s="1275"/>
      <c r="E34" s="1275"/>
      <c r="F34" s="1275"/>
      <c r="G34" s="1275"/>
      <c r="H34" s="475">
        <v>26124403455</v>
      </c>
      <c r="I34" s="473">
        <v>165639927000</v>
      </c>
      <c r="J34" s="378">
        <f t="shared" ref="J34" si="0">+H34/I34</f>
        <v>0.15771803289312003</v>
      </c>
      <c r="K34" s="1465" t="s">
        <v>711</v>
      </c>
      <c r="L34" s="1466"/>
      <c r="M34" s="1466"/>
      <c r="N34" s="1466"/>
      <c r="O34" s="1466"/>
      <c r="P34" s="1466"/>
      <c r="Q34" s="1466"/>
      <c r="R34" s="1466"/>
      <c r="S34" s="1466"/>
      <c r="T34" s="1466"/>
      <c r="U34" s="1466"/>
      <c r="V34" s="1466"/>
      <c r="W34" s="1466"/>
      <c r="X34" s="1466"/>
      <c r="Y34" s="1467"/>
      <c r="Z34" s="357"/>
      <c r="AC34" s="474"/>
    </row>
    <row r="35" spans="2:29" s="361" customFormat="1" ht="27" customHeight="1" x14ac:dyDescent="0.2">
      <c r="B35" s="360"/>
      <c r="C35" s="1274" t="s">
        <v>94</v>
      </c>
      <c r="D35" s="1275"/>
      <c r="E35" s="1275"/>
      <c r="F35" s="1275"/>
      <c r="G35" s="1275"/>
      <c r="H35" s="503">
        <v>47798401024</v>
      </c>
      <c r="I35" s="504">
        <v>165639927000</v>
      </c>
      <c r="J35" s="378">
        <v>0.28856811210741479</v>
      </c>
      <c r="K35" s="1489" t="s">
        <v>736</v>
      </c>
      <c r="L35" s="1490"/>
      <c r="M35" s="1490"/>
      <c r="N35" s="1490"/>
      <c r="O35" s="1490"/>
      <c r="P35" s="1490"/>
      <c r="Q35" s="1490"/>
      <c r="R35" s="1490"/>
      <c r="S35" s="1490"/>
      <c r="T35" s="1490"/>
      <c r="U35" s="1490"/>
      <c r="V35" s="1490"/>
      <c r="W35" s="1490"/>
      <c r="X35" s="1490"/>
      <c r="Y35" s="1491"/>
      <c r="Z35" s="357"/>
      <c r="AC35" s="476"/>
    </row>
    <row r="36" spans="2:29" s="361" customFormat="1" ht="41.25" customHeight="1" thickBot="1" x14ac:dyDescent="0.25">
      <c r="B36" s="360"/>
      <c r="C36" s="1274" t="s">
        <v>95</v>
      </c>
      <c r="D36" s="1275"/>
      <c r="E36" s="1275"/>
      <c r="F36" s="1275"/>
      <c r="G36" s="1275"/>
      <c r="H36" s="503">
        <v>36600135836</v>
      </c>
      <c r="I36" s="504">
        <v>165639927000</v>
      </c>
      <c r="J36" s="378">
        <f t="shared" ref="J36" si="1">+H36/I36</f>
        <v>0.22096203795115171</v>
      </c>
      <c r="K36" s="1489" t="s">
        <v>777</v>
      </c>
      <c r="L36" s="1490"/>
      <c r="M36" s="1490"/>
      <c r="N36" s="1490"/>
      <c r="O36" s="1490"/>
      <c r="P36" s="1490"/>
      <c r="Q36" s="1490"/>
      <c r="R36" s="1490"/>
      <c r="S36" s="1490"/>
      <c r="T36" s="1490"/>
      <c r="U36" s="1490"/>
      <c r="V36" s="1490"/>
      <c r="W36" s="1490"/>
      <c r="X36" s="1490"/>
      <c r="Y36" s="1491"/>
      <c r="Z36" s="357"/>
    </row>
    <row r="37" spans="2:29" s="361" customFormat="1" ht="15.75" customHeight="1" thickBot="1" x14ac:dyDescent="0.3">
      <c r="B37" s="360"/>
      <c r="C37" s="738" t="s">
        <v>25</v>
      </c>
      <c r="D37" s="739"/>
      <c r="E37" s="739"/>
      <c r="F37" s="739"/>
      <c r="G37" s="740"/>
      <c r="H37" s="364">
        <f>SUM(H33:H36)</f>
        <v>145994025547</v>
      </c>
      <c r="I37" s="364">
        <v>165639927000</v>
      </c>
      <c r="J37" s="471">
        <f>SUM(J33:J36)</f>
        <v>0.88097071279927563</v>
      </c>
      <c r="K37" s="741"/>
      <c r="L37" s="742"/>
      <c r="M37" s="742"/>
      <c r="N37" s="742"/>
      <c r="O37" s="742"/>
      <c r="P37" s="742"/>
      <c r="Q37" s="742"/>
      <c r="R37" s="742"/>
      <c r="S37" s="742"/>
      <c r="T37" s="742"/>
      <c r="U37" s="742"/>
      <c r="V37" s="742"/>
      <c r="W37" s="742"/>
      <c r="X37" s="742"/>
      <c r="Y37" s="743"/>
      <c r="Z37" s="357"/>
    </row>
    <row r="38" spans="2:29" s="361" customFormat="1" ht="5.25" customHeight="1" x14ac:dyDescent="0.2">
      <c r="B38" s="360"/>
      <c r="C38" s="356"/>
      <c r="D38" s="356"/>
      <c r="E38" s="356"/>
      <c r="F38" s="356"/>
      <c r="G38" s="356"/>
      <c r="H38" s="365"/>
      <c r="I38" s="365"/>
      <c r="J38" s="28"/>
      <c r="K38" s="356"/>
      <c r="L38" s="356"/>
      <c r="M38" s="356"/>
      <c r="N38" s="356"/>
      <c r="O38" s="356"/>
      <c r="P38" s="356"/>
      <c r="Q38" s="356"/>
      <c r="R38" s="356"/>
      <c r="S38" s="356"/>
      <c r="T38" s="356"/>
      <c r="U38" s="356"/>
      <c r="V38" s="356"/>
      <c r="W38" s="356"/>
      <c r="X38" s="356"/>
      <c r="Y38" s="356"/>
      <c r="Z38" s="357"/>
    </row>
    <row r="39" spans="2:29" s="361" customFormat="1" ht="15" thickBot="1" x14ac:dyDescent="0.25">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row>
    <row r="40" spans="2:29" s="361" customFormat="1" x14ac:dyDescent="0.2">
      <c r="B40" s="36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357"/>
    </row>
    <row r="41" spans="2:29" ht="15" thickBot="1" x14ac:dyDescent="0.25">
      <c r="B41" s="355"/>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357"/>
    </row>
    <row r="42" spans="2:29" x14ac:dyDescent="0.2">
      <c r="B42" s="355"/>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2"/>
      <c r="Z42" s="357"/>
    </row>
    <row r="43" spans="2:29" x14ac:dyDescent="0.2">
      <c r="B43" s="355"/>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357"/>
    </row>
    <row r="44" spans="2:29" x14ac:dyDescent="0.2">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357"/>
    </row>
    <row r="45" spans="2:29" x14ac:dyDescent="0.2">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357"/>
    </row>
    <row r="46" spans="2:29" x14ac:dyDescent="0.2">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357"/>
    </row>
    <row r="47" spans="2:29" x14ac:dyDescent="0.2">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357"/>
    </row>
    <row r="48" spans="2:29" x14ac:dyDescent="0.2">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357"/>
    </row>
    <row r="49" spans="1:26" x14ac:dyDescent="0.2">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357"/>
    </row>
    <row r="50" spans="1:26" x14ac:dyDescent="0.2">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357"/>
    </row>
    <row r="51" spans="1:26"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57"/>
    </row>
    <row r="52" spans="1: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1: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1:26" ht="15" thickBot="1" x14ac:dyDescent="0.25">
      <c r="B54" s="355"/>
      <c r="C54" s="756"/>
      <c r="D54" s="757"/>
      <c r="E54" s="757"/>
      <c r="F54" s="757"/>
      <c r="G54" s="757"/>
      <c r="H54" s="757"/>
      <c r="I54" s="757"/>
      <c r="J54" s="757"/>
      <c r="K54" s="757"/>
      <c r="L54" s="757"/>
      <c r="M54" s="757"/>
      <c r="N54" s="757"/>
      <c r="O54" s="757"/>
      <c r="P54" s="757"/>
      <c r="Q54" s="757"/>
      <c r="R54" s="757"/>
      <c r="S54" s="757"/>
      <c r="T54" s="757"/>
      <c r="U54" s="757"/>
      <c r="V54" s="757"/>
      <c r="W54" s="757"/>
      <c r="X54" s="757"/>
      <c r="Y54" s="758"/>
      <c r="Z54" s="357"/>
    </row>
    <row r="55" spans="1:26" x14ac:dyDescent="0.2">
      <c r="B55" s="366"/>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8"/>
    </row>
    <row r="56" spans="1:26" ht="15" thickBot="1" x14ac:dyDescent="0.25">
      <c r="B56" s="369"/>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1"/>
    </row>
    <row r="57" spans="1:26" ht="14.25" customHeight="1" x14ac:dyDescent="0.2">
      <c r="B57" s="372"/>
      <c r="C57" s="759" t="s">
        <v>20</v>
      </c>
      <c r="D57" s="760"/>
      <c r="E57" s="760"/>
      <c r="F57" s="760"/>
      <c r="G57" s="761"/>
      <c r="H57" s="759" t="s">
        <v>34</v>
      </c>
      <c r="I57" s="761"/>
      <c r="J57" s="759" t="s">
        <v>35</v>
      </c>
      <c r="K57" s="760"/>
      <c r="L57" s="760"/>
      <c r="M57" s="761"/>
      <c r="N57" s="759" t="s">
        <v>33</v>
      </c>
      <c r="O57" s="760"/>
      <c r="P57" s="760"/>
      <c r="Q57" s="760"/>
      <c r="R57" s="760"/>
      <c r="S57" s="760"/>
      <c r="T57" s="760"/>
      <c r="U57" s="760"/>
      <c r="V57" s="760"/>
      <c r="W57" s="760"/>
      <c r="X57" s="760"/>
      <c r="Y57" s="761"/>
      <c r="Z57" s="373"/>
    </row>
    <row r="58" spans="1:26" ht="14.25" customHeight="1" x14ac:dyDescent="0.2">
      <c r="A58" s="341"/>
      <c r="B58" s="374"/>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373"/>
    </row>
    <row r="59" spans="1:26" ht="15" customHeight="1" thickBot="1" x14ac:dyDescent="0.25">
      <c r="A59" s="341"/>
      <c r="B59" s="374"/>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73"/>
    </row>
    <row r="60" spans="1:26" ht="38.25" customHeight="1" x14ac:dyDescent="0.2">
      <c r="B60" s="372"/>
      <c r="C60" s="1495" t="s">
        <v>36</v>
      </c>
      <c r="D60" s="1496"/>
      <c r="E60" s="1496"/>
      <c r="F60" s="1496"/>
      <c r="G60" s="1496"/>
      <c r="H60" s="1183">
        <v>0.64570000000000005</v>
      </c>
      <c r="I60" s="644"/>
      <c r="J60" s="1497">
        <v>0.2137</v>
      </c>
      <c r="K60" s="1498"/>
      <c r="L60" s="1498"/>
      <c r="M60" s="1499"/>
      <c r="N60" s="1500" t="s">
        <v>712</v>
      </c>
      <c r="O60" s="1500"/>
      <c r="P60" s="1500"/>
      <c r="Q60" s="1500"/>
      <c r="R60" s="1500"/>
      <c r="S60" s="1500"/>
      <c r="T60" s="1500"/>
      <c r="U60" s="1500"/>
      <c r="V60" s="1500"/>
      <c r="W60" s="1500"/>
      <c r="X60" s="1500"/>
      <c r="Y60" s="1501"/>
      <c r="Z60" s="375"/>
    </row>
    <row r="61" spans="1:26" ht="37.5" customHeight="1" x14ac:dyDescent="0.2">
      <c r="B61" s="372"/>
      <c r="C61" s="1274" t="s">
        <v>93</v>
      </c>
      <c r="D61" s="1275"/>
      <c r="E61" s="1275"/>
      <c r="F61" s="1275"/>
      <c r="G61" s="1275"/>
      <c r="H61" s="1182">
        <v>0.21372252984758916</v>
      </c>
      <c r="I61" s="1182"/>
      <c r="J61" s="1502">
        <v>0.15770000000000001</v>
      </c>
      <c r="K61" s="1503"/>
      <c r="L61" s="1503"/>
      <c r="M61" s="1504"/>
      <c r="N61" s="1505" t="s">
        <v>712</v>
      </c>
      <c r="O61" s="1505"/>
      <c r="P61" s="1505"/>
      <c r="Q61" s="1505"/>
      <c r="R61" s="1505"/>
      <c r="S61" s="1505"/>
      <c r="T61" s="1505"/>
      <c r="U61" s="1505"/>
      <c r="V61" s="1505"/>
      <c r="W61" s="1505"/>
      <c r="X61" s="1505"/>
      <c r="Y61" s="1506"/>
      <c r="Z61" s="375"/>
    </row>
    <row r="62" spans="1:26" ht="44.25" customHeight="1" x14ac:dyDescent="0.2">
      <c r="B62" s="372"/>
      <c r="C62" s="1274" t="s">
        <v>94</v>
      </c>
      <c r="D62" s="1492"/>
      <c r="E62" s="1492"/>
      <c r="F62" s="1492"/>
      <c r="G62" s="1492"/>
      <c r="H62" s="1182">
        <v>0.1673</v>
      </c>
      <c r="I62" s="646"/>
      <c r="J62" s="1182">
        <v>0.28860000000000002</v>
      </c>
      <c r="K62" s="646"/>
      <c r="L62" s="646"/>
      <c r="M62" s="646"/>
      <c r="N62" s="1505" t="s">
        <v>712</v>
      </c>
      <c r="O62" s="1505"/>
      <c r="P62" s="1505"/>
      <c r="Q62" s="1505"/>
      <c r="R62" s="1505"/>
      <c r="S62" s="1505"/>
      <c r="T62" s="1505"/>
      <c r="U62" s="1505"/>
      <c r="V62" s="1505"/>
      <c r="W62" s="1505"/>
      <c r="X62" s="1505"/>
      <c r="Y62" s="1506"/>
      <c r="Z62" s="375"/>
    </row>
    <row r="63" spans="1:26" ht="15" customHeight="1" thickBot="1" x14ac:dyDescent="0.25">
      <c r="B63" s="372"/>
      <c r="C63" s="1493" t="s">
        <v>95</v>
      </c>
      <c r="D63" s="1494"/>
      <c r="E63" s="1494"/>
      <c r="F63" s="1494"/>
      <c r="G63" s="1494"/>
      <c r="H63" s="646"/>
      <c r="I63" s="646"/>
      <c r="J63" s="646"/>
      <c r="K63" s="646"/>
      <c r="L63" s="646"/>
      <c r="M63" s="646"/>
      <c r="N63" s="646"/>
      <c r="O63" s="646"/>
      <c r="P63" s="646"/>
      <c r="Q63" s="646"/>
      <c r="R63" s="646"/>
      <c r="S63" s="646"/>
      <c r="T63" s="646"/>
      <c r="U63" s="646"/>
      <c r="V63" s="646"/>
      <c r="W63" s="646"/>
      <c r="X63" s="646"/>
      <c r="Y63" s="768"/>
      <c r="Z63" s="375"/>
    </row>
    <row r="64" spans="1:26" x14ac:dyDescent="0.2">
      <c r="B64" s="372"/>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75"/>
    </row>
    <row r="65" spans="2:26" x14ac:dyDescent="0.2">
      <c r="B65" s="372"/>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75"/>
    </row>
    <row r="66" spans="2:26" x14ac:dyDescent="0.2">
      <c r="B66" s="372"/>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75"/>
    </row>
    <row r="67" spans="2:26" x14ac:dyDescent="0.2">
      <c r="B67" s="372"/>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75"/>
    </row>
    <row r="68" spans="2:26" x14ac:dyDescent="0.2">
      <c r="B68" s="372"/>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75"/>
    </row>
    <row r="69" spans="2:26" x14ac:dyDescent="0.2">
      <c r="B69" s="372"/>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75"/>
    </row>
    <row r="70" spans="2:26" x14ac:dyDescent="0.2">
      <c r="B70" s="372"/>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75"/>
    </row>
    <row r="71" spans="2:26" ht="15" thickBot="1" x14ac:dyDescent="0.25">
      <c r="B71" s="372"/>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375"/>
    </row>
    <row r="72" spans="2:26" x14ac:dyDescent="0.2">
      <c r="B72" s="376"/>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77"/>
    </row>
    <row r="111" ht="6" customHeight="1" x14ac:dyDescent="0.2"/>
  </sheetData>
  <mergeCells count="107">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C63:G63"/>
    <mergeCell ref="H63:I63"/>
    <mergeCell ref="J63:M63"/>
    <mergeCell ref="N63:Y63"/>
    <mergeCell ref="C60:G60"/>
    <mergeCell ref="H60:I60"/>
    <mergeCell ref="J60:M60"/>
    <mergeCell ref="N60:Y60"/>
    <mergeCell ref="C61:G61"/>
    <mergeCell ref="H61:I61"/>
    <mergeCell ref="J61:M61"/>
    <mergeCell ref="N61:Y61"/>
    <mergeCell ref="H62:I62"/>
    <mergeCell ref="J62:M62"/>
    <mergeCell ref="N62:Y62"/>
    <mergeCell ref="C40:Y41"/>
    <mergeCell ref="C42:Y54"/>
    <mergeCell ref="C57:G59"/>
    <mergeCell ref="H57:I59"/>
    <mergeCell ref="J57:M59"/>
    <mergeCell ref="N57:Y59"/>
    <mergeCell ref="C35:G35"/>
    <mergeCell ref="C36:G36"/>
    <mergeCell ref="K36:Y36"/>
    <mergeCell ref="C37:G37"/>
    <mergeCell ref="K37:Y37"/>
    <mergeCell ref="K35:Y35"/>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Z72"/>
  <sheetViews>
    <sheetView topLeftCell="A28" workbookViewId="0">
      <selection activeCell="J37" sqref="J37"/>
    </sheetView>
  </sheetViews>
  <sheetFormatPr baseColWidth="10" defaultRowHeight="15" x14ac:dyDescent="0.25"/>
  <cols>
    <col min="2" max="7" width="3.28515625" customWidth="1"/>
    <col min="8" max="8" width="17.5703125" customWidth="1"/>
    <col min="9" max="9" width="18.28515625" customWidth="1"/>
    <col min="10" max="10" width="11.7109375" bestFit="1" customWidth="1"/>
    <col min="11" max="26" width="5.140625" customWidth="1"/>
  </cols>
  <sheetData>
    <row r="1" spans="1:26" ht="15.75" thickBot="1" x14ac:dyDescent="0.3">
      <c r="A1" s="263"/>
      <c r="B1" s="264"/>
      <c r="C1" s="264"/>
      <c r="D1" s="264"/>
      <c r="E1" s="264"/>
      <c r="F1" s="264"/>
      <c r="G1" s="262"/>
      <c r="H1" s="262"/>
      <c r="I1" s="262"/>
      <c r="J1" s="262"/>
      <c r="K1" s="262"/>
      <c r="L1" s="262"/>
      <c r="M1" s="262"/>
      <c r="N1" s="262"/>
      <c r="O1" s="262"/>
      <c r="P1" s="262"/>
      <c r="Q1" s="262"/>
      <c r="R1" s="262"/>
      <c r="S1" s="262"/>
      <c r="T1" s="262"/>
      <c r="U1" s="262"/>
      <c r="V1" s="262"/>
      <c r="W1" s="262"/>
      <c r="X1" s="262"/>
      <c r="Y1" s="262"/>
      <c r="Z1" s="262"/>
    </row>
    <row r="2" spans="1:26" ht="15.75" x14ac:dyDescent="0.25">
      <c r="A2" s="263"/>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x14ac:dyDescent="0.25">
      <c r="A3" s="263"/>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3">
      <c r="A4" s="263"/>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x14ac:dyDescent="0.25">
      <c r="A5" s="263"/>
      <c r="B5" s="263"/>
      <c r="C5" s="263"/>
      <c r="D5" s="263"/>
      <c r="E5" s="263"/>
      <c r="F5" s="263"/>
      <c r="G5" s="263"/>
      <c r="H5" s="265"/>
      <c r="I5" s="265"/>
      <c r="J5" s="265"/>
      <c r="K5" s="265"/>
      <c r="L5" s="265"/>
      <c r="M5" s="265"/>
      <c r="N5" s="265"/>
      <c r="O5" s="265"/>
      <c r="P5" s="265"/>
      <c r="Q5" s="265"/>
      <c r="R5" s="265"/>
      <c r="S5" s="265"/>
      <c r="T5" s="265"/>
      <c r="U5" s="265"/>
      <c r="V5" s="265"/>
      <c r="W5" s="265"/>
      <c r="X5" s="265"/>
      <c r="Y5" s="265"/>
      <c r="Z5" s="265"/>
    </row>
    <row r="6" spans="1:26" ht="15.75" thickBot="1" x14ac:dyDescent="0.3">
      <c r="A6" s="262"/>
      <c r="B6" s="266"/>
      <c r="C6" s="267"/>
      <c r="D6" s="267"/>
      <c r="E6" s="267"/>
      <c r="F6" s="267"/>
      <c r="G6" s="267"/>
      <c r="H6" s="267"/>
      <c r="I6" s="268"/>
      <c r="J6" s="268"/>
      <c r="K6" s="268"/>
      <c r="L6" s="268"/>
      <c r="M6" s="268"/>
      <c r="N6" s="268"/>
      <c r="O6" s="268"/>
      <c r="P6" s="268"/>
      <c r="Q6" s="268"/>
      <c r="R6" s="269"/>
      <c r="S6" s="269"/>
      <c r="T6" s="269"/>
      <c r="U6" s="269"/>
      <c r="V6" s="269"/>
      <c r="W6" s="267"/>
      <c r="X6" s="267"/>
      <c r="Y6" s="267"/>
      <c r="Z6" s="270"/>
    </row>
    <row r="7" spans="1:26" x14ac:dyDescent="0.25">
      <c r="A7" s="262"/>
      <c r="B7" s="271"/>
      <c r="C7" s="628" t="s">
        <v>2</v>
      </c>
      <c r="D7" s="629"/>
      <c r="E7" s="629"/>
      <c r="F7" s="629"/>
      <c r="G7" s="629"/>
      <c r="H7" s="630"/>
      <c r="I7" s="661" t="s">
        <v>531</v>
      </c>
      <c r="J7" s="662"/>
      <c r="K7" s="662"/>
      <c r="L7" s="662"/>
      <c r="M7" s="662"/>
      <c r="N7" s="662"/>
      <c r="O7" s="662"/>
      <c r="P7" s="662"/>
      <c r="Q7" s="662"/>
      <c r="R7" s="662"/>
      <c r="S7" s="662"/>
      <c r="T7" s="662"/>
      <c r="U7" s="662"/>
      <c r="V7" s="662"/>
      <c r="W7" s="662"/>
      <c r="X7" s="662"/>
      <c r="Y7" s="663"/>
      <c r="Z7" s="272"/>
    </row>
    <row r="8" spans="1:26" ht="15.75" thickBot="1" x14ac:dyDescent="0.3">
      <c r="A8" s="262"/>
      <c r="B8" s="271"/>
      <c r="C8" s="631"/>
      <c r="D8" s="632"/>
      <c r="E8" s="632"/>
      <c r="F8" s="632"/>
      <c r="G8" s="632"/>
      <c r="H8" s="633"/>
      <c r="I8" s="664"/>
      <c r="J8" s="665"/>
      <c r="K8" s="665"/>
      <c r="L8" s="665"/>
      <c r="M8" s="665"/>
      <c r="N8" s="665"/>
      <c r="O8" s="665"/>
      <c r="P8" s="665"/>
      <c r="Q8" s="665"/>
      <c r="R8" s="665"/>
      <c r="S8" s="665"/>
      <c r="T8" s="665"/>
      <c r="U8" s="665"/>
      <c r="V8" s="665"/>
      <c r="W8" s="665"/>
      <c r="X8" s="665"/>
      <c r="Y8" s="666"/>
      <c r="Z8" s="272"/>
    </row>
    <row r="9" spans="1:26" ht="15.75" thickBot="1" x14ac:dyDescent="0.3">
      <c r="A9" s="262"/>
      <c r="B9" s="271"/>
      <c r="C9" s="273"/>
      <c r="D9" s="273"/>
      <c r="E9" s="273"/>
      <c r="F9" s="273"/>
      <c r="G9" s="273"/>
      <c r="H9" s="273"/>
      <c r="I9" s="274"/>
      <c r="J9" s="274"/>
      <c r="K9" s="274"/>
      <c r="L9" s="274"/>
      <c r="M9" s="274"/>
      <c r="N9" s="274"/>
      <c r="O9" s="274"/>
      <c r="P9" s="274"/>
      <c r="Q9" s="274"/>
      <c r="R9" s="275"/>
      <c r="S9" s="275"/>
      <c r="T9" s="275"/>
      <c r="U9" s="275"/>
      <c r="V9" s="275"/>
      <c r="W9" s="273"/>
      <c r="X9" s="273"/>
      <c r="Y9" s="273"/>
      <c r="Z9" s="272"/>
    </row>
    <row r="10" spans="1:26" ht="15.75" thickBot="1" x14ac:dyDescent="0.3">
      <c r="A10" s="262"/>
      <c r="B10" s="271"/>
      <c r="C10" s="628" t="s">
        <v>4</v>
      </c>
      <c r="D10" s="629"/>
      <c r="E10" s="629"/>
      <c r="F10" s="629"/>
      <c r="G10" s="629"/>
      <c r="H10" s="630"/>
      <c r="I10" s="750" t="s">
        <v>532</v>
      </c>
      <c r="J10" s="1122"/>
      <c r="K10" s="1122"/>
      <c r="L10" s="1122"/>
      <c r="M10" s="1122"/>
      <c r="N10" s="1122"/>
      <c r="O10" s="1122"/>
      <c r="P10" s="1122"/>
      <c r="Q10" s="1123"/>
      <c r="R10" s="673" t="s">
        <v>3</v>
      </c>
      <c r="S10" s="674"/>
      <c r="T10" s="674"/>
      <c r="U10" s="675"/>
      <c r="V10" s="667" t="s">
        <v>5</v>
      </c>
      <c r="W10" s="668"/>
      <c r="X10" s="668"/>
      <c r="Y10" s="669"/>
      <c r="Z10" s="272"/>
    </row>
    <row r="11" spans="1:26" ht="15.75" thickBot="1" x14ac:dyDescent="0.3">
      <c r="A11" s="262"/>
      <c r="B11" s="271"/>
      <c r="C11" s="631"/>
      <c r="D11" s="632"/>
      <c r="E11" s="632"/>
      <c r="F11" s="632"/>
      <c r="G11" s="632"/>
      <c r="H11" s="633"/>
      <c r="I11" s="1124"/>
      <c r="J11" s="1125"/>
      <c r="K11" s="1125"/>
      <c r="L11" s="1125"/>
      <c r="M11" s="1125"/>
      <c r="N11" s="1125"/>
      <c r="O11" s="1125"/>
      <c r="P11" s="1125"/>
      <c r="Q11" s="1126"/>
      <c r="R11" s="682" t="s">
        <v>533</v>
      </c>
      <c r="S11" s="683"/>
      <c r="T11" s="683"/>
      <c r="U11" s="684"/>
      <c r="V11" s="670" t="s">
        <v>244</v>
      </c>
      <c r="W11" s="671"/>
      <c r="X11" s="671"/>
      <c r="Y11" s="672"/>
      <c r="Z11" s="272"/>
    </row>
    <row r="12" spans="1:26" ht="15.75" thickBot="1" x14ac:dyDescent="0.3">
      <c r="A12" s="262"/>
      <c r="B12" s="276"/>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8"/>
    </row>
    <row r="13" spans="1:26" x14ac:dyDescent="0.25">
      <c r="A13" s="262"/>
      <c r="B13" s="276"/>
      <c r="C13" s="628" t="s">
        <v>6</v>
      </c>
      <c r="D13" s="629"/>
      <c r="E13" s="629"/>
      <c r="F13" s="629"/>
      <c r="G13" s="629"/>
      <c r="H13" s="630"/>
      <c r="I13" s="935" t="s">
        <v>534</v>
      </c>
      <c r="J13" s="936"/>
      <c r="K13" s="936"/>
      <c r="L13" s="936"/>
      <c r="M13" s="936"/>
      <c r="N13" s="936"/>
      <c r="O13" s="936"/>
      <c r="P13" s="936"/>
      <c r="Q13" s="936"/>
      <c r="R13" s="936"/>
      <c r="S13" s="937"/>
      <c r="T13" s="628" t="s">
        <v>7</v>
      </c>
      <c r="U13" s="629"/>
      <c r="V13" s="629"/>
      <c r="W13" s="629"/>
      <c r="X13" s="629"/>
      <c r="Y13" s="630"/>
      <c r="Z13" s="278"/>
    </row>
    <row r="14" spans="1:26" ht="21" customHeight="1" thickBot="1" x14ac:dyDescent="0.3">
      <c r="A14" s="262"/>
      <c r="B14" s="276"/>
      <c r="C14" s="631"/>
      <c r="D14" s="632"/>
      <c r="E14" s="632"/>
      <c r="F14" s="632"/>
      <c r="G14" s="632"/>
      <c r="H14" s="633"/>
      <c r="I14" s="938"/>
      <c r="J14" s="939"/>
      <c r="K14" s="939"/>
      <c r="L14" s="939"/>
      <c r="M14" s="939"/>
      <c r="N14" s="939"/>
      <c r="O14" s="939"/>
      <c r="P14" s="939"/>
      <c r="Q14" s="939"/>
      <c r="R14" s="939"/>
      <c r="S14" s="940"/>
      <c r="T14" s="640" t="s">
        <v>67</v>
      </c>
      <c r="U14" s="641"/>
      <c r="V14" s="641"/>
      <c r="W14" s="641"/>
      <c r="X14" s="641"/>
      <c r="Y14" s="642"/>
      <c r="Z14" s="278"/>
    </row>
    <row r="15" spans="1:26" ht="15.75" thickBot="1" x14ac:dyDescent="0.3">
      <c r="A15" s="262"/>
      <c r="B15" s="276"/>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8"/>
    </row>
    <row r="16" spans="1:26" ht="27" customHeight="1" thickBot="1" x14ac:dyDescent="0.3">
      <c r="A16" s="262"/>
      <c r="B16" s="276"/>
      <c r="C16" s="685" t="s">
        <v>8</v>
      </c>
      <c r="D16" s="686"/>
      <c r="E16" s="686"/>
      <c r="F16" s="686"/>
      <c r="G16" s="686"/>
      <c r="H16" s="687"/>
      <c r="I16" s="688" t="s">
        <v>535</v>
      </c>
      <c r="J16" s="689"/>
      <c r="K16" s="689"/>
      <c r="L16" s="689"/>
      <c r="M16" s="689"/>
      <c r="N16" s="689"/>
      <c r="O16" s="689"/>
      <c r="P16" s="689"/>
      <c r="Q16" s="689"/>
      <c r="R16" s="689"/>
      <c r="S16" s="689"/>
      <c r="T16" s="689"/>
      <c r="U16" s="689"/>
      <c r="V16" s="689"/>
      <c r="W16" s="689"/>
      <c r="X16" s="689"/>
      <c r="Y16" s="690"/>
      <c r="Z16" s="278"/>
    </row>
    <row r="17" spans="2:26" ht="15.75" thickBot="1" x14ac:dyDescent="0.3">
      <c r="B17" s="276"/>
      <c r="C17" s="275"/>
      <c r="D17" s="275"/>
      <c r="E17" s="275"/>
      <c r="F17" s="275"/>
      <c r="G17" s="275"/>
      <c r="H17" s="275"/>
      <c r="I17" s="279"/>
      <c r="J17" s="279"/>
      <c r="K17" s="279"/>
      <c r="L17" s="279"/>
      <c r="M17" s="279"/>
      <c r="N17" s="279"/>
      <c r="O17" s="279"/>
      <c r="P17" s="279"/>
      <c r="Q17" s="279"/>
      <c r="R17" s="279"/>
      <c r="S17" s="279"/>
      <c r="T17" s="279"/>
      <c r="U17" s="279"/>
      <c r="V17" s="279"/>
      <c r="W17" s="279"/>
      <c r="X17" s="279"/>
      <c r="Y17" s="279"/>
      <c r="Z17" s="278"/>
    </row>
    <row r="18" spans="2:26" ht="45.75" customHeight="1" thickBot="1" x14ac:dyDescent="0.3">
      <c r="B18" s="276"/>
      <c r="C18" s="685" t="s">
        <v>47</v>
      </c>
      <c r="D18" s="686"/>
      <c r="E18" s="686"/>
      <c r="F18" s="686"/>
      <c r="G18" s="686"/>
      <c r="H18" s="687"/>
      <c r="I18" s="688" t="s">
        <v>536</v>
      </c>
      <c r="J18" s="689"/>
      <c r="K18" s="689"/>
      <c r="L18" s="689"/>
      <c r="M18" s="689"/>
      <c r="N18" s="689"/>
      <c r="O18" s="689"/>
      <c r="P18" s="689"/>
      <c r="Q18" s="689"/>
      <c r="R18" s="689"/>
      <c r="S18" s="689"/>
      <c r="T18" s="689"/>
      <c r="U18" s="689"/>
      <c r="V18" s="689"/>
      <c r="W18" s="689"/>
      <c r="X18" s="689"/>
      <c r="Y18" s="690"/>
      <c r="Z18" s="278"/>
    </row>
    <row r="19" spans="2:26" ht="15.75" thickBot="1" x14ac:dyDescent="0.3">
      <c r="B19" s="276"/>
      <c r="C19" s="275"/>
      <c r="D19" s="275"/>
      <c r="E19" s="275"/>
      <c r="F19" s="275"/>
      <c r="G19" s="275"/>
      <c r="H19" s="275"/>
      <c r="I19" s="279"/>
      <c r="J19" s="279"/>
      <c r="K19" s="279"/>
      <c r="L19" s="279"/>
      <c r="M19" s="279"/>
      <c r="N19" s="279"/>
      <c r="O19" s="279"/>
      <c r="P19" s="279"/>
      <c r="Q19" s="279"/>
      <c r="R19" s="279"/>
      <c r="S19" s="279"/>
      <c r="T19" s="279"/>
      <c r="U19" s="279"/>
      <c r="V19" s="279"/>
      <c r="W19" s="279"/>
      <c r="X19" s="279"/>
      <c r="Y19" s="279"/>
      <c r="Z19" s="278"/>
    </row>
    <row r="20" spans="2:26" x14ac:dyDescent="0.25">
      <c r="B20" s="276"/>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278"/>
    </row>
    <row r="21" spans="2:26" ht="15.75" thickBot="1" x14ac:dyDescent="0.3">
      <c r="B21" s="276"/>
      <c r="C21" s="694"/>
      <c r="D21" s="695"/>
      <c r="E21" s="695"/>
      <c r="F21" s="695"/>
      <c r="G21" s="695"/>
      <c r="H21" s="696"/>
      <c r="I21" s="700"/>
      <c r="J21" s="701"/>
      <c r="K21" s="701"/>
      <c r="L21" s="702"/>
      <c r="M21" s="842" t="s">
        <v>70</v>
      </c>
      <c r="N21" s="843"/>
      <c r="O21" s="843"/>
      <c r="P21" s="843"/>
      <c r="Q21" s="843"/>
      <c r="R21" s="843"/>
      <c r="S21" s="844"/>
      <c r="T21" s="1485" t="s">
        <v>71</v>
      </c>
      <c r="U21" s="1486"/>
      <c r="V21" s="1486"/>
      <c r="W21" s="1486"/>
      <c r="X21" s="1486"/>
      <c r="Y21" s="1487"/>
      <c r="Z21" s="278"/>
    </row>
    <row r="22" spans="2:26" ht="15.75" thickBot="1" x14ac:dyDescent="0.3">
      <c r="B22" s="276"/>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8"/>
    </row>
    <row r="23" spans="2:26" x14ac:dyDescent="0.25">
      <c r="B23" s="276"/>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278"/>
    </row>
    <row r="24" spans="2:26" ht="15.75" thickBot="1" x14ac:dyDescent="0.3">
      <c r="B24" s="276"/>
      <c r="C24" s="710" t="s">
        <v>537</v>
      </c>
      <c r="D24" s="711"/>
      <c r="E24" s="711"/>
      <c r="F24" s="711"/>
      <c r="G24" s="711"/>
      <c r="H24" s="711"/>
      <c r="I24" s="712"/>
      <c r="J24" s="710" t="s">
        <v>138</v>
      </c>
      <c r="K24" s="711"/>
      <c r="L24" s="711"/>
      <c r="M24" s="711"/>
      <c r="N24" s="711"/>
      <c r="O24" s="711"/>
      <c r="P24" s="712"/>
      <c r="Q24" s="713" t="s">
        <v>382</v>
      </c>
      <c r="R24" s="714"/>
      <c r="S24" s="714"/>
      <c r="T24" s="714"/>
      <c r="U24" s="714"/>
      <c r="V24" s="714"/>
      <c r="W24" s="714"/>
      <c r="X24" s="714"/>
      <c r="Y24" s="715"/>
      <c r="Z24" s="278"/>
    </row>
    <row r="25" spans="2:26" ht="15.75" thickBot="1" x14ac:dyDescent="0.3">
      <c r="B25" s="276"/>
      <c r="C25" s="277"/>
      <c r="D25" s="277"/>
      <c r="E25" s="277"/>
      <c r="F25" s="277"/>
      <c r="G25" s="277"/>
      <c r="H25" s="277"/>
      <c r="I25" s="277"/>
      <c r="J25" s="277"/>
      <c r="K25" s="277"/>
      <c r="L25" s="277"/>
      <c r="M25" s="277"/>
      <c r="N25" s="277"/>
      <c r="O25" s="277"/>
      <c r="P25" s="277" t="s">
        <v>636</v>
      </c>
      <c r="Q25" s="277"/>
      <c r="R25" s="277"/>
      <c r="S25" s="277"/>
      <c r="T25" s="277"/>
      <c r="U25" s="277"/>
      <c r="V25" s="277"/>
      <c r="W25" s="277"/>
      <c r="X25" s="277"/>
      <c r="Y25" s="277"/>
      <c r="Z25" s="278"/>
    </row>
    <row r="26" spans="2:26" ht="15.75" thickBot="1" x14ac:dyDescent="0.3">
      <c r="B26" s="276"/>
      <c r="C26" s="685" t="s">
        <v>16</v>
      </c>
      <c r="D26" s="686"/>
      <c r="E26" s="686"/>
      <c r="F26" s="686"/>
      <c r="G26" s="686"/>
      <c r="H26" s="687"/>
      <c r="I26" s="688" t="s">
        <v>538</v>
      </c>
      <c r="J26" s="689"/>
      <c r="K26" s="689"/>
      <c r="L26" s="689"/>
      <c r="M26" s="689"/>
      <c r="N26" s="689"/>
      <c r="O26" s="689"/>
      <c r="P26" s="689"/>
      <c r="Q26" s="689"/>
      <c r="R26" s="689"/>
      <c r="S26" s="689"/>
      <c r="T26" s="689"/>
      <c r="U26" s="689"/>
      <c r="V26" s="689"/>
      <c r="W26" s="689"/>
      <c r="X26" s="689"/>
      <c r="Y26" s="690"/>
      <c r="Z26" s="278"/>
    </row>
    <row r="27" spans="2:26" ht="15.75" thickBot="1" x14ac:dyDescent="0.3">
      <c r="B27" s="276"/>
      <c r="C27" s="275"/>
      <c r="D27" s="275"/>
      <c r="E27" s="275"/>
      <c r="F27" s="275"/>
      <c r="G27" s="275"/>
      <c r="H27" s="275"/>
      <c r="I27" s="279"/>
      <c r="J27" s="279"/>
      <c r="K27" s="279"/>
      <c r="L27" s="279"/>
      <c r="M27" s="279"/>
      <c r="N27" s="279"/>
      <c r="O27" s="279"/>
      <c r="P27" s="279"/>
      <c r="Q27" s="279"/>
      <c r="R27" s="279"/>
      <c r="S27" s="279"/>
      <c r="T27" s="279"/>
      <c r="U27" s="279"/>
      <c r="V27" s="279"/>
      <c r="W27" s="279"/>
      <c r="X27" s="279"/>
      <c r="Y27" s="279"/>
      <c r="Z27" s="278"/>
    </row>
    <row r="28" spans="2:26" ht="15.75" thickBot="1" x14ac:dyDescent="0.3">
      <c r="B28" s="276"/>
      <c r="C28" s="685" t="s">
        <v>17</v>
      </c>
      <c r="D28" s="686"/>
      <c r="E28" s="686"/>
      <c r="F28" s="686"/>
      <c r="G28" s="686"/>
      <c r="H28" s="687"/>
      <c r="I28" s="709"/>
      <c r="J28" s="688"/>
      <c r="K28" s="685" t="s">
        <v>18</v>
      </c>
      <c r="L28" s="686"/>
      <c r="M28" s="686"/>
      <c r="N28" s="686"/>
      <c r="O28" s="686"/>
      <c r="P28" s="687"/>
      <c r="Q28" s="718" t="s">
        <v>38</v>
      </c>
      <c r="R28" s="716"/>
      <c r="S28" s="717"/>
      <c r="T28" s="297" t="s">
        <v>77</v>
      </c>
      <c r="U28" s="716" t="s">
        <v>39</v>
      </c>
      <c r="V28" s="716"/>
      <c r="W28" s="716"/>
      <c r="X28" s="717"/>
      <c r="Y28" s="280"/>
      <c r="Z28" s="278"/>
    </row>
    <row r="29" spans="2:26" ht="15.75" thickBot="1" x14ac:dyDescent="0.3">
      <c r="B29" s="276"/>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8"/>
    </row>
    <row r="30" spans="2:26" x14ac:dyDescent="0.25">
      <c r="B30" s="281"/>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278"/>
    </row>
    <row r="31" spans="2:26" ht="15.75" thickBot="1" x14ac:dyDescent="0.3">
      <c r="B31" s="281"/>
      <c r="C31" s="1510"/>
      <c r="D31" s="1511"/>
      <c r="E31" s="1511"/>
      <c r="F31" s="1511"/>
      <c r="G31" s="1511"/>
      <c r="H31" s="1511"/>
      <c r="I31" s="1511"/>
      <c r="J31" s="1511"/>
      <c r="K31" s="732"/>
      <c r="L31" s="732"/>
      <c r="M31" s="732"/>
      <c r="N31" s="732"/>
      <c r="O31" s="732"/>
      <c r="P31" s="732"/>
      <c r="Q31" s="732"/>
      <c r="R31" s="732"/>
      <c r="S31" s="732"/>
      <c r="T31" s="732"/>
      <c r="U31" s="732"/>
      <c r="V31" s="732"/>
      <c r="W31" s="732"/>
      <c r="X31" s="732"/>
      <c r="Y31" s="733"/>
      <c r="Z31" s="278"/>
    </row>
    <row r="32" spans="2:26" ht="34.5" thickBot="1" x14ac:dyDescent="0.3">
      <c r="B32" s="281"/>
      <c r="C32" s="1512" t="s">
        <v>20</v>
      </c>
      <c r="D32" s="1321"/>
      <c r="E32" s="1321"/>
      <c r="F32" s="1321"/>
      <c r="G32" s="1321"/>
      <c r="H32" s="449" t="s">
        <v>539</v>
      </c>
      <c r="I32" s="449" t="s">
        <v>540</v>
      </c>
      <c r="J32" s="450" t="s">
        <v>541</v>
      </c>
      <c r="K32" s="1320" t="s">
        <v>24</v>
      </c>
      <c r="L32" s="1321"/>
      <c r="M32" s="1321"/>
      <c r="N32" s="1321"/>
      <c r="O32" s="1321"/>
      <c r="P32" s="1321"/>
      <c r="Q32" s="1321"/>
      <c r="R32" s="1321"/>
      <c r="S32" s="1321"/>
      <c r="T32" s="1321"/>
      <c r="U32" s="1321"/>
      <c r="V32" s="1321"/>
      <c r="W32" s="1321"/>
      <c r="X32" s="1321"/>
      <c r="Y32" s="1322"/>
      <c r="Z32" s="278"/>
    </row>
    <row r="33" spans="2:26" ht="47.25" customHeight="1" x14ac:dyDescent="0.25">
      <c r="B33" s="281"/>
      <c r="C33" s="1495" t="s">
        <v>36</v>
      </c>
      <c r="D33" s="1496"/>
      <c r="E33" s="1496"/>
      <c r="F33" s="1496"/>
      <c r="G33" s="1496"/>
      <c r="H33" s="446">
        <v>23815245923</v>
      </c>
      <c r="I33" s="446">
        <v>31071435882</v>
      </c>
      <c r="J33" s="447">
        <v>0.76646750454157209</v>
      </c>
      <c r="K33" s="1507" t="s">
        <v>542</v>
      </c>
      <c r="L33" s="1508"/>
      <c r="M33" s="1508"/>
      <c r="N33" s="1508"/>
      <c r="O33" s="1508"/>
      <c r="P33" s="1508"/>
      <c r="Q33" s="1508"/>
      <c r="R33" s="1508"/>
      <c r="S33" s="1508"/>
      <c r="T33" s="1508"/>
      <c r="U33" s="1508"/>
      <c r="V33" s="1508"/>
      <c r="W33" s="1508"/>
      <c r="X33" s="1508"/>
      <c r="Y33" s="1508"/>
      <c r="Z33" s="278"/>
    </row>
    <row r="34" spans="2:26" ht="39.75" customHeight="1" x14ac:dyDescent="0.25">
      <c r="B34" s="281"/>
      <c r="C34" s="1274" t="s">
        <v>93</v>
      </c>
      <c r="D34" s="1275"/>
      <c r="E34" s="1275"/>
      <c r="F34" s="1275"/>
      <c r="G34" s="1275"/>
      <c r="H34" s="445">
        <v>32243282614.16</v>
      </c>
      <c r="I34" s="445">
        <v>34587939964.57</v>
      </c>
      <c r="J34" s="448">
        <v>0.93221170868193537</v>
      </c>
      <c r="K34" s="1507" t="s">
        <v>543</v>
      </c>
      <c r="L34" s="1508"/>
      <c r="M34" s="1508"/>
      <c r="N34" s="1508"/>
      <c r="O34" s="1508"/>
      <c r="P34" s="1508"/>
      <c r="Q34" s="1508"/>
      <c r="R34" s="1508"/>
      <c r="S34" s="1508"/>
      <c r="T34" s="1508"/>
      <c r="U34" s="1508"/>
      <c r="V34" s="1508"/>
      <c r="W34" s="1508"/>
      <c r="X34" s="1508"/>
      <c r="Y34" s="1508"/>
      <c r="Z34" s="278"/>
    </row>
    <row r="35" spans="2:26" ht="34.5" customHeight="1" x14ac:dyDescent="0.25">
      <c r="B35" s="281"/>
      <c r="C35" s="1274" t="s">
        <v>94</v>
      </c>
      <c r="D35" s="1492"/>
      <c r="E35" s="1492"/>
      <c r="F35" s="1492"/>
      <c r="G35" s="1509"/>
      <c r="H35" s="506">
        <v>29086790593</v>
      </c>
      <c r="I35" s="506">
        <v>30853370664.970001</v>
      </c>
      <c r="J35" s="505">
        <v>0.94274272036099693</v>
      </c>
      <c r="K35" s="1513" t="s">
        <v>737</v>
      </c>
      <c r="L35" s="1514"/>
      <c r="M35" s="1514"/>
      <c r="N35" s="1514"/>
      <c r="O35" s="1514"/>
      <c r="P35" s="1514"/>
      <c r="Q35" s="1514"/>
      <c r="R35" s="1514"/>
      <c r="S35" s="1514"/>
      <c r="T35" s="1514"/>
      <c r="U35" s="1514"/>
      <c r="V35" s="1514"/>
      <c r="W35" s="1514"/>
      <c r="X35" s="1514"/>
      <c r="Y35" s="1515"/>
      <c r="Z35" s="278"/>
    </row>
    <row r="36" spans="2:26" ht="51.75" customHeight="1" thickBot="1" x14ac:dyDescent="0.3">
      <c r="B36" s="281"/>
      <c r="C36" s="1493" t="s">
        <v>95</v>
      </c>
      <c r="D36" s="1494"/>
      <c r="E36" s="1494"/>
      <c r="F36" s="1494"/>
      <c r="G36" s="1494"/>
      <c r="H36" s="506">
        <f>[2]CALCULO!$C$6</f>
        <v>43364909498</v>
      </c>
      <c r="I36" s="506">
        <f>[2]CALCULO!$B$6</f>
        <v>43830532088.889999</v>
      </c>
      <c r="J36" s="505">
        <f t="shared" ref="J36" si="0">+H36/I36</f>
        <v>0.98937675248966406</v>
      </c>
      <c r="K36" s="1513" t="s">
        <v>778</v>
      </c>
      <c r="L36" s="1514"/>
      <c r="M36" s="1514"/>
      <c r="N36" s="1514"/>
      <c r="O36" s="1514"/>
      <c r="P36" s="1514"/>
      <c r="Q36" s="1514"/>
      <c r="R36" s="1514"/>
      <c r="S36" s="1514"/>
      <c r="T36" s="1514"/>
      <c r="U36" s="1514"/>
      <c r="V36" s="1514"/>
      <c r="W36" s="1514"/>
      <c r="X36" s="1514"/>
      <c r="Y36" s="1515"/>
      <c r="Z36" s="278"/>
    </row>
    <row r="37" spans="2:26" ht="15.75" thickBot="1" x14ac:dyDescent="0.3">
      <c r="B37" s="281"/>
      <c r="C37" s="1516" t="s">
        <v>25</v>
      </c>
      <c r="D37" s="1517"/>
      <c r="E37" s="1517"/>
      <c r="F37" s="1517"/>
      <c r="G37" s="1517"/>
      <c r="H37" s="451">
        <f>SUM(H33:H36)</f>
        <v>128510228628.16</v>
      </c>
      <c r="I37" s="451">
        <f>SUM(I33:I36)</f>
        <v>140343278600.42999</v>
      </c>
      <c r="J37" s="622">
        <f>+H37/I37</f>
        <v>0.91568495413335926</v>
      </c>
      <c r="K37" s="741"/>
      <c r="L37" s="742"/>
      <c r="M37" s="742"/>
      <c r="N37" s="742"/>
      <c r="O37" s="742"/>
      <c r="P37" s="742"/>
      <c r="Q37" s="742"/>
      <c r="R37" s="742"/>
      <c r="S37" s="742"/>
      <c r="T37" s="742"/>
      <c r="U37" s="742"/>
      <c r="V37" s="742"/>
      <c r="W37" s="742"/>
      <c r="X37" s="742"/>
      <c r="Y37" s="743"/>
      <c r="Z37" s="278"/>
    </row>
    <row r="38" spans="2:26" x14ac:dyDescent="0.25">
      <c r="B38" s="281"/>
      <c r="C38" s="277"/>
      <c r="D38" s="277"/>
      <c r="E38" s="277"/>
      <c r="F38" s="277"/>
      <c r="G38" s="277"/>
      <c r="H38" s="282"/>
      <c r="I38" s="282"/>
      <c r="J38" s="283"/>
      <c r="K38" s="277"/>
      <c r="L38" s="277"/>
      <c r="M38" s="277"/>
      <c r="N38" s="277"/>
      <c r="O38" s="277"/>
      <c r="P38" s="277"/>
      <c r="Q38" s="277"/>
      <c r="R38" s="277"/>
      <c r="S38" s="277"/>
      <c r="T38" s="277"/>
      <c r="U38" s="277"/>
      <c r="V38" s="277"/>
      <c r="W38" s="277"/>
      <c r="X38" s="277"/>
      <c r="Y38" s="277"/>
      <c r="Z38" s="278"/>
    </row>
    <row r="39" spans="2:26" ht="15.75" thickBot="1" x14ac:dyDescent="0.3">
      <c r="B39" s="281"/>
      <c r="C39" s="277"/>
      <c r="D39" s="277"/>
      <c r="E39" s="277"/>
      <c r="F39" s="277"/>
      <c r="G39" s="277"/>
      <c r="H39" s="282"/>
      <c r="I39" s="282"/>
      <c r="J39" s="283"/>
      <c r="K39" s="277"/>
      <c r="L39" s="277"/>
      <c r="M39" s="277"/>
      <c r="N39" s="277"/>
      <c r="O39" s="277"/>
      <c r="P39" s="277"/>
      <c r="Q39" s="277"/>
      <c r="R39" s="277"/>
      <c r="S39" s="277"/>
      <c r="T39" s="277"/>
      <c r="U39" s="277"/>
      <c r="V39" s="277"/>
      <c r="W39" s="277"/>
      <c r="X39" s="277"/>
      <c r="Y39" s="277"/>
      <c r="Z39" s="278"/>
    </row>
    <row r="40" spans="2:26" x14ac:dyDescent="0.25">
      <c r="B40" s="281"/>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278"/>
    </row>
    <row r="41" spans="2:26" ht="15.75" thickBot="1" x14ac:dyDescent="0.3">
      <c r="B41" s="276"/>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278"/>
    </row>
    <row r="42" spans="2:26" x14ac:dyDescent="0.25">
      <c r="B42" s="276"/>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2"/>
      <c r="Z42" s="278"/>
    </row>
    <row r="43" spans="2:26" x14ac:dyDescent="0.25">
      <c r="B43" s="276"/>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278"/>
    </row>
    <row r="44" spans="2:26" x14ac:dyDescent="0.25">
      <c r="B44" s="276"/>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278"/>
    </row>
    <row r="45" spans="2:26" x14ac:dyDescent="0.25">
      <c r="B45" s="276"/>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278"/>
    </row>
    <row r="46" spans="2:26" x14ac:dyDescent="0.25">
      <c r="B46" s="276"/>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278"/>
    </row>
    <row r="47" spans="2:26" x14ac:dyDescent="0.25">
      <c r="B47" s="276"/>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278"/>
    </row>
    <row r="48" spans="2:26" x14ac:dyDescent="0.25">
      <c r="B48" s="276"/>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278"/>
    </row>
    <row r="49" spans="1:26" x14ac:dyDescent="0.25">
      <c r="B49" s="276"/>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278"/>
    </row>
    <row r="50" spans="1:26" x14ac:dyDescent="0.25">
      <c r="B50" s="276"/>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278"/>
    </row>
    <row r="51" spans="1:26" x14ac:dyDescent="0.25">
      <c r="B51" s="276"/>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278"/>
    </row>
    <row r="52" spans="1:26" x14ac:dyDescent="0.25">
      <c r="B52" s="276"/>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278"/>
    </row>
    <row r="53" spans="1:26" x14ac:dyDescent="0.25">
      <c r="B53" s="276"/>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278"/>
    </row>
    <row r="54" spans="1:26" ht="15.75" thickBot="1" x14ac:dyDescent="0.3">
      <c r="B54" s="276"/>
      <c r="C54" s="756"/>
      <c r="D54" s="757"/>
      <c r="E54" s="757"/>
      <c r="F54" s="757"/>
      <c r="G54" s="757"/>
      <c r="H54" s="757"/>
      <c r="I54" s="757"/>
      <c r="J54" s="757"/>
      <c r="K54" s="757"/>
      <c r="L54" s="757"/>
      <c r="M54" s="757"/>
      <c r="N54" s="757"/>
      <c r="O54" s="757"/>
      <c r="P54" s="757"/>
      <c r="Q54" s="757"/>
      <c r="R54" s="757"/>
      <c r="S54" s="757"/>
      <c r="T54" s="757"/>
      <c r="U54" s="757"/>
      <c r="V54" s="757"/>
      <c r="W54" s="757"/>
      <c r="X54" s="757"/>
      <c r="Y54" s="758"/>
      <c r="Z54" s="278"/>
    </row>
    <row r="55" spans="1:26" x14ac:dyDescent="0.25">
      <c r="B55" s="284"/>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6"/>
    </row>
    <row r="56" spans="1:26" ht="15.75" thickBot="1" x14ac:dyDescent="0.3">
      <c r="B56" s="287"/>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9"/>
    </row>
    <row r="57" spans="1:26" ht="15.75" x14ac:dyDescent="0.25">
      <c r="A57" s="262"/>
      <c r="B57" s="290"/>
      <c r="C57" s="759" t="s">
        <v>20</v>
      </c>
      <c r="D57" s="760"/>
      <c r="E57" s="760"/>
      <c r="F57" s="760"/>
      <c r="G57" s="761"/>
      <c r="H57" s="759" t="s">
        <v>34</v>
      </c>
      <c r="I57" s="761"/>
      <c r="J57" s="759" t="s">
        <v>35</v>
      </c>
      <c r="K57" s="760"/>
      <c r="L57" s="760"/>
      <c r="M57" s="761"/>
      <c r="N57" s="759" t="s">
        <v>33</v>
      </c>
      <c r="O57" s="760"/>
      <c r="P57" s="760"/>
      <c r="Q57" s="760"/>
      <c r="R57" s="760"/>
      <c r="S57" s="760"/>
      <c r="T57" s="760"/>
      <c r="U57" s="760"/>
      <c r="V57" s="760"/>
      <c r="W57" s="760"/>
      <c r="X57" s="760"/>
      <c r="Y57" s="761"/>
      <c r="Z57" s="291"/>
    </row>
    <row r="58" spans="1:26" ht="15.75" x14ac:dyDescent="0.25">
      <c r="A58" s="263"/>
      <c r="B58" s="292"/>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291"/>
    </row>
    <row r="59" spans="1:26" ht="16.5" thickBot="1" x14ac:dyDescent="0.3">
      <c r="A59" s="263"/>
      <c r="B59" s="292"/>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291"/>
    </row>
    <row r="60" spans="1:26" x14ac:dyDescent="0.25">
      <c r="A60" s="262"/>
      <c r="B60" s="290"/>
      <c r="C60" s="1408" t="s">
        <v>36</v>
      </c>
      <c r="D60" s="1346"/>
      <c r="E60" s="1346"/>
      <c r="F60" s="1346"/>
      <c r="G60" s="1346"/>
      <c r="H60" s="1183">
        <v>0.57599999999999996</v>
      </c>
      <c r="I60" s="644"/>
      <c r="J60" s="1184">
        <v>0.76646750454157209</v>
      </c>
      <c r="K60" s="1184"/>
      <c r="L60" s="1184"/>
      <c r="M60" s="1184"/>
      <c r="N60" s="644"/>
      <c r="O60" s="644"/>
      <c r="P60" s="644"/>
      <c r="Q60" s="644"/>
      <c r="R60" s="644"/>
      <c r="S60" s="644"/>
      <c r="T60" s="644"/>
      <c r="U60" s="644"/>
      <c r="V60" s="644"/>
      <c r="W60" s="644"/>
      <c r="X60" s="644"/>
      <c r="Y60" s="769"/>
      <c r="Z60" s="293"/>
    </row>
    <row r="61" spans="1:26" x14ac:dyDescent="0.25">
      <c r="A61" s="262"/>
      <c r="B61" s="290"/>
      <c r="C61" s="1332" t="s">
        <v>93</v>
      </c>
      <c r="D61" s="1333"/>
      <c r="E61" s="1333"/>
      <c r="F61" s="1333"/>
      <c r="G61" s="1333"/>
      <c r="H61" s="1186">
        <v>0.81399999999999995</v>
      </c>
      <c r="I61" s="1186"/>
      <c r="J61" s="1186">
        <v>0.93221170868193537</v>
      </c>
      <c r="K61" s="1186"/>
      <c r="L61" s="1186"/>
      <c r="M61" s="1186"/>
      <c r="N61" s="646"/>
      <c r="O61" s="646"/>
      <c r="P61" s="646"/>
      <c r="Q61" s="646"/>
      <c r="R61" s="646"/>
      <c r="S61" s="646"/>
      <c r="T61" s="646"/>
      <c r="U61" s="646"/>
      <c r="V61" s="646"/>
      <c r="W61" s="646"/>
      <c r="X61" s="646"/>
      <c r="Y61" s="768"/>
      <c r="Z61" s="293"/>
    </row>
    <row r="62" spans="1:26" x14ac:dyDescent="0.25">
      <c r="A62" s="262"/>
      <c r="B62" s="290"/>
      <c r="C62" s="645"/>
      <c r="D62" s="646"/>
      <c r="E62" s="646"/>
      <c r="F62" s="646"/>
      <c r="G62" s="646"/>
      <c r="H62" s="646"/>
      <c r="I62" s="646"/>
      <c r="J62" s="646"/>
      <c r="K62" s="646"/>
      <c r="L62" s="646"/>
      <c r="M62" s="646"/>
      <c r="N62" s="646"/>
      <c r="O62" s="646"/>
      <c r="P62" s="646"/>
      <c r="Q62" s="646"/>
      <c r="R62" s="646"/>
      <c r="S62" s="646"/>
      <c r="T62" s="646"/>
      <c r="U62" s="646"/>
      <c r="V62" s="646"/>
      <c r="W62" s="646"/>
      <c r="X62" s="646"/>
      <c r="Y62" s="768"/>
      <c r="Z62" s="293"/>
    </row>
    <row r="63" spans="1:26" x14ac:dyDescent="0.25">
      <c r="A63" s="262"/>
      <c r="B63" s="290"/>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293"/>
    </row>
    <row r="64" spans="1:26" x14ac:dyDescent="0.25">
      <c r="A64" s="262"/>
      <c r="B64" s="290"/>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293"/>
    </row>
    <row r="65" spans="1:26" x14ac:dyDescent="0.25">
      <c r="A65" s="262"/>
      <c r="B65" s="290"/>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293"/>
    </row>
    <row r="66" spans="1:26" x14ac:dyDescent="0.25">
      <c r="A66" s="262"/>
      <c r="B66" s="290"/>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293"/>
    </row>
    <row r="67" spans="1:26" x14ac:dyDescent="0.25">
      <c r="A67" s="262"/>
      <c r="B67" s="290"/>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293"/>
    </row>
    <row r="68" spans="1:26" x14ac:dyDescent="0.25">
      <c r="A68" s="262"/>
      <c r="B68" s="290"/>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293"/>
    </row>
    <row r="69" spans="1:26" x14ac:dyDescent="0.25">
      <c r="A69" s="262"/>
      <c r="B69" s="290"/>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293"/>
    </row>
    <row r="70" spans="1:26" x14ac:dyDescent="0.25">
      <c r="A70" s="262"/>
      <c r="B70" s="290"/>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293"/>
    </row>
    <row r="71" spans="1:26" ht="15.75" thickBot="1" x14ac:dyDescent="0.3">
      <c r="A71" s="262"/>
      <c r="B71" s="290"/>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293"/>
    </row>
    <row r="72" spans="1:26" x14ac:dyDescent="0.25">
      <c r="A72" s="262"/>
      <c r="B72" s="294"/>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95"/>
    </row>
  </sheetData>
  <mergeCells count="107">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37:G37"/>
    <mergeCell ref="K37:Y37"/>
    <mergeCell ref="C40:Y41"/>
    <mergeCell ref="C42:Y54"/>
    <mergeCell ref="C57:G59"/>
    <mergeCell ref="H57:I59"/>
    <mergeCell ref="J57:M59"/>
    <mergeCell ref="N57:Y59"/>
    <mergeCell ref="C36:G36"/>
    <mergeCell ref="K36:Y36"/>
    <mergeCell ref="C33:G33"/>
    <mergeCell ref="K33:Y33"/>
    <mergeCell ref="C34:G34"/>
    <mergeCell ref="K34:Y34"/>
    <mergeCell ref="C35:G35"/>
    <mergeCell ref="C30:Y31"/>
    <mergeCell ref="C32:G32"/>
    <mergeCell ref="K32:Y32"/>
    <mergeCell ref="K35:Y35"/>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Z72"/>
  <sheetViews>
    <sheetView topLeftCell="A28" workbookViewId="0">
      <selection activeCell="J37" sqref="J37"/>
    </sheetView>
  </sheetViews>
  <sheetFormatPr baseColWidth="10" defaultRowHeight="15" x14ac:dyDescent="0.25"/>
  <cols>
    <col min="2" max="2" width="5.28515625" customWidth="1"/>
    <col min="3" max="3" width="2.5703125" customWidth="1"/>
    <col min="4" max="4" width="2.42578125" customWidth="1"/>
    <col min="5" max="5" width="2.85546875" customWidth="1"/>
    <col min="6" max="6" width="2.7109375" customWidth="1"/>
    <col min="7" max="7" width="2" customWidth="1"/>
    <col min="8" max="8" width="15" customWidth="1"/>
    <col min="9" max="9" width="14" customWidth="1"/>
    <col min="11" max="25" width="4.5703125" customWidth="1"/>
  </cols>
  <sheetData>
    <row r="1" spans="1:26" ht="15.75" thickBot="1" x14ac:dyDescent="0.3">
      <c r="A1" s="300"/>
      <c r="B1" s="301"/>
      <c r="C1" s="301"/>
      <c r="D1" s="301"/>
      <c r="E1" s="301"/>
      <c r="F1" s="301"/>
      <c r="G1" s="299"/>
      <c r="H1" s="299"/>
      <c r="I1" s="299"/>
      <c r="J1" s="299"/>
      <c r="K1" s="299"/>
      <c r="L1" s="299"/>
      <c r="M1" s="299"/>
      <c r="N1" s="299"/>
      <c r="O1" s="299"/>
      <c r="P1" s="299"/>
      <c r="Q1" s="299"/>
      <c r="R1" s="299"/>
      <c r="S1" s="299"/>
      <c r="T1" s="299"/>
      <c r="U1" s="299"/>
      <c r="V1" s="299"/>
      <c r="W1" s="299"/>
      <c r="X1" s="299"/>
      <c r="Y1" s="299"/>
      <c r="Z1" s="299"/>
    </row>
    <row r="2" spans="1:26" ht="15.75" x14ac:dyDescent="0.25">
      <c r="A2" s="300"/>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x14ac:dyDescent="0.25">
      <c r="A3" s="300"/>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3">
      <c r="A4" s="300"/>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x14ac:dyDescent="0.25">
      <c r="A5" s="300"/>
      <c r="B5" s="300"/>
      <c r="C5" s="300"/>
      <c r="D5" s="300"/>
      <c r="E5" s="300"/>
      <c r="F5" s="300"/>
      <c r="G5" s="300"/>
      <c r="H5" s="302"/>
      <c r="I5" s="302"/>
      <c r="J5" s="302"/>
      <c r="K5" s="302"/>
      <c r="L5" s="302"/>
      <c r="M5" s="302"/>
      <c r="N5" s="302"/>
      <c r="O5" s="302"/>
      <c r="P5" s="302"/>
      <c r="Q5" s="302"/>
      <c r="R5" s="302"/>
      <c r="S5" s="302"/>
      <c r="T5" s="302"/>
      <c r="U5" s="302"/>
      <c r="V5" s="302"/>
      <c r="W5" s="302"/>
      <c r="X5" s="302"/>
      <c r="Y5" s="302"/>
      <c r="Z5" s="302"/>
    </row>
    <row r="6" spans="1:26" ht="15.75" thickBot="1" x14ac:dyDescent="0.3">
      <c r="A6" s="299"/>
      <c r="B6" s="303"/>
      <c r="C6" s="304"/>
      <c r="D6" s="304"/>
      <c r="E6" s="304"/>
      <c r="F6" s="304"/>
      <c r="G6" s="304"/>
      <c r="H6" s="304"/>
      <c r="I6" s="305"/>
      <c r="J6" s="305"/>
      <c r="K6" s="305"/>
      <c r="L6" s="305"/>
      <c r="M6" s="305"/>
      <c r="N6" s="305"/>
      <c r="O6" s="305"/>
      <c r="P6" s="305"/>
      <c r="Q6" s="305"/>
      <c r="R6" s="306"/>
      <c r="S6" s="306"/>
      <c r="T6" s="306"/>
      <c r="U6" s="306"/>
      <c r="V6" s="306"/>
      <c r="W6" s="304"/>
      <c r="X6" s="304"/>
      <c r="Y6" s="304"/>
      <c r="Z6" s="307"/>
    </row>
    <row r="7" spans="1:26" x14ac:dyDescent="0.25">
      <c r="A7" s="299"/>
      <c r="B7" s="308"/>
      <c r="C7" s="628" t="s">
        <v>2</v>
      </c>
      <c r="D7" s="629"/>
      <c r="E7" s="629"/>
      <c r="F7" s="629"/>
      <c r="G7" s="629"/>
      <c r="H7" s="630"/>
      <c r="I7" s="661" t="s">
        <v>531</v>
      </c>
      <c r="J7" s="662"/>
      <c r="K7" s="662"/>
      <c r="L7" s="662"/>
      <c r="M7" s="662"/>
      <c r="N7" s="662"/>
      <c r="O7" s="662"/>
      <c r="P7" s="662"/>
      <c r="Q7" s="662"/>
      <c r="R7" s="662"/>
      <c r="S7" s="662"/>
      <c r="T7" s="662"/>
      <c r="U7" s="662"/>
      <c r="V7" s="662"/>
      <c r="W7" s="662"/>
      <c r="X7" s="662"/>
      <c r="Y7" s="663"/>
      <c r="Z7" s="309"/>
    </row>
    <row r="8" spans="1:26" ht="15.75" thickBot="1" x14ac:dyDescent="0.3">
      <c r="A8" s="299"/>
      <c r="B8" s="308"/>
      <c r="C8" s="631"/>
      <c r="D8" s="632"/>
      <c r="E8" s="632"/>
      <c r="F8" s="632"/>
      <c r="G8" s="632"/>
      <c r="H8" s="633"/>
      <c r="I8" s="664"/>
      <c r="J8" s="665"/>
      <c r="K8" s="665"/>
      <c r="L8" s="665"/>
      <c r="M8" s="665"/>
      <c r="N8" s="665"/>
      <c r="O8" s="665"/>
      <c r="P8" s="665"/>
      <c r="Q8" s="665"/>
      <c r="R8" s="665"/>
      <c r="S8" s="665"/>
      <c r="T8" s="665"/>
      <c r="U8" s="665"/>
      <c r="V8" s="665"/>
      <c r="W8" s="665"/>
      <c r="X8" s="665"/>
      <c r="Y8" s="666"/>
      <c r="Z8" s="309"/>
    </row>
    <row r="9" spans="1:26" ht="15.75" thickBot="1" x14ac:dyDescent="0.3">
      <c r="A9" s="299"/>
      <c r="B9" s="308"/>
      <c r="C9" s="310"/>
      <c r="D9" s="310"/>
      <c r="E9" s="310"/>
      <c r="F9" s="310"/>
      <c r="G9" s="310"/>
      <c r="H9" s="310"/>
      <c r="I9" s="311"/>
      <c r="J9" s="311"/>
      <c r="K9" s="311"/>
      <c r="L9" s="311"/>
      <c r="M9" s="311"/>
      <c r="N9" s="311"/>
      <c r="O9" s="311"/>
      <c r="P9" s="311"/>
      <c r="Q9" s="311"/>
      <c r="R9" s="312"/>
      <c r="S9" s="312"/>
      <c r="T9" s="312"/>
      <c r="U9" s="312"/>
      <c r="V9" s="312"/>
      <c r="W9" s="310"/>
      <c r="X9" s="310"/>
      <c r="Y9" s="310"/>
      <c r="Z9" s="309"/>
    </row>
    <row r="10" spans="1:26" ht="15.75" thickBot="1" x14ac:dyDescent="0.3">
      <c r="A10" s="299"/>
      <c r="B10" s="308"/>
      <c r="C10" s="628" t="s">
        <v>4</v>
      </c>
      <c r="D10" s="629"/>
      <c r="E10" s="629"/>
      <c r="F10" s="629"/>
      <c r="G10" s="629"/>
      <c r="H10" s="630"/>
      <c r="I10" s="750" t="s">
        <v>544</v>
      </c>
      <c r="J10" s="1122"/>
      <c r="K10" s="1122"/>
      <c r="L10" s="1122"/>
      <c r="M10" s="1122"/>
      <c r="N10" s="1122"/>
      <c r="O10" s="1122"/>
      <c r="P10" s="1122"/>
      <c r="Q10" s="1123"/>
      <c r="R10" s="673" t="s">
        <v>3</v>
      </c>
      <c r="S10" s="674"/>
      <c r="T10" s="674"/>
      <c r="U10" s="675"/>
      <c r="V10" s="667" t="s">
        <v>5</v>
      </c>
      <c r="W10" s="668"/>
      <c r="X10" s="668"/>
      <c r="Y10" s="669"/>
      <c r="Z10" s="309"/>
    </row>
    <row r="11" spans="1:26" ht="15.75" thickBot="1" x14ac:dyDescent="0.3">
      <c r="A11" s="299"/>
      <c r="B11" s="308"/>
      <c r="C11" s="631"/>
      <c r="D11" s="632"/>
      <c r="E11" s="632"/>
      <c r="F11" s="632"/>
      <c r="G11" s="632"/>
      <c r="H11" s="633"/>
      <c r="I11" s="1124"/>
      <c r="J11" s="1125"/>
      <c r="K11" s="1125"/>
      <c r="L11" s="1125"/>
      <c r="M11" s="1125"/>
      <c r="N11" s="1125"/>
      <c r="O11" s="1125"/>
      <c r="P11" s="1125"/>
      <c r="Q11" s="1126"/>
      <c r="R11" s="682" t="s">
        <v>545</v>
      </c>
      <c r="S11" s="683"/>
      <c r="T11" s="683"/>
      <c r="U11" s="684"/>
      <c r="V11" s="670" t="s">
        <v>65</v>
      </c>
      <c r="W11" s="671"/>
      <c r="X11" s="671"/>
      <c r="Y11" s="672"/>
      <c r="Z11" s="309"/>
    </row>
    <row r="12" spans="1:26" ht="15.75" thickBot="1" x14ac:dyDescent="0.3">
      <c r="A12" s="299"/>
      <c r="B12" s="313"/>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5"/>
    </row>
    <row r="13" spans="1:26" x14ac:dyDescent="0.25">
      <c r="A13" s="299"/>
      <c r="B13" s="313"/>
      <c r="C13" s="628" t="s">
        <v>6</v>
      </c>
      <c r="D13" s="629"/>
      <c r="E13" s="629"/>
      <c r="F13" s="629"/>
      <c r="G13" s="629"/>
      <c r="H13" s="630"/>
      <c r="I13" s="634" t="s">
        <v>546</v>
      </c>
      <c r="J13" s="635"/>
      <c r="K13" s="635"/>
      <c r="L13" s="635"/>
      <c r="M13" s="635"/>
      <c r="N13" s="635"/>
      <c r="O13" s="635"/>
      <c r="P13" s="635"/>
      <c r="Q13" s="635"/>
      <c r="R13" s="635"/>
      <c r="S13" s="636"/>
      <c r="T13" s="628" t="s">
        <v>7</v>
      </c>
      <c r="U13" s="629"/>
      <c r="V13" s="629"/>
      <c r="W13" s="629"/>
      <c r="X13" s="629"/>
      <c r="Y13" s="630"/>
      <c r="Z13" s="315"/>
    </row>
    <row r="14" spans="1:26" ht="15.75" thickBot="1" x14ac:dyDescent="0.3">
      <c r="A14" s="299"/>
      <c r="B14" s="313"/>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315"/>
    </row>
    <row r="15" spans="1:26" ht="15.75" thickBot="1" x14ac:dyDescent="0.3">
      <c r="A15" s="299"/>
      <c r="B15" s="313"/>
      <c r="C15" s="314"/>
      <c r="D15" s="314"/>
      <c r="E15" s="314"/>
      <c r="F15" s="314"/>
      <c r="G15" s="314"/>
      <c r="H15" s="314"/>
      <c r="I15" s="314"/>
      <c r="J15" s="314"/>
      <c r="K15" s="314"/>
      <c r="L15" s="314"/>
      <c r="M15" s="314"/>
      <c r="N15" s="314"/>
      <c r="O15" s="314"/>
      <c r="P15" s="314"/>
      <c r="Q15" s="314"/>
      <c r="R15" s="314"/>
      <c r="S15" s="314"/>
      <c r="T15" s="314"/>
      <c r="U15" s="314"/>
      <c r="V15" s="314"/>
      <c r="W15" s="314"/>
      <c r="X15" s="314"/>
      <c r="Y15" s="314"/>
      <c r="Z15" s="315"/>
    </row>
    <row r="16" spans="1:26" ht="34.5" customHeight="1" thickBot="1" x14ac:dyDescent="0.3">
      <c r="A16" s="299"/>
      <c r="B16" s="313"/>
      <c r="C16" s="685" t="s">
        <v>8</v>
      </c>
      <c r="D16" s="686"/>
      <c r="E16" s="686"/>
      <c r="F16" s="686"/>
      <c r="G16" s="686"/>
      <c r="H16" s="687"/>
      <c r="I16" s="688" t="s">
        <v>547</v>
      </c>
      <c r="J16" s="689"/>
      <c r="K16" s="689"/>
      <c r="L16" s="689"/>
      <c r="M16" s="689"/>
      <c r="N16" s="689"/>
      <c r="O16" s="689"/>
      <c r="P16" s="689"/>
      <c r="Q16" s="689"/>
      <c r="R16" s="689"/>
      <c r="S16" s="689"/>
      <c r="T16" s="689"/>
      <c r="U16" s="689"/>
      <c r="V16" s="689"/>
      <c r="W16" s="689"/>
      <c r="X16" s="689"/>
      <c r="Y16" s="690"/>
      <c r="Z16" s="315"/>
    </row>
    <row r="17" spans="2:26" ht="15.75" thickBot="1" x14ac:dyDescent="0.3">
      <c r="B17" s="313"/>
      <c r="C17" s="312"/>
      <c r="D17" s="312"/>
      <c r="E17" s="312"/>
      <c r="F17" s="312"/>
      <c r="G17" s="312"/>
      <c r="H17" s="312"/>
      <c r="I17" s="316"/>
      <c r="J17" s="316"/>
      <c r="K17" s="316"/>
      <c r="L17" s="316"/>
      <c r="M17" s="316"/>
      <c r="N17" s="316"/>
      <c r="O17" s="316"/>
      <c r="P17" s="316"/>
      <c r="Q17" s="316"/>
      <c r="R17" s="316"/>
      <c r="S17" s="316"/>
      <c r="T17" s="316"/>
      <c r="U17" s="316"/>
      <c r="V17" s="316"/>
      <c r="W17" s="316"/>
      <c r="X17" s="316"/>
      <c r="Y17" s="316"/>
      <c r="Z17" s="315"/>
    </row>
    <row r="18" spans="2:26" ht="39.75" customHeight="1" thickBot="1" x14ac:dyDescent="0.3">
      <c r="B18" s="313"/>
      <c r="C18" s="685" t="s">
        <v>47</v>
      </c>
      <c r="D18" s="686"/>
      <c r="E18" s="686"/>
      <c r="F18" s="686"/>
      <c r="G18" s="686"/>
      <c r="H18" s="687"/>
      <c r="I18" s="688" t="s">
        <v>548</v>
      </c>
      <c r="J18" s="689"/>
      <c r="K18" s="689"/>
      <c r="L18" s="689"/>
      <c r="M18" s="689"/>
      <c r="N18" s="689"/>
      <c r="O18" s="689"/>
      <c r="P18" s="689"/>
      <c r="Q18" s="689"/>
      <c r="R18" s="689"/>
      <c r="S18" s="689"/>
      <c r="T18" s="689"/>
      <c r="U18" s="689"/>
      <c r="V18" s="689"/>
      <c r="W18" s="689"/>
      <c r="X18" s="689"/>
      <c r="Y18" s="690"/>
      <c r="Z18" s="315"/>
    </row>
    <row r="19" spans="2:26" ht="15.75" thickBot="1" x14ac:dyDescent="0.3">
      <c r="B19" s="313"/>
      <c r="C19" s="312"/>
      <c r="D19" s="312"/>
      <c r="E19" s="312"/>
      <c r="F19" s="312"/>
      <c r="G19" s="312"/>
      <c r="H19" s="312"/>
      <c r="I19" s="316"/>
      <c r="J19" s="316"/>
      <c r="K19" s="316"/>
      <c r="L19" s="316"/>
      <c r="M19" s="316"/>
      <c r="N19" s="316"/>
      <c r="O19" s="316"/>
      <c r="P19" s="316"/>
      <c r="Q19" s="316"/>
      <c r="R19" s="316"/>
      <c r="S19" s="316"/>
      <c r="T19" s="316"/>
      <c r="U19" s="316"/>
      <c r="V19" s="316"/>
      <c r="W19" s="316"/>
      <c r="X19" s="316"/>
      <c r="Y19" s="316"/>
      <c r="Z19" s="315"/>
    </row>
    <row r="20" spans="2:26" x14ac:dyDescent="0.25">
      <c r="B20" s="313"/>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315"/>
    </row>
    <row r="21" spans="2:26" ht="15.75" thickBot="1" x14ac:dyDescent="0.3">
      <c r="B21" s="313"/>
      <c r="C21" s="694"/>
      <c r="D21" s="695"/>
      <c r="E21" s="695"/>
      <c r="F21" s="695"/>
      <c r="G21" s="695"/>
      <c r="H21" s="696"/>
      <c r="I21" s="700"/>
      <c r="J21" s="701"/>
      <c r="K21" s="701"/>
      <c r="L21" s="702"/>
      <c r="M21" s="842" t="s">
        <v>70</v>
      </c>
      <c r="N21" s="843"/>
      <c r="O21" s="843"/>
      <c r="P21" s="843"/>
      <c r="Q21" s="843"/>
      <c r="R21" s="843"/>
      <c r="S21" s="844"/>
      <c r="T21" s="1485" t="s">
        <v>71</v>
      </c>
      <c r="U21" s="1486"/>
      <c r="V21" s="1486"/>
      <c r="W21" s="1486"/>
      <c r="X21" s="1486"/>
      <c r="Y21" s="1487"/>
      <c r="Z21" s="315"/>
    </row>
    <row r="22" spans="2:26" ht="15.75" thickBot="1" x14ac:dyDescent="0.3">
      <c r="B22" s="313"/>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5"/>
    </row>
    <row r="23" spans="2:26" x14ac:dyDescent="0.25">
      <c r="B23" s="313"/>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15"/>
    </row>
    <row r="24" spans="2:26" ht="15.75" thickBot="1" x14ac:dyDescent="0.3">
      <c r="B24" s="313"/>
      <c r="C24" s="710" t="s">
        <v>549</v>
      </c>
      <c r="D24" s="711"/>
      <c r="E24" s="711"/>
      <c r="F24" s="711"/>
      <c r="G24" s="711"/>
      <c r="H24" s="711"/>
      <c r="I24" s="712"/>
      <c r="J24" s="710" t="s">
        <v>138</v>
      </c>
      <c r="K24" s="711"/>
      <c r="L24" s="711"/>
      <c r="M24" s="711"/>
      <c r="N24" s="711"/>
      <c r="O24" s="711"/>
      <c r="P24" s="712"/>
      <c r="Q24" s="713" t="s">
        <v>382</v>
      </c>
      <c r="R24" s="714"/>
      <c r="S24" s="714"/>
      <c r="T24" s="714"/>
      <c r="U24" s="714"/>
      <c r="V24" s="714"/>
      <c r="W24" s="714"/>
      <c r="X24" s="714"/>
      <c r="Y24" s="715"/>
      <c r="Z24" s="315"/>
    </row>
    <row r="25" spans="2:26" ht="15.75" thickBot="1" x14ac:dyDescent="0.3">
      <c r="B25" s="313"/>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5"/>
    </row>
    <row r="26" spans="2:26" ht="15.75" thickBot="1" x14ac:dyDescent="0.3">
      <c r="B26" s="313"/>
      <c r="C26" s="685" t="s">
        <v>16</v>
      </c>
      <c r="D26" s="686"/>
      <c r="E26" s="686"/>
      <c r="F26" s="686"/>
      <c r="G26" s="686"/>
      <c r="H26" s="687"/>
      <c r="I26" s="688" t="s">
        <v>550</v>
      </c>
      <c r="J26" s="689"/>
      <c r="K26" s="689"/>
      <c r="L26" s="689"/>
      <c r="M26" s="689"/>
      <c r="N26" s="689"/>
      <c r="O26" s="689"/>
      <c r="P26" s="689"/>
      <c r="Q26" s="689"/>
      <c r="R26" s="689"/>
      <c r="S26" s="689"/>
      <c r="T26" s="689"/>
      <c r="U26" s="689"/>
      <c r="V26" s="689"/>
      <c r="W26" s="689"/>
      <c r="X26" s="689"/>
      <c r="Y26" s="690"/>
      <c r="Z26" s="315"/>
    </row>
    <row r="27" spans="2:26" ht="15.75" thickBot="1" x14ac:dyDescent="0.3">
      <c r="B27" s="313"/>
      <c r="C27" s="312"/>
      <c r="D27" s="312"/>
      <c r="E27" s="312"/>
      <c r="F27" s="312"/>
      <c r="G27" s="312"/>
      <c r="H27" s="312"/>
      <c r="I27" s="316"/>
      <c r="J27" s="316"/>
      <c r="K27" s="316"/>
      <c r="L27" s="316"/>
      <c r="M27" s="316"/>
      <c r="N27" s="316"/>
      <c r="O27" s="316"/>
      <c r="P27" s="316"/>
      <c r="Q27" s="316"/>
      <c r="R27" s="316"/>
      <c r="S27" s="316"/>
      <c r="T27" s="316"/>
      <c r="U27" s="316"/>
      <c r="V27" s="316"/>
      <c r="W27" s="316"/>
      <c r="X27" s="316"/>
      <c r="Y27" s="316"/>
      <c r="Z27" s="315"/>
    </row>
    <row r="28" spans="2:26" ht="15.75" thickBot="1" x14ac:dyDescent="0.3">
      <c r="B28" s="313"/>
      <c r="C28" s="685" t="s">
        <v>17</v>
      </c>
      <c r="D28" s="686"/>
      <c r="E28" s="686"/>
      <c r="F28" s="686"/>
      <c r="G28" s="686"/>
      <c r="H28" s="687"/>
      <c r="I28" s="709"/>
      <c r="J28" s="688"/>
      <c r="K28" s="685" t="s">
        <v>18</v>
      </c>
      <c r="L28" s="686"/>
      <c r="M28" s="686"/>
      <c r="N28" s="686"/>
      <c r="O28" s="686"/>
      <c r="P28" s="687"/>
      <c r="Q28" s="718" t="s">
        <v>38</v>
      </c>
      <c r="R28" s="716"/>
      <c r="S28" s="717"/>
      <c r="T28" s="317"/>
      <c r="U28" s="716" t="s">
        <v>39</v>
      </c>
      <c r="V28" s="716"/>
      <c r="W28" s="716"/>
      <c r="X28" s="717"/>
      <c r="Y28" s="318"/>
      <c r="Z28" s="315"/>
    </row>
    <row r="29" spans="2:26" ht="15.75" thickBot="1" x14ac:dyDescent="0.3">
      <c r="B29" s="313"/>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5"/>
    </row>
    <row r="30" spans="2:26" x14ac:dyDescent="0.25">
      <c r="B30" s="319"/>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15"/>
    </row>
    <row r="31" spans="2:26" ht="15.75" thickBot="1" x14ac:dyDescent="0.3">
      <c r="B31" s="319"/>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15"/>
    </row>
    <row r="32" spans="2:26" ht="68.25" thickBot="1" x14ac:dyDescent="0.3">
      <c r="B32" s="319"/>
      <c r="C32" s="728" t="s">
        <v>20</v>
      </c>
      <c r="D32" s="729"/>
      <c r="E32" s="729"/>
      <c r="F32" s="729"/>
      <c r="G32" s="730"/>
      <c r="H32" s="320" t="s">
        <v>551</v>
      </c>
      <c r="I32" s="320" t="s">
        <v>552</v>
      </c>
      <c r="J32" s="320" t="s">
        <v>553</v>
      </c>
      <c r="K32" s="736" t="s">
        <v>24</v>
      </c>
      <c r="L32" s="729"/>
      <c r="M32" s="729"/>
      <c r="N32" s="729"/>
      <c r="O32" s="729"/>
      <c r="P32" s="729"/>
      <c r="Q32" s="729"/>
      <c r="R32" s="729"/>
      <c r="S32" s="729"/>
      <c r="T32" s="729"/>
      <c r="U32" s="729"/>
      <c r="V32" s="729"/>
      <c r="W32" s="729"/>
      <c r="X32" s="729"/>
      <c r="Y32" s="730"/>
      <c r="Z32" s="315"/>
    </row>
    <row r="33" spans="2:26" ht="24.75" customHeight="1" x14ac:dyDescent="0.25">
      <c r="B33" s="319"/>
      <c r="C33" s="1518" t="s">
        <v>36</v>
      </c>
      <c r="D33" s="1519"/>
      <c r="E33" s="1519"/>
      <c r="F33" s="1519"/>
      <c r="G33" s="1519"/>
      <c r="H33" s="335">
        <v>2937030015</v>
      </c>
      <c r="I33" s="336">
        <v>14196660595</v>
      </c>
      <c r="J33" s="337">
        <f>+H33/I33</f>
        <v>0.20688175189835903</v>
      </c>
      <c r="K33" s="1520" t="s">
        <v>554</v>
      </c>
      <c r="L33" s="1521"/>
      <c r="M33" s="1521"/>
      <c r="N33" s="1521"/>
      <c r="O33" s="1521"/>
      <c r="P33" s="1521"/>
      <c r="Q33" s="1521"/>
      <c r="R33" s="1521"/>
      <c r="S33" s="1521"/>
      <c r="T33" s="1521"/>
      <c r="U33" s="1521"/>
      <c r="V33" s="1521"/>
      <c r="W33" s="1521"/>
      <c r="X33" s="1521"/>
      <c r="Y33" s="1522"/>
      <c r="Z33" s="315"/>
    </row>
    <row r="34" spans="2:26" ht="24.75" customHeight="1" x14ac:dyDescent="0.25">
      <c r="B34" s="319"/>
      <c r="C34" s="1518" t="s">
        <v>93</v>
      </c>
      <c r="D34" s="1519"/>
      <c r="E34" s="1519"/>
      <c r="F34" s="1519"/>
      <c r="G34" s="1519"/>
      <c r="H34" s="336">
        <v>901343894</v>
      </c>
      <c r="I34" s="336">
        <v>14196660595</v>
      </c>
      <c r="J34" s="338">
        <f>+H34/I34</f>
        <v>6.3489852981161582E-2</v>
      </c>
      <c r="K34" s="1465" t="s">
        <v>555</v>
      </c>
      <c r="L34" s="1466"/>
      <c r="M34" s="1466"/>
      <c r="N34" s="1466"/>
      <c r="O34" s="1466"/>
      <c r="P34" s="1466"/>
      <c r="Q34" s="1466"/>
      <c r="R34" s="1466"/>
      <c r="S34" s="1466"/>
      <c r="T34" s="1466"/>
      <c r="U34" s="1466"/>
      <c r="V34" s="1466"/>
      <c r="W34" s="1466"/>
      <c r="X34" s="1466"/>
      <c r="Y34" s="1467"/>
      <c r="Z34" s="315"/>
    </row>
    <row r="35" spans="2:26" ht="26.25" customHeight="1" x14ac:dyDescent="0.25">
      <c r="B35" s="319"/>
      <c r="C35" s="1518" t="s">
        <v>94</v>
      </c>
      <c r="D35" s="1519"/>
      <c r="E35" s="1519"/>
      <c r="F35" s="1519"/>
      <c r="G35" s="1519"/>
      <c r="H35" s="336">
        <v>74562588</v>
      </c>
      <c r="I35" s="336">
        <v>14196660595</v>
      </c>
      <c r="J35" s="378">
        <f t="shared" ref="J35:J36" si="0">+H35/I35</f>
        <v>5.252121616985096E-3</v>
      </c>
      <c r="K35" s="1489" t="s">
        <v>738</v>
      </c>
      <c r="L35" s="1490"/>
      <c r="M35" s="1490"/>
      <c r="N35" s="1490"/>
      <c r="O35" s="1490"/>
      <c r="P35" s="1490"/>
      <c r="Q35" s="1490"/>
      <c r="R35" s="1490"/>
      <c r="S35" s="1490"/>
      <c r="T35" s="1490"/>
      <c r="U35" s="1490"/>
      <c r="V35" s="1490"/>
      <c r="W35" s="1490"/>
      <c r="X35" s="1490"/>
      <c r="Y35" s="1491"/>
      <c r="Z35" s="315"/>
    </row>
    <row r="36" spans="2:26" ht="34.5" customHeight="1" thickBot="1" x14ac:dyDescent="0.3">
      <c r="B36" s="319"/>
      <c r="C36" s="1518" t="s">
        <v>95</v>
      </c>
      <c r="D36" s="1519"/>
      <c r="E36" s="1519"/>
      <c r="F36" s="1519"/>
      <c r="G36" s="1519"/>
      <c r="H36" s="336">
        <v>781493586</v>
      </c>
      <c r="I36" s="336">
        <v>14196660595</v>
      </c>
      <c r="J36" s="378">
        <f t="shared" si="0"/>
        <v>5.5047705111386444E-2</v>
      </c>
      <c r="K36" s="1489" t="s">
        <v>779</v>
      </c>
      <c r="L36" s="1490"/>
      <c r="M36" s="1490"/>
      <c r="N36" s="1490"/>
      <c r="O36" s="1490"/>
      <c r="P36" s="1490"/>
      <c r="Q36" s="1490"/>
      <c r="R36" s="1490"/>
      <c r="S36" s="1490"/>
      <c r="T36" s="1490"/>
      <c r="U36" s="1490"/>
      <c r="V36" s="1490"/>
      <c r="W36" s="1490"/>
      <c r="X36" s="1490"/>
      <c r="Y36" s="1491"/>
      <c r="Z36" s="315"/>
    </row>
    <row r="37" spans="2:26" ht="15.75" thickBot="1" x14ac:dyDescent="0.3">
      <c r="B37" s="319"/>
      <c r="C37" s="738" t="s">
        <v>25</v>
      </c>
      <c r="D37" s="739"/>
      <c r="E37" s="739"/>
      <c r="F37" s="739"/>
      <c r="G37" s="740"/>
      <c r="H37" s="340">
        <f>SUM(H33:H36)</f>
        <v>4694430083</v>
      </c>
      <c r="I37" s="340">
        <v>14196660595</v>
      </c>
      <c r="J37" s="623">
        <f>+H37/I37</f>
        <v>0.33067143160789214</v>
      </c>
      <c r="K37" s="741"/>
      <c r="L37" s="742"/>
      <c r="M37" s="742"/>
      <c r="N37" s="742"/>
      <c r="O37" s="742"/>
      <c r="P37" s="742"/>
      <c r="Q37" s="742"/>
      <c r="R37" s="742"/>
      <c r="S37" s="742"/>
      <c r="T37" s="742"/>
      <c r="U37" s="742"/>
      <c r="V37" s="742"/>
      <c r="W37" s="742"/>
      <c r="X37" s="742"/>
      <c r="Y37" s="743"/>
      <c r="Z37" s="315"/>
    </row>
    <row r="38" spans="2:26" x14ac:dyDescent="0.25">
      <c r="B38" s="319"/>
      <c r="C38" s="314"/>
      <c r="D38" s="314"/>
      <c r="E38" s="314"/>
      <c r="F38" s="314"/>
      <c r="G38" s="314"/>
      <c r="H38" s="321"/>
      <c r="I38" s="321"/>
      <c r="J38" s="322"/>
      <c r="K38" s="314"/>
      <c r="L38" s="314"/>
      <c r="M38" s="314"/>
      <c r="N38" s="314"/>
      <c r="O38" s="314"/>
      <c r="P38" s="314"/>
      <c r="Q38" s="314"/>
      <c r="R38" s="314"/>
      <c r="S38" s="314"/>
      <c r="T38" s="314"/>
      <c r="U38" s="314"/>
      <c r="V38" s="314"/>
      <c r="W38" s="314"/>
      <c r="X38" s="314"/>
      <c r="Y38" s="314"/>
      <c r="Z38" s="315"/>
    </row>
    <row r="39" spans="2:26" ht="15.75" thickBot="1" x14ac:dyDescent="0.3">
      <c r="B39" s="319"/>
      <c r="C39" s="314"/>
      <c r="D39" s="314"/>
      <c r="E39" s="314"/>
      <c r="F39" s="314"/>
      <c r="G39" s="314"/>
      <c r="H39" s="321"/>
      <c r="I39" s="321"/>
      <c r="J39" s="322"/>
      <c r="K39" s="314"/>
      <c r="L39" s="314"/>
      <c r="M39" s="314"/>
      <c r="N39" s="314"/>
      <c r="O39" s="314"/>
      <c r="P39" s="314"/>
      <c r="Q39" s="314"/>
      <c r="R39" s="314"/>
      <c r="S39" s="314"/>
      <c r="T39" s="314"/>
      <c r="U39" s="314"/>
      <c r="V39" s="314"/>
      <c r="W39" s="314"/>
      <c r="X39" s="314"/>
      <c r="Y39" s="314"/>
      <c r="Z39" s="315"/>
    </row>
    <row r="40" spans="2:26" x14ac:dyDescent="0.25">
      <c r="B40" s="319"/>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315"/>
    </row>
    <row r="41" spans="2:26" ht="15.75" thickBot="1" x14ac:dyDescent="0.3">
      <c r="B41" s="313"/>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315"/>
    </row>
    <row r="42" spans="2:26" x14ac:dyDescent="0.25">
      <c r="B42" s="313"/>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2"/>
      <c r="Z42" s="315"/>
    </row>
    <row r="43" spans="2:26" x14ac:dyDescent="0.25">
      <c r="B43" s="313"/>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315"/>
    </row>
    <row r="44" spans="2:26" x14ac:dyDescent="0.25">
      <c r="B44" s="313"/>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315"/>
    </row>
    <row r="45" spans="2:26" x14ac:dyDescent="0.25">
      <c r="B45" s="313"/>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315"/>
    </row>
    <row r="46" spans="2:26" x14ac:dyDescent="0.25">
      <c r="B46" s="313"/>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315"/>
    </row>
    <row r="47" spans="2:26" x14ac:dyDescent="0.25">
      <c r="B47" s="313"/>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315"/>
    </row>
    <row r="48" spans="2:26" x14ac:dyDescent="0.25">
      <c r="B48" s="313"/>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315"/>
    </row>
    <row r="49" spans="1:26" x14ac:dyDescent="0.25">
      <c r="B49" s="313"/>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315"/>
    </row>
    <row r="50" spans="1:26" x14ac:dyDescent="0.25">
      <c r="B50" s="313"/>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315"/>
    </row>
    <row r="51" spans="1:26" x14ac:dyDescent="0.25">
      <c r="B51" s="313"/>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15"/>
    </row>
    <row r="52" spans="1:26" x14ac:dyDescent="0.25">
      <c r="B52" s="313"/>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15"/>
    </row>
    <row r="53" spans="1:26" x14ac:dyDescent="0.25">
      <c r="B53" s="313"/>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15"/>
    </row>
    <row r="54" spans="1:26" ht="15.75" thickBot="1" x14ac:dyDescent="0.3">
      <c r="B54" s="313"/>
      <c r="C54" s="756"/>
      <c r="D54" s="757"/>
      <c r="E54" s="757"/>
      <c r="F54" s="757"/>
      <c r="G54" s="757"/>
      <c r="H54" s="757"/>
      <c r="I54" s="757"/>
      <c r="J54" s="757"/>
      <c r="K54" s="757"/>
      <c r="L54" s="757"/>
      <c r="M54" s="757"/>
      <c r="N54" s="757"/>
      <c r="O54" s="757"/>
      <c r="P54" s="757"/>
      <c r="Q54" s="757"/>
      <c r="R54" s="757"/>
      <c r="S54" s="757"/>
      <c r="T54" s="757"/>
      <c r="U54" s="757"/>
      <c r="V54" s="757"/>
      <c r="W54" s="757"/>
      <c r="X54" s="757"/>
      <c r="Y54" s="758"/>
      <c r="Z54" s="315"/>
    </row>
    <row r="55" spans="1:26" x14ac:dyDescent="0.25">
      <c r="B55" s="323"/>
      <c r="C55" s="324"/>
      <c r="D55" s="324"/>
      <c r="E55" s="324"/>
      <c r="F55" s="324"/>
      <c r="G55" s="324"/>
      <c r="H55" s="324"/>
      <c r="I55" s="324"/>
      <c r="J55" s="324"/>
      <c r="K55" s="324"/>
      <c r="L55" s="324"/>
      <c r="M55" s="324"/>
      <c r="N55" s="324"/>
      <c r="O55" s="324"/>
      <c r="P55" s="324"/>
      <c r="Q55" s="324"/>
      <c r="R55" s="324"/>
      <c r="S55" s="324"/>
      <c r="T55" s="324"/>
      <c r="U55" s="324"/>
      <c r="V55" s="324"/>
      <c r="W55" s="324"/>
      <c r="X55" s="324"/>
      <c r="Y55" s="324"/>
      <c r="Z55" s="325"/>
    </row>
    <row r="56" spans="1:26" ht="15.75" thickBot="1" x14ac:dyDescent="0.3">
      <c r="B56" s="326"/>
      <c r="C56" s="327"/>
      <c r="D56" s="327"/>
      <c r="E56" s="327"/>
      <c r="F56" s="327"/>
      <c r="G56" s="327"/>
      <c r="H56" s="327"/>
      <c r="I56" s="327"/>
      <c r="J56" s="327"/>
      <c r="K56" s="327"/>
      <c r="L56" s="327"/>
      <c r="M56" s="327"/>
      <c r="N56" s="327"/>
      <c r="O56" s="327"/>
      <c r="P56" s="327"/>
      <c r="Q56" s="327"/>
      <c r="R56" s="327"/>
      <c r="S56" s="327"/>
      <c r="T56" s="327"/>
      <c r="U56" s="327"/>
      <c r="V56" s="327"/>
      <c r="W56" s="327"/>
      <c r="X56" s="327"/>
      <c r="Y56" s="327"/>
      <c r="Z56" s="328"/>
    </row>
    <row r="57" spans="1:26" ht="15.75" x14ac:dyDescent="0.25">
      <c r="A57" s="299"/>
      <c r="B57" s="329"/>
      <c r="C57" s="759" t="s">
        <v>20</v>
      </c>
      <c r="D57" s="760"/>
      <c r="E57" s="760"/>
      <c r="F57" s="760"/>
      <c r="G57" s="761"/>
      <c r="H57" s="759" t="s">
        <v>34</v>
      </c>
      <c r="I57" s="761"/>
      <c r="J57" s="759" t="s">
        <v>35</v>
      </c>
      <c r="K57" s="760"/>
      <c r="L57" s="760"/>
      <c r="M57" s="761"/>
      <c r="N57" s="759" t="s">
        <v>33</v>
      </c>
      <c r="O57" s="760"/>
      <c r="P57" s="760"/>
      <c r="Q57" s="760"/>
      <c r="R57" s="760"/>
      <c r="S57" s="760"/>
      <c r="T57" s="760"/>
      <c r="U57" s="760"/>
      <c r="V57" s="760"/>
      <c r="W57" s="760"/>
      <c r="X57" s="760"/>
      <c r="Y57" s="761"/>
      <c r="Z57" s="330"/>
    </row>
    <row r="58" spans="1:26" ht="15.75" x14ac:dyDescent="0.25">
      <c r="A58" s="300"/>
      <c r="B58" s="331"/>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330"/>
    </row>
    <row r="59" spans="1:26" ht="16.5" thickBot="1" x14ac:dyDescent="0.3">
      <c r="A59" s="300"/>
      <c r="B59" s="331"/>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30"/>
    </row>
    <row r="60" spans="1:26" x14ac:dyDescent="0.25">
      <c r="A60" s="299"/>
      <c r="B60" s="329"/>
      <c r="C60" s="1449" t="s">
        <v>36</v>
      </c>
      <c r="D60" s="1450"/>
      <c r="E60" s="1450"/>
      <c r="F60" s="1450"/>
      <c r="G60" s="1450"/>
      <c r="H60" s="1128">
        <v>0.57599999999999996</v>
      </c>
      <c r="I60" s="1128"/>
      <c r="J60" s="1128">
        <v>0.2069</v>
      </c>
      <c r="K60" s="1128"/>
      <c r="L60" s="1128"/>
      <c r="M60" s="1128"/>
      <c r="N60" s="644"/>
      <c r="O60" s="644"/>
      <c r="P60" s="644"/>
      <c r="Q60" s="644"/>
      <c r="R60" s="644"/>
      <c r="S60" s="644"/>
      <c r="T60" s="644"/>
      <c r="U60" s="644"/>
      <c r="V60" s="644"/>
      <c r="W60" s="644"/>
      <c r="X60" s="644"/>
      <c r="Y60" s="769"/>
      <c r="Z60" s="332"/>
    </row>
    <row r="61" spans="1:26" ht="25.5" customHeight="1" x14ac:dyDescent="0.25">
      <c r="A61" s="299"/>
      <c r="B61" s="329"/>
      <c r="C61" s="1523" t="s">
        <v>93</v>
      </c>
      <c r="D61" s="1524"/>
      <c r="E61" s="1524"/>
      <c r="F61" s="1524"/>
      <c r="G61" s="1524"/>
      <c r="H61" s="955">
        <v>0.81379999999999997</v>
      </c>
      <c r="I61" s="955"/>
      <c r="J61" s="955">
        <v>0.06</v>
      </c>
      <c r="K61" s="646"/>
      <c r="L61" s="646"/>
      <c r="M61" s="646"/>
      <c r="N61" s="1525" t="s">
        <v>556</v>
      </c>
      <c r="O61" s="1525"/>
      <c r="P61" s="1525"/>
      <c r="Q61" s="1525"/>
      <c r="R61" s="1525"/>
      <c r="S61" s="1525"/>
      <c r="T61" s="1525"/>
      <c r="U61" s="1525"/>
      <c r="V61" s="1525"/>
      <c r="W61" s="1525"/>
      <c r="X61" s="1525"/>
      <c r="Y61" s="1526"/>
      <c r="Z61" s="332"/>
    </row>
    <row r="62" spans="1:26" x14ac:dyDescent="0.25">
      <c r="A62" s="299"/>
      <c r="B62" s="329"/>
      <c r="C62" s="1523" t="s">
        <v>94</v>
      </c>
      <c r="D62" s="1524"/>
      <c r="E62" s="1524"/>
      <c r="F62" s="1524"/>
      <c r="G62" s="1524"/>
      <c r="H62" s="1182">
        <v>1.52E-2</v>
      </c>
      <c r="I62" s="646"/>
      <c r="J62" s="1182">
        <v>5.3E-3</v>
      </c>
      <c r="K62" s="1182"/>
      <c r="L62" s="1182"/>
      <c r="M62" s="1182"/>
      <c r="N62" s="1525" t="s">
        <v>556</v>
      </c>
      <c r="O62" s="1525"/>
      <c r="P62" s="1525"/>
      <c r="Q62" s="1525"/>
      <c r="R62" s="1525"/>
      <c r="S62" s="1525"/>
      <c r="T62" s="1525"/>
      <c r="U62" s="1525"/>
      <c r="V62" s="1525"/>
      <c r="W62" s="1525"/>
      <c r="X62" s="1525"/>
      <c r="Y62" s="1526"/>
      <c r="Z62" s="332"/>
    </row>
    <row r="63" spans="1:26" x14ac:dyDescent="0.25">
      <c r="A63" s="299"/>
      <c r="B63" s="329"/>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32"/>
    </row>
    <row r="64" spans="1:26" x14ac:dyDescent="0.25">
      <c r="A64" s="299"/>
      <c r="B64" s="329"/>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32"/>
    </row>
    <row r="65" spans="1:26" x14ac:dyDescent="0.25">
      <c r="A65" s="299"/>
      <c r="B65" s="329"/>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32"/>
    </row>
    <row r="66" spans="1:26" x14ac:dyDescent="0.25">
      <c r="A66" s="299"/>
      <c r="B66" s="329"/>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32"/>
    </row>
    <row r="67" spans="1:26" x14ac:dyDescent="0.25">
      <c r="A67" s="299"/>
      <c r="B67" s="329"/>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32"/>
    </row>
    <row r="68" spans="1:26" x14ac:dyDescent="0.25">
      <c r="A68" s="299"/>
      <c r="B68" s="329"/>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32"/>
    </row>
    <row r="69" spans="1:26" x14ac:dyDescent="0.25">
      <c r="A69" s="299"/>
      <c r="B69" s="329"/>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32"/>
    </row>
    <row r="70" spans="1:26" x14ac:dyDescent="0.25">
      <c r="A70" s="299"/>
      <c r="B70" s="329"/>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32"/>
    </row>
    <row r="71" spans="1:26" ht="15.75" thickBot="1" x14ac:dyDescent="0.3">
      <c r="A71" s="299"/>
      <c r="B71" s="329"/>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332"/>
    </row>
    <row r="72" spans="1:26" x14ac:dyDescent="0.25">
      <c r="A72" s="299"/>
      <c r="B72" s="333"/>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34"/>
    </row>
  </sheetData>
  <mergeCells count="107">
    <mergeCell ref="C71:G71"/>
    <mergeCell ref="H71:I71"/>
    <mergeCell ref="J71:M71"/>
    <mergeCell ref="N71:Y71"/>
    <mergeCell ref="C69:G69"/>
    <mergeCell ref="H69:I69"/>
    <mergeCell ref="J69:M69"/>
    <mergeCell ref="N69:Y69"/>
    <mergeCell ref="C70:G70"/>
    <mergeCell ref="H70:I70"/>
    <mergeCell ref="J70:M70"/>
    <mergeCell ref="N70:Y70"/>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63:G63"/>
    <mergeCell ref="H63:I63"/>
    <mergeCell ref="J63:M63"/>
    <mergeCell ref="N63:Y63"/>
    <mergeCell ref="C64:G64"/>
    <mergeCell ref="H64:I64"/>
    <mergeCell ref="J64:M64"/>
    <mergeCell ref="N64:Y64"/>
    <mergeCell ref="C61:G61"/>
    <mergeCell ref="H61:I61"/>
    <mergeCell ref="J61:M61"/>
    <mergeCell ref="N61:Y61"/>
    <mergeCell ref="C62:G62"/>
    <mergeCell ref="H62:I62"/>
    <mergeCell ref="J62:M62"/>
    <mergeCell ref="N62:Y62"/>
    <mergeCell ref="C57:G59"/>
    <mergeCell ref="H57:I59"/>
    <mergeCell ref="J57:M59"/>
    <mergeCell ref="N57:Y59"/>
    <mergeCell ref="C60:G60"/>
    <mergeCell ref="H60:I60"/>
    <mergeCell ref="J60:M60"/>
    <mergeCell ref="N60:Y60"/>
    <mergeCell ref="C37:G37"/>
    <mergeCell ref="K37:Y37"/>
    <mergeCell ref="C40:Y41"/>
    <mergeCell ref="C42:Y54"/>
    <mergeCell ref="C35:G35"/>
    <mergeCell ref="K35:Y35"/>
    <mergeCell ref="C36:G36"/>
    <mergeCell ref="K36:Y36"/>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pageSetup orientation="portrait" verticalDpi="0" r:id="rId1"/>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AA73"/>
  <sheetViews>
    <sheetView topLeftCell="A28" workbookViewId="0">
      <selection activeCell="J37" sqref="J37"/>
    </sheetView>
  </sheetViews>
  <sheetFormatPr baseColWidth="10" defaultRowHeight="15" x14ac:dyDescent="0.25"/>
  <cols>
    <col min="2" max="2" width="2.85546875" customWidth="1"/>
    <col min="3" max="6" width="2.7109375" customWidth="1"/>
    <col min="7" max="7" width="4.28515625" customWidth="1"/>
    <col min="8" max="8" width="17.7109375" bestFit="1" customWidth="1"/>
    <col min="9" max="9" width="18" bestFit="1" customWidth="1"/>
    <col min="10" max="10" width="15" customWidth="1"/>
    <col min="11" max="12" width="3.42578125" customWidth="1"/>
    <col min="13" max="15" width="2.7109375" customWidth="1"/>
    <col min="16" max="16" width="7.7109375" customWidth="1"/>
    <col min="17" max="17" width="3.5703125" customWidth="1"/>
    <col min="18" max="18" width="3.7109375"/>
    <col min="19" max="19" width="3.28515625" customWidth="1"/>
    <col min="20" max="21" width="6.42578125" customWidth="1"/>
    <col min="22" max="22" width="3.7109375"/>
    <col min="23" max="25" width="5" customWidth="1"/>
    <col min="26" max="26" width="2.85546875" customWidth="1"/>
  </cols>
  <sheetData>
    <row r="1" spans="1:27" ht="15.75" thickBot="1" x14ac:dyDescent="0.3">
      <c r="A1" s="341"/>
      <c r="B1" s="342"/>
      <c r="C1" s="342"/>
      <c r="D1" s="342"/>
      <c r="E1" s="342"/>
      <c r="F1" s="342"/>
      <c r="G1" s="343"/>
      <c r="H1" s="343"/>
      <c r="I1" s="343"/>
      <c r="J1" s="343"/>
      <c r="K1" s="343"/>
      <c r="L1" s="343"/>
      <c r="M1" s="343"/>
      <c r="N1" s="343"/>
      <c r="O1" s="343"/>
      <c r="P1" s="343"/>
      <c r="Q1" s="343"/>
      <c r="R1" s="343"/>
      <c r="S1" s="343"/>
      <c r="T1" s="343"/>
      <c r="U1" s="343"/>
      <c r="V1" s="343"/>
      <c r="W1" s="343"/>
      <c r="X1" s="343"/>
      <c r="Y1" s="343"/>
      <c r="Z1" s="343"/>
      <c r="AA1" s="343"/>
    </row>
    <row r="2" spans="1:27" ht="15.75" x14ac:dyDescent="0.25">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c r="AA2" s="343"/>
    </row>
    <row r="3" spans="1:27" x14ac:dyDescent="0.25">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c r="AA3" s="343"/>
    </row>
    <row r="4" spans="1:27" ht="15.75" thickBot="1" x14ac:dyDescent="0.3">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c r="AA4" s="343"/>
    </row>
    <row r="5" spans="1:27" x14ac:dyDescent="0.25">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c r="AA5" s="343"/>
    </row>
    <row r="6" spans="1:27" ht="15.75" thickBot="1" x14ac:dyDescent="0.3">
      <c r="A6" s="343"/>
      <c r="B6" s="345"/>
      <c r="C6" s="346"/>
      <c r="D6" s="346"/>
      <c r="E6" s="346"/>
      <c r="F6" s="346"/>
      <c r="G6" s="346"/>
      <c r="H6" s="346"/>
      <c r="I6" s="347"/>
      <c r="J6" s="347"/>
      <c r="K6" s="347"/>
      <c r="L6" s="347"/>
      <c r="M6" s="347"/>
      <c r="N6" s="347"/>
      <c r="O6" s="347"/>
      <c r="P6" s="347"/>
      <c r="Q6" s="347"/>
      <c r="R6" s="348"/>
      <c r="S6" s="348"/>
      <c r="T6" s="348"/>
      <c r="U6" s="348"/>
      <c r="V6" s="348"/>
      <c r="W6" s="346"/>
      <c r="X6" s="346"/>
      <c r="Y6" s="346"/>
      <c r="Z6" s="349"/>
      <c r="AA6" s="343"/>
    </row>
    <row r="7" spans="1:27" x14ac:dyDescent="0.25">
      <c r="A7" s="343"/>
      <c r="B7" s="350"/>
      <c r="C7" s="628" t="s">
        <v>2</v>
      </c>
      <c r="D7" s="629"/>
      <c r="E7" s="629"/>
      <c r="F7" s="629"/>
      <c r="G7" s="629"/>
      <c r="H7" s="630"/>
      <c r="I7" s="661" t="s">
        <v>531</v>
      </c>
      <c r="J7" s="662"/>
      <c r="K7" s="662"/>
      <c r="L7" s="662"/>
      <c r="M7" s="662"/>
      <c r="N7" s="662"/>
      <c r="O7" s="662"/>
      <c r="P7" s="662"/>
      <c r="Q7" s="662"/>
      <c r="R7" s="662"/>
      <c r="S7" s="662"/>
      <c r="T7" s="662"/>
      <c r="U7" s="662"/>
      <c r="V7" s="662"/>
      <c r="W7" s="662"/>
      <c r="X7" s="662"/>
      <c r="Y7" s="663"/>
      <c r="Z7" s="351"/>
      <c r="AA7" s="343"/>
    </row>
    <row r="8" spans="1:27" ht="15.75" thickBot="1" x14ac:dyDescent="0.3">
      <c r="A8" s="343"/>
      <c r="B8" s="350"/>
      <c r="C8" s="631"/>
      <c r="D8" s="632"/>
      <c r="E8" s="632"/>
      <c r="F8" s="632"/>
      <c r="G8" s="632"/>
      <c r="H8" s="633"/>
      <c r="I8" s="664"/>
      <c r="J8" s="665"/>
      <c r="K8" s="665"/>
      <c r="L8" s="665"/>
      <c r="M8" s="665"/>
      <c r="N8" s="665"/>
      <c r="O8" s="665"/>
      <c r="P8" s="665"/>
      <c r="Q8" s="665"/>
      <c r="R8" s="665"/>
      <c r="S8" s="665"/>
      <c r="T8" s="665"/>
      <c r="U8" s="665"/>
      <c r="V8" s="665"/>
      <c r="W8" s="665"/>
      <c r="X8" s="665"/>
      <c r="Y8" s="666"/>
      <c r="Z8" s="351"/>
      <c r="AA8" s="343"/>
    </row>
    <row r="9" spans="1:27" ht="15.75" thickBot="1" x14ac:dyDescent="0.3">
      <c r="A9" s="343"/>
      <c r="B9" s="350"/>
      <c r="C9" s="352"/>
      <c r="D9" s="352"/>
      <c r="E9" s="352"/>
      <c r="F9" s="352"/>
      <c r="G9" s="352"/>
      <c r="H9" s="352"/>
      <c r="I9" s="353"/>
      <c r="J9" s="353"/>
      <c r="K9" s="353"/>
      <c r="L9" s="353"/>
      <c r="M9" s="353"/>
      <c r="N9" s="353"/>
      <c r="O9" s="353"/>
      <c r="P9" s="353"/>
      <c r="Q9" s="353"/>
      <c r="R9" s="354"/>
      <c r="S9" s="354"/>
      <c r="T9" s="354"/>
      <c r="U9" s="354"/>
      <c r="V9" s="354"/>
      <c r="W9" s="352"/>
      <c r="X9" s="352"/>
      <c r="Y9" s="352"/>
      <c r="Z9" s="351"/>
      <c r="AA9" s="343"/>
    </row>
    <row r="10" spans="1:27" ht="15.75" thickBot="1" x14ac:dyDescent="0.3">
      <c r="A10" s="343"/>
      <c r="B10" s="350"/>
      <c r="C10" s="628" t="s">
        <v>4</v>
      </c>
      <c r="D10" s="629"/>
      <c r="E10" s="629"/>
      <c r="F10" s="629"/>
      <c r="G10" s="629"/>
      <c r="H10" s="630"/>
      <c r="I10" s="676" t="s">
        <v>558</v>
      </c>
      <c r="J10" s="677"/>
      <c r="K10" s="677"/>
      <c r="L10" s="677"/>
      <c r="M10" s="677"/>
      <c r="N10" s="677"/>
      <c r="O10" s="677"/>
      <c r="P10" s="677"/>
      <c r="Q10" s="678"/>
      <c r="R10" s="673" t="s">
        <v>3</v>
      </c>
      <c r="S10" s="674"/>
      <c r="T10" s="674"/>
      <c r="U10" s="675"/>
      <c r="V10" s="667" t="s">
        <v>5</v>
      </c>
      <c r="W10" s="668"/>
      <c r="X10" s="668"/>
      <c r="Y10" s="669"/>
      <c r="Z10" s="351"/>
      <c r="AA10" s="343"/>
    </row>
    <row r="11" spans="1:27" ht="15.75" thickBot="1" x14ac:dyDescent="0.3">
      <c r="A11" s="343"/>
      <c r="B11" s="350"/>
      <c r="C11" s="631"/>
      <c r="D11" s="632"/>
      <c r="E11" s="632"/>
      <c r="F11" s="632"/>
      <c r="G11" s="632"/>
      <c r="H11" s="633"/>
      <c r="I11" s="679"/>
      <c r="J11" s="680"/>
      <c r="K11" s="680"/>
      <c r="L11" s="680"/>
      <c r="M11" s="680"/>
      <c r="N11" s="680"/>
      <c r="O11" s="680"/>
      <c r="P11" s="680"/>
      <c r="Q11" s="681"/>
      <c r="R11" s="682" t="s">
        <v>559</v>
      </c>
      <c r="S11" s="683"/>
      <c r="T11" s="683"/>
      <c r="U11" s="684"/>
      <c r="V11" s="670" t="s">
        <v>65</v>
      </c>
      <c r="W11" s="671"/>
      <c r="X11" s="671"/>
      <c r="Y11" s="672"/>
      <c r="Z11" s="351"/>
      <c r="AA11" s="343"/>
    </row>
    <row r="12" spans="1:27" ht="15.75" thickBot="1" x14ac:dyDescent="0.3">
      <c r="A12" s="343"/>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c r="AA12" s="343"/>
    </row>
    <row r="13" spans="1:27" x14ac:dyDescent="0.25">
      <c r="A13" s="343"/>
      <c r="B13" s="355"/>
      <c r="C13" s="628" t="s">
        <v>6</v>
      </c>
      <c r="D13" s="629"/>
      <c r="E13" s="629"/>
      <c r="F13" s="629"/>
      <c r="G13" s="629"/>
      <c r="H13" s="630"/>
      <c r="I13" s="634" t="s">
        <v>560</v>
      </c>
      <c r="J13" s="635"/>
      <c r="K13" s="635"/>
      <c r="L13" s="635"/>
      <c r="M13" s="635"/>
      <c r="N13" s="635"/>
      <c r="O13" s="635"/>
      <c r="P13" s="635"/>
      <c r="Q13" s="635"/>
      <c r="R13" s="635"/>
      <c r="S13" s="636"/>
      <c r="T13" s="628" t="s">
        <v>7</v>
      </c>
      <c r="U13" s="629"/>
      <c r="V13" s="629"/>
      <c r="W13" s="629"/>
      <c r="X13" s="629"/>
      <c r="Y13" s="630"/>
      <c r="Z13" s="357"/>
      <c r="AA13" s="343"/>
    </row>
    <row r="14" spans="1:27" ht="15.75" thickBot="1" x14ac:dyDescent="0.3">
      <c r="A14" s="343"/>
      <c r="B14" s="35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357"/>
      <c r="AA14" s="343"/>
    </row>
    <row r="15" spans="1:27" ht="15.75" thickBot="1" x14ac:dyDescent="0.3">
      <c r="A15" s="343"/>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c r="AA15" s="343"/>
    </row>
    <row r="16" spans="1:27" ht="27.75" customHeight="1" thickBot="1" x14ac:dyDescent="0.3">
      <c r="A16" s="343"/>
      <c r="B16" s="355"/>
      <c r="C16" s="685" t="s">
        <v>8</v>
      </c>
      <c r="D16" s="686"/>
      <c r="E16" s="686"/>
      <c r="F16" s="686"/>
      <c r="G16" s="686"/>
      <c r="H16" s="687"/>
      <c r="I16" s="688" t="s">
        <v>561</v>
      </c>
      <c r="J16" s="689"/>
      <c r="K16" s="689"/>
      <c r="L16" s="689"/>
      <c r="M16" s="689"/>
      <c r="N16" s="689"/>
      <c r="O16" s="689"/>
      <c r="P16" s="689"/>
      <c r="Q16" s="689"/>
      <c r="R16" s="689"/>
      <c r="S16" s="689"/>
      <c r="T16" s="689"/>
      <c r="U16" s="689"/>
      <c r="V16" s="689"/>
      <c r="W16" s="689"/>
      <c r="X16" s="689"/>
      <c r="Y16" s="690"/>
      <c r="Z16" s="357"/>
      <c r="AA16" s="343"/>
    </row>
    <row r="17" spans="1:27" ht="15.75" thickBot="1" x14ac:dyDescent="0.3">
      <c r="A17" s="343"/>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c r="AA17" s="343"/>
    </row>
    <row r="18" spans="1:27" ht="47.25" customHeight="1" thickBot="1" x14ac:dyDescent="0.3">
      <c r="A18" s="343"/>
      <c r="B18" s="355"/>
      <c r="C18" s="685" t="s">
        <v>47</v>
      </c>
      <c r="D18" s="686"/>
      <c r="E18" s="686"/>
      <c r="F18" s="686"/>
      <c r="G18" s="686"/>
      <c r="H18" s="687"/>
      <c r="I18" s="688" t="s">
        <v>562</v>
      </c>
      <c r="J18" s="689"/>
      <c r="K18" s="689"/>
      <c r="L18" s="689"/>
      <c r="M18" s="689"/>
      <c r="N18" s="689"/>
      <c r="O18" s="689"/>
      <c r="P18" s="689"/>
      <c r="Q18" s="689"/>
      <c r="R18" s="689"/>
      <c r="S18" s="689"/>
      <c r="T18" s="689"/>
      <c r="U18" s="689"/>
      <c r="V18" s="689"/>
      <c r="W18" s="689"/>
      <c r="X18" s="689"/>
      <c r="Y18" s="690"/>
      <c r="Z18" s="357"/>
      <c r="AA18" s="343"/>
    </row>
    <row r="19" spans="1:27" ht="15.75" thickBot="1" x14ac:dyDescent="0.3">
      <c r="A19" s="343"/>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c r="AA19" s="343"/>
    </row>
    <row r="20" spans="1:27" x14ac:dyDescent="0.25">
      <c r="A20" s="341"/>
      <c r="B20" s="35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357"/>
      <c r="AA20" s="341"/>
    </row>
    <row r="21" spans="1:27" ht="15.75" thickBot="1" x14ac:dyDescent="0.3">
      <c r="A21" s="341"/>
      <c r="B21" s="355"/>
      <c r="C21" s="694"/>
      <c r="D21" s="695"/>
      <c r="E21" s="695"/>
      <c r="F21" s="695"/>
      <c r="G21" s="695"/>
      <c r="H21" s="696"/>
      <c r="I21" s="700"/>
      <c r="J21" s="701"/>
      <c r="K21" s="701"/>
      <c r="L21" s="702"/>
      <c r="M21" s="842" t="s">
        <v>70</v>
      </c>
      <c r="N21" s="843"/>
      <c r="O21" s="843"/>
      <c r="P21" s="843"/>
      <c r="Q21" s="843"/>
      <c r="R21" s="843"/>
      <c r="S21" s="844"/>
      <c r="T21" s="1485" t="s">
        <v>71</v>
      </c>
      <c r="U21" s="1486"/>
      <c r="V21" s="1486"/>
      <c r="W21" s="1486"/>
      <c r="X21" s="1486"/>
      <c r="Y21" s="1487"/>
      <c r="Z21" s="357"/>
      <c r="AA21" s="341"/>
    </row>
    <row r="22" spans="1:27" ht="15.75" thickBot="1" x14ac:dyDescent="0.3">
      <c r="A22" s="343"/>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c r="AA22" s="343"/>
    </row>
    <row r="23" spans="1:27" x14ac:dyDescent="0.25">
      <c r="A23" s="343"/>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c r="AA23" s="343"/>
    </row>
    <row r="24" spans="1:27" ht="15.75" thickBot="1" x14ac:dyDescent="0.3">
      <c r="A24" s="343"/>
      <c r="B24" s="355"/>
      <c r="C24" s="710" t="s">
        <v>549</v>
      </c>
      <c r="D24" s="711"/>
      <c r="E24" s="711"/>
      <c r="F24" s="711"/>
      <c r="G24" s="711"/>
      <c r="H24" s="711"/>
      <c r="I24" s="712"/>
      <c r="J24" s="710" t="s">
        <v>138</v>
      </c>
      <c r="K24" s="711"/>
      <c r="L24" s="711"/>
      <c r="M24" s="711"/>
      <c r="N24" s="711"/>
      <c r="O24" s="711"/>
      <c r="P24" s="712"/>
      <c r="Q24" s="713" t="s">
        <v>382</v>
      </c>
      <c r="R24" s="714"/>
      <c r="S24" s="714"/>
      <c r="T24" s="714"/>
      <c r="U24" s="714"/>
      <c r="V24" s="714"/>
      <c r="W24" s="714"/>
      <c r="X24" s="714"/>
      <c r="Y24" s="715"/>
      <c r="Z24" s="357"/>
      <c r="AA24" s="343"/>
    </row>
    <row r="25" spans="1:27" ht="15.75" thickBot="1" x14ac:dyDescent="0.3">
      <c r="A25" s="343"/>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c r="AA25" s="343"/>
    </row>
    <row r="26" spans="1:27" ht="15.75" thickBot="1" x14ac:dyDescent="0.3">
      <c r="A26" s="343"/>
      <c r="B26" s="355"/>
      <c r="C26" s="685" t="s">
        <v>16</v>
      </c>
      <c r="D26" s="686"/>
      <c r="E26" s="686"/>
      <c r="F26" s="686"/>
      <c r="G26" s="686"/>
      <c r="H26" s="687"/>
      <c r="I26" s="688" t="s">
        <v>563</v>
      </c>
      <c r="J26" s="689"/>
      <c r="K26" s="689"/>
      <c r="L26" s="689"/>
      <c r="M26" s="689"/>
      <c r="N26" s="689"/>
      <c r="O26" s="689"/>
      <c r="P26" s="689"/>
      <c r="Q26" s="689"/>
      <c r="R26" s="689"/>
      <c r="S26" s="689"/>
      <c r="T26" s="689"/>
      <c r="U26" s="689"/>
      <c r="V26" s="689"/>
      <c r="W26" s="689"/>
      <c r="X26" s="689"/>
      <c r="Y26" s="690"/>
      <c r="Z26" s="357"/>
      <c r="AA26" s="343"/>
    </row>
    <row r="27" spans="1:27" ht="15.75" thickBot="1" x14ac:dyDescent="0.3">
      <c r="A27" s="343"/>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c r="AA27" s="343"/>
    </row>
    <row r="28" spans="1:27" ht="15.75" thickBot="1" x14ac:dyDescent="0.3">
      <c r="A28" s="343"/>
      <c r="B28" s="355"/>
      <c r="C28" s="685" t="s">
        <v>17</v>
      </c>
      <c r="D28" s="686"/>
      <c r="E28" s="686"/>
      <c r="F28" s="686"/>
      <c r="G28" s="686"/>
      <c r="H28" s="687"/>
      <c r="I28" s="709"/>
      <c r="J28" s="688"/>
      <c r="K28" s="685" t="s">
        <v>18</v>
      </c>
      <c r="L28" s="686"/>
      <c r="M28" s="686"/>
      <c r="N28" s="686"/>
      <c r="O28" s="686"/>
      <c r="P28" s="687"/>
      <c r="Q28" s="718" t="s">
        <v>38</v>
      </c>
      <c r="R28" s="716"/>
      <c r="S28" s="717"/>
      <c r="T28" s="241"/>
      <c r="U28" s="716" t="s">
        <v>39</v>
      </c>
      <c r="V28" s="716"/>
      <c r="W28" s="716"/>
      <c r="X28" s="717"/>
      <c r="Y28" s="359"/>
      <c r="Z28" s="357"/>
      <c r="AA28" s="343"/>
    </row>
    <row r="29" spans="1:27" ht="15.75" thickBot="1" x14ac:dyDescent="0.3">
      <c r="A29" s="343"/>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c r="AA29" s="343"/>
    </row>
    <row r="30" spans="1:27" x14ac:dyDescent="0.25">
      <c r="A30" s="361"/>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c r="AA30" s="361"/>
    </row>
    <row r="31" spans="1:27" ht="15.75" thickBot="1" x14ac:dyDescent="0.3">
      <c r="A31" s="361"/>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c r="AA31" s="361"/>
    </row>
    <row r="32" spans="1:27" ht="46.5" thickBot="1" x14ac:dyDescent="0.3">
      <c r="A32" s="361"/>
      <c r="B32" s="360"/>
      <c r="C32" s="728" t="s">
        <v>20</v>
      </c>
      <c r="D32" s="729"/>
      <c r="E32" s="729"/>
      <c r="F32" s="729"/>
      <c r="G32" s="730"/>
      <c r="H32" s="379" t="s">
        <v>564</v>
      </c>
      <c r="I32" s="379" t="s">
        <v>565</v>
      </c>
      <c r="J32" s="380" t="s">
        <v>566</v>
      </c>
      <c r="K32" s="736" t="s">
        <v>24</v>
      </c>
      <c r="L32" s="729"/>
      <c r="M32" s="729"/>
      <c r="N32" s="729"/>
      <c r="O32" s="729"/>
      <c r="P32" s="729"/>
      <c r="Q32" s="729"/>
      <c r="R32" s="729"/>
      <c r="S32" s="729"/>
      <c r="T32" s="729"/>
      <c r="U32" s="729"/>
      <c r="V32" s="729"/>
      <c r="W32" s="729"/>
      <c r="X32" s="729"/>
      <c r="Y32" s="730"/>
      <c r="Z32" s="357"/>
      <c r="AA32" s="361"/>
    </row>
    <row r="33" spans="1:27" x14ac:dyDescent="0.25">
      <c r="A33" s="361"/>
      <c r="B33" s="360"/>
      <c r="C33" s="1274" t="s">
        <v>36</v>
      </c>
      <c r="D33" s="800"/>
      <c r="E33" s="800"/>
      <c r="F33" s="800"/>
      <c r="G33" s="800"/>
      <c r="H33" s="381">
        <v>16019005379</v>
      </c>
      <c r="I33" s="381">
        <v>54088038051</v>
      </c>
      <c r="J33" s="382">
        <f>H33/I33</f>
        <v>0.29616539915712164</v>
      </c>
      <c r="K33" s="1532" t="s">
        <v>567</v>
      </c>
      <c r="L33" s="1533"/>
      <c r="M33" s="1533"/>
      <c r="N33" s="1533"/>
      <c r="O33" s="1533"/>
      <c r="P33" s="1533"/>
      <c r="Q33" s="1533"/>
      <c r="R33" s="1533"/>
      <c r="S33" s="1533"/>
      <c r="T33" s="1533"/>
      <c r="U33" s="1533"/>
      <c r="V33" s="1533"/>
      <c r="W33" s="1533"/>
      <c r="X33" s="1533"/>
      <c r="Y33" s="1534"/>
      <c r="Z33" s="357"/>
      <c r="AA33" s="361"/>
    </row>
    <row r="34" spans="1:27" ht="39.75" customHeight="1" x14ac:dyDescent="0.25">
      <c r="A34" s="361"/>
      <c r="B34" s="360"/>
      <c r="C34" s="1274" t="s">
        <v>93</v>
      </c>
      <c r="D34" s="800"/>
      <c r="E34" s="800"/>
      <c r="F34" s="800"/>
      <c r="G34" s="800"/>
      <c r="H34" s="381">
        <v>18215333754</v>
      </c>
      <c r="I34" s="381">
        <v>53868070626</v>
      </c>
      <c r="J34" s="298">
        <f t="shared" ref="J34:J36" si="0">+H34/I34</f>
        <v>0.33814713507129351</v>
      </c>
      <c r="K34" s="1532" t="s">
        <v>568</v>
      </c>
      <c r="L34" s="1533"/>
      <c r="M34" s="1533"/>
      <c r="N34" s="1533"/>
      <c r="O34" s="1533"/>
      <c r="P34" s="1533"/>
      <c r="Q34" s="1533"/>
      <c r="R34" s="1533"/>
      <c r="S34" s="1533"/>
      <c r="T34" s="1533"/>
      <c r="U34" s="1533"/>
      <c r="V34" s="1533"/>
      <c r="W34" s="1533"/>
      <c r="X34" s="1533"/>
      <c r="Y34" s="1534"/>
      <c r="Z34" s="357"/>
      <c r="AA34" s="361"/>
    </row>
    <row r="35" spans="1:27" ht="42.75" customHeight="1" x14ac:dyDescent="0.25">
      <c r="A35" s="361"/>
      <c r="B35" s="360"/>
      <c r="C35" s="1274" t="s">
        <v>94</v>
      </c>
      <c r="D35" s="800"/>
      <c r="E35" s="800"/>
      <c r="F35" s="800"/>
      <c r="G35" s="800"/>
      <c r="H35" s="381">
        <v>8568256126</v>
      </c>
      <c r="I35" s="381">
        <v>53839559858</v>
      </c>
      <c r="J35" s="298">
        <f t="shared" si="0"/>
        <v>0.15914424539499361</v>
      </c>
      <c r="K35" s="1532" t="s">
        <v>739</v>
      </c>
      <c r="L35" s="1533"/>
      <c r="M35" s="1533"/>
      <c r="N35" s="1533"/>
      <c r="O35" s="1533"/>
      <c r="P35" s="1533"/>
      <c r="Q35" s="1533"/>
      <c r="R35" s="1533"/>
      <c r="S35" s="1533"/>
      <c r="T35" s="1533"/>
      <c r="U35" s="1533"/>
      <c r="V35" s="1533"/>
      <c r="W35" s="1533"/>
      <c r="X35" s="1533"/>
      <c r="Y35" s="1534"/>
      <c r="Z35" s="357"/>
      <c r="AA35" s="361"/>
    </row>
    <row r="36" spans="1:27" ht="15.75" thickBot="1" x14ac:dyDescent="0.3">
      <c r="A36" s="361"/>
      <c r="B36" s="360"/>
      <c r="C36" s="1274" t="s">
        <v>95</v>
      </c>
      <c r="D36" s="800"/>
      <c r="E36" s="800"/>
      <c r="F36" s="800"/>
      <c r="G36" s="800"/>
      <c r="H36" s="381">
        <v>5727941281</v>
      </c>
      <c r="I36" s="381">
        <v>51363742953</v>
      </c>
      <c r="J36" s="298">
        <f t="shared" si="0"/>
        <v>0.11151720944950037</v>
      </c>
      <c r="K36" s="1532" t="s">
        <v>780</v>
      </c>
      <c r="L36" s="1533"/>
      <c r="M36" s="1533"/>
      <c r="N36" s="1533"/>
      <c r="O36" s="1533"/>
      <c r="P36" s="1533"/>
      <c r="Q36" s="1533"/>
      <c r="R36" s="1533"/>
      <c r="S36" s="1533"/>
      <c r="T36" s="1533"/>
      <c r="U36" s="1533"/>
      <c r="V36" s="1533"/>
      <c r="W36" s="1533"/>
      <c r="X36" s="1533"/>
      <c r="Y36" s="1534"/>
      <c r="Z36" s="357"/>
      <c r="AA36" s="361"/>
    </row>
    <row r="37" spans="1:27" ht="15.75" thickBot="1" x14ac:dyDescent="0.3">
      <c r="A37" s="361"/>
      <c r="B37" s="360"/>
      <c r="C37" s="738" t="s">
        <v>25</v>
      </c>
      <c r="D37" s="739"/>
      <c r="E37" s="739"/>
      <c r="F37" s="739"/>
      <c r="G37" s="740"/>
      <c r="H37" s="364">
        <f>SUM(H33:H36)</f>
        <v>48530536540</v>
      </c>
      <c r="I37" s="364">
        <v>51363742953</v>
      </c>
      <c r="J37" s="383">
        <f>+H37/I37</f>
        <v>0.9448403435942645</v>
      </c>
      <c r="K37" s="741"/>
      <c r="L37" s="742"/>
      <c r="M37" s="742"/>
      <c r="N37" s="742"/>
      <c r="O37" s="742"/>
      <c r="P37" s="742"/>
      <c r="Q37" s="742"/>
      <c r="R37" s="742"/>
      <c r="S37" s="742"/>
      <c r="T37" s="742"/>
      <c r="U37" s="742"/>
      <c r="V37" s="742"/>
      <c r="W37" s="742"/>
      <c r="X37" s="742"/>
      <c r="Y37" s="743"/>
      <c r="Z37" s="357"/>
      <c r="AA37" s="361"/>
    </row>
    <row r="38" spans="1:27" x14ac:dyDescent="0.25">
      <c r="A38" s="361"/>
      <c r="B38" s="360"/>
      <c r="C38" s="356"/>
      <c r="D38" s="356"/>
      <c r="E38" s="356"/>
      <c r="F38" s="356"/>
      <c r="G38" s="356"/>
      <c r="H38" s="365"/>
      <c r="I38" s="365"/>
      <c r="J38" s="28"/>
      <c r="K38" s="356"/>
      <c r="L38" s="356"/>
      <c r="M38" s="356"/>
      <c r="N38" s="356"/>
      <c r="O38" s="356"/>
      <c r="P38" s="356"/>
      <c r="Q38" s="356"/>
      <c r="R38" s="356"/>
      <c r="S38" s="356"/>
      <c r="T38" s="356"/>
      <c r="U38" s="356"/>
      <c r="V38" s="356"/>
      <c r="W38" s="356"/>
      <c r="X38" s="356"/>
      <c r="Y38" s="356"/>
      <c r="Z38" s="357"/>
      <c r="AA38" s="361"/>
    </row>
    <row r="39" spans="1:27" ht="15.75" thickBot="1" x14ac:dyDescent="0.3">
      <c r="A39" s="361"/>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c r="AA39" s="361"/>
    </row>
    <row r="40" spans="1:27" x14ac:dyDescent="0.25">
      <c r="A40" s="361"/>
      <c r="B40" s="36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357"/>
      <c r="AA40" s="361"/>
    </row>
    <row r="41" spans="1:27" ht="15.75" thickBot="1" x14ac:dyDescent="0.3">
      <c r="A41" s="343"/>
      <c r="B41" s="355"/>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357"/>
      <c r="AA41" s="343"/>
    </row>
    <row r="42" spans="1:27" x14ac:dyDescent="0.25">
      <c r="A42" s="343"/>
      <c r="B42" s="355"/>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2"/>
      <c r="Z42" s="357"/>
      <c r="AA42" s="343"/>
    </row>
    <row r="43" spans="1:27" x14ac:dyDescent="0.25">
      <c r="A43" s="343"/>
      <c r="B43" s="355"/>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357"/>
      <c r="AA43" s="343"/>
    </row>
    <row r="44" spans="1:27" x14ac:dyDescent="0.25">
      <c r="A44" s="343"/>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357"/>
      <c r="AA44" s="343"/>
    </row>
    <row r="45" spans="1:27" x14ac:dyDescent="0.25">
      <c r="A45" s="343"/>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357"/>
      <c r="AA45" s="343"/>
    </row>
    <row r="46" spans="1:27" x14ac:dyDescent="0.25">
      <c r="A46" s="343"/>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357"/>
      <c r="AA46" s="343"/>
    </row>
    <row r="47" spans="1:27" x14ac:dyDescent="0.25">
      <c r="A47" s="343"/>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357"/>
      <c r="AA47" s="343"/>
    </row>
    <row r="48" spans="1:27" x14ac:dyDescent="0.25">
      <c r="A48" s="343"/>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357"/>
      <c r="AA48" s="343"/>
    </row>
    <row r="49" spans="1:27" x14ac:dyDescent="0.25">
      <c r="A49" s="343"/>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357"/>
      <c r="AA49" s="343"/>
    </row>
    <row r="50" spans="1:27" x14ac:dyDescent="0.25">
      <c r="A50" s="343"/>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357"/>
      <c r="AA50" s="343"/>
    </row>
    <row r="51" spans="1:27" x14ac:dyDescent="0.25">
      <c r="A51" s="343"/>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57"/>
      <c r="AA51" s="343"/>
    </row>
    <row r="52" spans="1:27" x14ac:dyDescent="0.25">
      <c r="A52" s="343"/>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c r="AA52" s="343"/>
    </row>
    <row r="53" spans="1:27" x14ac:dyDescent="0.25">
      <c r="A53" s="343"/>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c r="AA53" s="343"/>
    </row>
    <row r="54" spans="1:27" ht="15.75" thickBot="1" x14ac:dyDescent="0.3">
      <c r="A54" s="343"/>
      <c r="B54" s="355"/>
      <c r="C54" s="756"/>
      <c r="D54" s="757"/>
      <c r="E54" s="757"/>
      <c r="F54" s="757"/>
      <c r="G54" s="757"/>
      <c r="H54" s="757"/>
      <c r="I54" s="757"/>
      <c r="J54" s="757"/>
      <c r="K54" s="757"/>
      <c r="L54" s="757"/>
      <c r="M54" s="757"/>
      <c r="N54" s="757"/>
      <c r="O54" s="757"/>
      <c r="P54" s="757"/>
      <c r="Q54" s="757"/>
      <c r="R54" s="757"/>
      <c r="S54" s="757"/>
      <c r="T54" s="757"/>
      <c r="U54" s="757"/>
      <c r="V54" s="757"/>
      <c r="W54" s="757"/>
      <c r="X54" s="757"/>
      <c r="Y54" s="758"/>
      <c r="Z54" s="357"/>
      <c r="AA54" s="343"/>
    </row>
    <row r="55" spans="1:27" x14ac:dyDescent="0.25">
      <c r="A55" s="343"/>
      <c r="B55" s="366"/>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8"/>
      <c r="AA55" s="343"/>
    </row>
    <row r="56" spans="1:27" ht="15.75" thickBot="1" x14ac:dyDescent="0.3">
      <c r="A56" s="343"/>
      <c r="B56" s="369"/>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1"/>
      <c r="AA56" s="343"/>
    </row>
    <row r="57" spans="1:27" ht="15.75" x14ac:dyDescent="0.25">
      <c r="A57" s="343"/>
      <c r="B57" s="372"/>
      <c r="C57" s="759" t="s">
        <v>20</v>
      </c>
      <c r="D57" s="760"/>
      <c r="E57" s="760"/>
      <c r="F57" s="760"/>
      <c r="G57" s="761"/>
      <c r="H57" s="759" t="s">
        <v>34</v>
      </c>
      <c r="I57" s="761"/>
      <c r="J57" s="759" t="s">
        <v>35</v>
      </c>
      <c r="K57" s="760"/>
      <c r="L57" s="760"/>
      <c r="M57" s="761"/>
      <c r="N57" s="759" t="s">
        <v>33</v>
      </c>
      <c r="O57" s="760"/>
      <c r="P57" s="760"/>
      <c r="Q57" s="760"/>
      <c r="R57" s="760"/>
      <c r="S57" s="760"/>
      <c r="T57" s="760"/>
      <c r="U57" s="760"/>
      <c r="V57" s="760"/>
      <c r="W57" s="760"/>
      <c r="X57" s="760"/>
      <c r="Y57" s="761"/>
      <c r="Z57" s="373"/>
      <c r="AA57" s="343"/>
    </row>
    <row r="58" spans="1:27" ht="15.75" x14ac:dyDescent="0.25">
      <c r="A58" s="341"/>
      <c r="B58" s="374"/>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373"/>
      <c r="AA58" s="343"/>
    </row>
    <row r="59" spans="1:27" ht="16.5" thickBot="1" x14ac:dyDescent="0.3">
      <c r="A59" s="341"/>
      <c r="B59" s="374"/>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73"/>
      <c r="AA59" s="343"/>
    </row>
    <row r="60" spans="1:27" x14ac:dyDescent="0.25">
      <c r="A60" s="343"/>
      <c r="B60" s="372"/>
      <c r="C60" s="1527" t="s">
        <v>36</v>
      </c>
      <c r="D60" s="1528"/>
      <c r="E60" s="1528"/>
      <c r="F60" s="1528"/>
      <c r="G60" s="1528"/>
      <c r="H60" s="1128">
        <v>0.21959999999999999</v>
      </c>
      <c r="I60" s="1128"/>
      <c r="J60" s="1480">
        <v>0.29616539915712164</v>
      </c>
      <c r="K60" s="1480"/>
      <c r="L60" s="1480"/>
      <c r="M60" s="1480"/>
      <c r="N60" s="644"/>
      <c r="O60" s="644"/>
      <c r="P60" s="644"/>
      <c r="Q60" s="644"/>
      <c r="R60" s="644"/>
      <c r="S60" s="644"/>
      <c r="T60" s="644"/>
      <c r="U60" s="644"/>
      <c r="V60" s="644"/>
      <c r="W60" s="644"/>
      <c r="X60" s="644"/>
      <c r="Y60" s="769"/>
      <c r="Z60" s="375"/>
      <c r="AA60" s="343"/>
    </row>
    <row r="61" spans="1:27" ht="30.75" customHeight="1" x14ac:dyDescent="0.25">
      <c r="A61" s="343"/>
      <c r="B61" s="372"/>
      <c r="C61" s="1529" t="s">
        <v>93</v>
      </c>
      <c r="D61" s="1530"/>
      <c r="E61" s="1530"/>
      <c r="F61" s="1530"/>
      <c r="G61" s="1530"/>
      <c r="H61" s="954">
        <v>0.35360000000000003</v>
      </c>
      <c r="I61" s="954"/>
      <c r="J61" s="1531">
        <v>0.33814713507129351</v>
      </c>
      <c r="K61" s="1531"/>
      <c r="L61" s="1531"/>
      <c r="M61" s="1531"/>
      <c r="N61" s="1525" t="s">
        <v>569</v>
      </c>
      <c r="O61" s="1525"/>
      <c r="P61" s="1525"/>
      <c r="Q61" s="1525"/>
      <c r="R61" s="1525"/>
      <c r="S61" s="1525"/>
      <c r="T61" s="1525"/>
      <c r="U61" s="1525"/>
      <c r="V61" s="1525"/>
      <c r="W61" s="1525"/>
      <c r="X61" s="1525"/>
      <c r="Y61" s="1526"/>
      <c r="Z61" s="375"/>
      <c r="AA61" s="343"/>
    </row>
    <row r="62" spans="1:27" x14ac:dyDescent="0.25">
      <c r="A62" s="343"/>
      <c r="B62" s="372"/>
      <c r="C62" s="645"/>
      <c r="D62" s="646"/>
      <c r="E62" s="646"/>
      <c r="F62" s="646"/>
      <c r="G62" s="646"/>
      <c r="H62" s="646"/>
      <c r="I62" s="646"/>
      <c r="J62" s="646"/>
      <c r="K62" s="646"/>
      <c r="L62" s="646"/>
      <c r="M62" s="646"/>
      <c r="N62" s="646"/>
      <c r="O62" s="646"/>
      <c r="P62" s="646"/>
      <c r="Q62" s="646"/>
      <c r="R62" s="646"/>
      <c r="S62" s="646"/>
      <c r="T62" s="646"/>
      <c r="U62" s="646"/>
      <c r="V62" s="646"/>
      <c r="W62" s="646"/>
      <c r="X62" s="646"/>
      <c r="Y62" s="768"/>
      <c r="Z62" s="375"/>
      <c r="AA62" s="343"/>
    </row>
    <row r="63" spans="1:27" x14ac:dyDescent="0.25">
      <c r="A63" s="343"/>
      <c r="B63" s="372"/>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75"/>
      <c r="AA63" s="343"/>
    </row>
    <row r="64" spans="1:27" x14ac:dyDescent="0.25">
      <c r="A64" s="343"/>
      <c r="B64" s="372"/>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75"/>
      <c r="AA64" s="343"/>
    </row>
    <row r="65" spans="1:27" x14ac:dyDescent="0.25">
      <c r="A65" s="343"/>
      <c r="B65" s="372"/>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75"/>
      <c r="AA65" s="343"/>
    </row>
    <row r="66" spans="1:27" x14ac:dyDescent="0.25">
      <c r="A66" s="343"/>
      <c r="B66" s="372"/>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75"/>
      <c r="AA66" s="343"/>
    </row>
    <row r="67" spans="1:27" x14ac:dyDescent="0.25">
      <c r="A67" s="343"/>
      <c r="B67" s="372"/>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75"/>
      <c r="AA67" s="343"/>
    </row>
    <row r="68" spans="1:27" x14ac:dyDescent="0.25">
      <c r="A68" s="343"/>
      <c r="B68" s="372"/>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75"/>
      <c r="AA68" s="343"/>
    </row>
    <row r="69" spans="1:27" x14ac:dyDescent="0.25">
      <c r="A69" s="343"/>
      <c r="B69" s="372"/>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75"/>
      <c r="AA69" s="343"/>
    </row>
    <row r="70" spans="1:27" x14ac:dyDescent="0.25">
      <c r="A70" s="343"/>
      <c r="B70" s="372"/>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75"/>
      <c r="AA70" s="343"/>
    </row>
    <row r="71" spans="1:27" ht="15.75" thickBot="1" x14ac:dyDescent="0.3">
      <c r="A71" s="343"/>
      <c r="B71" s="372"/>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375"/>
      <c r="AA71" s="343"/>
    </row>
    <row r="72" spans="1:27" x14ac:dyDescent="0.25">
      <c r="A72" s="343"/>
      <c r="B72" s="376"/>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77"/>
      <c r="AA72" s="343"/>
    </row>
    <row r="73" spans="1:27" x14ac:dyDescent="0.25">
      <c r="A73" s="343"/>
      <c r="B73" s="343"/>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row>
  </sheetData>
  <mergeCells count="107">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40:Y41"/>
    <mergeCell ref="C42:Y54"/>
    <mergeCell ref="C57:G59"/>
    <mergeCell ref="H57:I59"/>
    <mergeCell ref="J57:M59"/>
    <mergeCell ref="N57:Y59"/>
    <mergeCell ref="C35:G35"/>
    <mergeCell ref="K35:Y35"/>
    <mergeCell ref="C36:G36"/>
    <mergeCell ref="K36:Y36"/>
    <mergeCell ref="C37:G37"/>
    <mergeCell ref="K37:Y37"/>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s>
  <pageMargins left="0.7" right="0.7" top="0.75" bottom="0.75" header="0.3" footer="0.3"/>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A1:Z118"/>
  <sheetViews>
    <sheetView topLeftCell="A37" workbookViewId="0">
      <selection activeCell="J45" sqref="J45"/>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482</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t="s">
        <v>483</v>
      </c>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t="s">
        <v>484</v>
      </c>
      <c r="S11" s="683"/>
      <c r="T11" s="683"/>
      <c r="U11" s="684"/>
      <c r="V11" s="670" t="s">
        <v>485</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634" t="s">
        <v>486</v>
      </c>
      <c r="J13" s="635"/>
      <c r="K13" s="635"/>
      <c r="L13" s="635"/>
      <c r="M13" s="635"/>
      <c r="N13" s="635"/>
      <c r="O13" s="635"/>
      <c r="P13" s="635"/>
      <c r="Q13" s="635"/>
      <c r="R13" s="635"/>
      <c r="S13" s="636"/>
      <c r="T13" s="628" t="s">
        <v>7</v>
      </c>
      <c r="U13" s="629"/>
      <c r="V13" s="629"/>
      <c r="W13" s="629"/>
      <c r="X13" s="629"/>
      <c r="Y13" s="630"/>
      <c r="Z13" s="17"/>
    </row>
    <row r="14" spans="1:26" ht="30" customHeight="1" thickBot="1" x14ac:dyDescent="0.25">
      <c r="B14" s="15"/>
      <c r="C14" s="631"/>
      <c r="D14" s="632"/>
      <c r="E14" s="632"/>
      <c r="F14" s="632"/>
      <c r="G14" s="632"/>
      <c r="H14" s="633"/>
      <c r="I14" s="637"/>
      <c r="J14" s="638"/>
      <c r="K14" s="638"/>
      <c r="L14" s="638"/>
      <c r="M14" s="638"/>
      <c r="N14" s="638"/>
      <c r="O14" s="638"/>
      <c r="P14" s="638"/>
      <c r="Q14" s="638"/>
      <c r="R14" s="638"/>
      <c r="S14" s="639"/>
      <c r="T14" s="640" t="s">
        <v>45</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688" t="s">
        <v>487</v>
      </c>
      <c r="J16" s="689"/>
      <c r="K16" s="689"/>
      <c r="L16" s="689"/>
      <c r="M16" s="689"/>
      <c r="N16" s="689"/>
      <c r="O16" s="689"/>
      <c r="P16" s="689"/>
      <c r="Q16" s="689"/>
      <c r="R16" s="689"/>
      <c r="S16" s="689"/>
      <c r="T16" s="689"/>
      <c r="U16" s="689"/>
      <c r="V16" s="689"/>
      <c r="W16" s="689"/>
      <c r="X16" s="689"/>
      <c r="Y16" s="69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85" t="s">
        <v>9</v>
      </c>
      <c r="D18" s="686"/>
      <c r="E18" s="686"/>
      <c r="F18" s="686"/>
      <c r="G18" s="686"/>
      <c r="H18" s="687"/>
      <c r="I18" s="688" t="s">
        <v>488</v>
      </c>
      <c r="J18" s="689"/>
      <c r="K18" s="689"/>
      <c r="L18" s="689"/>
      <c r="M18" s="689"/>
      <c r="N18" s="689"/>
      <c r="O18" s="689"/>
      <c r="P18" s="689"/>
      <c r="Q18" s="689"/>
      <c r="R18" s="689"/>
      <c r="S18" s="689"/>
      <c r="T18" s="689"/>
      <c r="U18" s="689"/>
      <c r="V18" s="689"/>
      <c r="W18" s="689"/>
      <c r="X18" s="689"/>
      <c r="Y18" s="690"/>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18.75" customHeight="1" x14ac:dyDescent="0.2">
      <c r="B20" s="15"/>
      <c r="C20" s="691" t="s">
        <v>10</v>
      </c>
      <c r="D20" s="692"/>
      <c r="E20" s="692"/>
      <c r="F20" s="692"/>
      <c r="G20" s="692"/>
      <c r="H20" s="693"/>
      <c r="I20" s="697" t="s">
        <v>676</v>
      </c>
      <c r="J20" s="698"/>
      <c r="K20" s="698"/>
      <c r="L20" s="699"/>
      <c r="M20" s="667" t="s">
        <v>11</v>
      </c>
      <c r="N20" s="668"/>
      <c r="O20" s="668"/>
      <c r="P20" s="668"/>
      <c r="Q20" s="668"/>
      <c r="R20" s="668"/>
      <c r="S20" s="669"/>
      <c r="T20" s="667" t="s">
        <v>12</v>
      </c>
      <c r="U20" s="668"/>
      <c r="V20" s="668"/>
      <c r="W20" s="668"/>
      <c r="X20" s="668"/>
      <c r="Y20" s="669"/>
      <c r="Z20" s="17"/>
    </row>
    <row r="21" spans="2:26" s="1" customFormat="1" ht="20.25" customHeight="1" thickBot="1" x14ac:dyDescent="0.25">
      <c r="B21" s="15"/>
      <c r="C21" s="694"/>
      <c r="D21" s="695"/>
      <c r="E21" s="695"/>
      <c r="F21" s="695"/>
      <c r="G21" s="695"/>
      <c r="H21" s="696"/>
      <c r="I21" s="700"/>
      <c r="J21" s="701"/>
      <c r="K21" s="701"/>
      <c r="L21" s="702"/>
      <c r="M21" s="842" t="s">
        <v>70</v>
      </c>
      <c r="N21" s="843"/>
      <c r="O21" s="843"/>
      <c r="P21" s="843"/>
      <c r="Q21" s="843"/>
      <c r="R21" s="843"/>
      <c r="S21" s="844"/>
      <c r="T21" s="1485" t="s">
        <v>490</v>
      </c>
      <c r="U21" s="1486"/>
      <c r="V21" s="1486"/>
      <c r="W21" s="1486"/>
      <c r="X21" s="1486"/>
      <c r="Y21" s="1487"/>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27" customHeight="1" thickBot="1" x14ac:dyDescent="0.25">
      <c r="B24" s="15"/>
      <c r="C24" s="710" t="s">
        <v>491</v>
      </c>
      <c r="D24" s="711"/>
      <c r="E24" s="711"/>
      <c r="F24" s="711"/>
      <c r="G24" s="711"/>
      <c r="H24" s="711"/>
      <c r="I24" s="712"/>
      <c r="J24" s="710" t="s">
        <v>141</v>
      </c>
      <c r="K24" s="711"/>
      <c r="L24" s="711"/>
      <c r="M24" s="711"/>
      <c r="N24" s="711"/>
      <c r="O24" s="711"/>
      <c r="P24" s="712"/>
      <c r="Q24" s="1482" t="s">
        <v>492</v>
      </c>
      <c r="R24" s="1483"/>
      <c r="S24" s="1483"/>
      <c r="T24" s="1483"/>
      <c r="U24" s="1483"/>
      <c r="V24" s="1483"/>
      <c r="W24" s="1483"/>
      <c r="X24" s="1483"/>
      <c r="Y24" s="1484"/>
      <c r="Z24" s="17"/>
    </row>
    <row r="25" spans="2:26" ht="15" thickBot="1" x14ac:dyDescent="0.25">
      <c r="B25" s="15"/>
      <c r="C25" s="16"/>
      <c r="D25" s="16"/>
      <c r="E25" s="16"/>
      <c r="F25" s="16"/>
      <c r="G25" s="16"/>
      <c r="H25" s="16"/>
      <c r="I25" s="16"/>
      <c r="J25" s="16"/>
      <c r="K25" s="16"/>
      <c r="L25" s="16"/>
      <c r="M25" s="16"/>
      <c r="N25" s="16"/>
      <c r="O25" s="16"/>
      <c r="P25" s="16" t="s">
        <v>636</v>
      </c>
      <c r="Q25" s="16"/>
      <c r="R25" s="16"/>
      <c r="S25" s="16"/>
      <c r="T25" s="16"/>
      <c r="U25" s="16"/>
      <c r="V25" s="16"/>
      <c r="W25" s="16"/>
      <c r="X25" s="16"/>
      <c r="Y25" s="16"/>
      <c r="Z25" s="17"/>
    </row>
    <row r="26" spans="2:26" ht="30.75" customHeight="1" thickBot="1" x14ac:dyDescent="0.25">
      <c r="B26" s="15"/>
      <c r="C26" s="685" t="s">
        <v>16</v>
      </c>
      <c r="D26" s="686"/>
      <c r="E26" s="686"/>
      <c r="F26" s="686"/>
      <c r="G26" s="686"/>
      <c r="H26" s="687"/>
      <c r="I26" s="688" t="s">
        <v>493</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709" t="s">
        <v>107</v>
      </c>
      <c r="J28" s="688"/>
      <c r="K28" s="685" t="s">
        <v>18</v>
      </c>
      <c r="L28" s="686"/>
      <c r="M28" s="686"/>
      <c r="N28" s="686"/>
      <c r="O28" s="686"/>
      <c r="P28" s="687"/>
      <c r="Q28" s="718" t="s">
        <v>38</v>
      </c>
      <c r="R28" s="716"/>
      <c r="S28" s="717"/>
      <c r="T28" s="42"/>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ht="27.75" customHeight="1" x14ac:dyDescent="0.2">
      <c r="B32" s="20"/>
      <c r="C32" s="728" t="s">
        <v>20</v>
      </c>
      <c r="D32" s="729"/>
      <c r="E32" s="729"/>
      <c r="F32" s="729"/>
      <c r="G32" s="730"/>
      <c r="H32" s="131" t="s">
        <v>494</v>
      </c>
      <c r="I32" s="131" t="s">
        <v>495</v>
      </c>
      <c r="J32" s="131" t="s">
        <v>23</v>
      </c>
      <c r="K32" s="736" t="s">
        <v>24</v>
      </c>
      <c r="L32" s="729"/>
      <c r="M32" s="729"/>
      <c r="N32" s="729"/>
      <c r="O32" s="729"/>
      <c r="P32" s="729"/>
      <c r="Q32" s="729"/>
      <c r="R32" s="729"/>
      <c r="S32" s="729"/>
      <c r="T32" s="729"/>
      <c r="U32" s="729"/>
      <c r="V32" s="729"/>
      <c r="W32" s="729"/>
      <c r="X32" s="729"/>
      <c r="Y32" s="730"/>
      <c r="Z32" s="17"/>
    </row>
    <row r="33" spans="2:26" s="19" customFormat="1" ht="36.75" customHeight="1" x14ac:dyDescent="0.2">
      <c r="B33" s="20"/>
      <c r="C33" s="719" t="s">
        <v>411</v>
      </c>
      <c r="D33" s="720"/>
      <c r="E33" s="720"/>
      <c r="F33" s="720"/>
      <c r="G33" s="721"/>
      <c r="H33" s="180">
        <v>27</v>
      </c>
      <c r="I33" s="180">
        <v>0</v>
      </c>
      <c r="J33" s="180">
        <f t="shared" ref="J33:J45" si="0">+H33+I33</f>
        <v>27</v>
      </c>
      <c r="K33" s="1535" t="s">
        <v>496</v>
      </c>
      <c r="L33" s="1536"/>
      <c r="M33" s="1536"/>
      <c r="N33" s="1536"/>
      <c r="O33" s="1536"/>
      <c r="P33" s="1536"/>
      <c r="Q33" s="1536"/>
      <c r="R33" s="1536"/>
      <c r="S33" s="1536"/>
      <c r="T33" s="1536"/>
      <c r="U33" s="1536"/>
      <c r="V33" s="1536"/>
      <c r="W33" s="1536"/>
      <c r="X33" s="1536"/>
      <c r="Y33" s="1537"/>
      <c r="Z33" s="17"/>
    </row>
    <row r="34" spans="2:26" s="19" customFormat="1" ht="36.75" customHeight="1" x14ac:dyDescent="0.2">
      <c r="B34" s="20"/>
      <c r="C34" s="1294" t="s">
        <v>412</v>
      </c>
      <c r="D34" s="1295"/>
      <c r="E34" s="1295"/>
      <c r="F34" s="1295"/>
      <c r="G34" s="1538"/>
      <c r="H34" s="180">
        <v>25</v>
      </c>
      <c r="I34" s="180">
        <v>0</v>
      </c>
      <c r="J34" s="180">
        <f t="shared" si="0"/>
        <v>25</v>
      </c>
      <c r="K34" s="1535" t="s">
        <v>497</v>
      </c>
      <c r="L34" s="1536"/>
      <c r="M34" s="1536"/>
      <c r="N34" s="1536"/>
      <c r="O34" s="1536"/>
      <c r="P34" s="1536"/>
      <c r="Q34" s="1536"/>
      <c r="R34" s="1536"/>
      <c r="S34" s="1536"/>
      <c r="T34" s="1536"/>
      <c r="U34" s="1536"/>
      <c r="V34" s="1536"/>
      <c r="W34" s="1536"/>
      <c r="X34" s="1536"/>
      <c r="Y34" s="1537"/>
      <c r="Z34" s="17"/>
    </row>
    <row r="35" spans="2:26" s="19" customFormat="1" ht="36.75" customHeight="1" x14ac:dyDescent="0.2">
      <c r="B35" s="20"/>
      <c r="C35" s="719" t="s">
        <v>413</v>
      </c>
      <c r="D35" s="720"/>
      <c r="E35" s="720"/>
      <c r="F35" s="720"/>
      <c r="G35" s="721"/>
      <c r="H35" s="180">
        <v>17</v>
      </c>
      <c r="I35" s="180">
        <v>16</v>
      </c>
      <c r="J35" s="180">
        <f t="shared" si="0"/>
        <v>33</v>
      </c>
      <c r="K35" s="1535" t="s">
        <v>498</v>
      </c>
      <c r="L35" s="1536"/>
      <c r="M35" s="1536"/>
      <c r="N35" s="1536"/>
      <c r="O35" s="1536"/>
      <c r="P35" s="1536"/>
      <c r="Q35" s="1536"/>
      <c r="R35" s="1536"/>
      <c r="S35" s="1536"/>
      <c r="T35" s="1536"/>
      <c r="U35" s="1536"/>
      <c r="V35" s="1536"/>
      <c r="W35" s="1536"/>
      <c r="X35" s="1536"/>
      <c r="Y35" s="1537"/>
      <c r="Z35" s="17"/>
    </row>
    <row r="36" spans="2:26" s="19" customFormat="1" ht="44.25" customHeight="1" x14ac:dyDescent="0.2">
      <c r="B36" s="20"/>
      <c r="C36" s="719" t="s">
        <v>414</v>
      </c>
      <c r="D36" s="720"/>
      <c r="E36" s="720"/>
      <c r="F36" s="720"/>
      <c r="G36" s="721"/>
      <c r="H36" s="180">
        <v>5</v>
      </c>
      <c r="I36" s="180">
        <v>32</v>
      </c>
      <c r="J36" s="180">
        <f t="shared" si="0"/>
        <v>37</v>
      </c>
      <c r="K36" s="1535" t="s">
        <v>499</v>
      </c>
      <c r="L36" s="1536"/>
      <c r="M36" s="1536"/>
      <c r="N36" s="1536"/>
      <c r="O36" s="1536"/>
      <c r="P36" s="1536"/>
      <c r="Q36" s="1536"/>
      <c r="R36" s="1536"/>
      <c r="S36" s="1536"/>
      <c r="T36" s="1536"/>
      <c r="U36" s="1536"/>
      <c r="V36" s="1536"/>
      <c r="W36" s="1536"/>
      <c r="X36" s="1536"/>
      <c r="Y36" s="1537"/>
      <c r="Z36" s="17"/>
    </row>
    <row r="37" spans="2:26" s="19" customFormat="1" ht="26.25" customHeight="1" x14ac:dyDescent="0.2">
      <c r="B37" s="20"/>
      <c r="C37" s="719" t="s">
        <v>415</v>
      </c>
      <c r="D37" s="720"/>
      <c r="E37" s="720"/>
      <c r="F37" s="720"/>
      <c r="G37" s="721"/>
      <c r="H37" s="180">
        <v>3</v>
      </c>
      <c r="I37" s="180">
        <v>4</v>
      </c>
      <c r="J37" s="180">
        <f t="shared" si="0"/>
        <v>7</v>
      </c>
      <c r="K37" s="1535" t="s">
        <v>500</v>
      </c>
      <c r="L37" s="1536"/>
      <c r="M37" s="1536"/>
      <c r="N37" s="1536"/>
      <c r="O37" s="1536"/>
      <c r="P37" s="1536"/>
      <c r="Q37" s="1536"/>
      <c r="R37" s="1536"/>
      <c r="S37" s="1536"/>
      <c r="T37" s="1536"/>
      <c r="U37" s="1536"/>
      <c r="V37" s="1536"/>
      <c r="W37" s="1536"/>
      <c r="X37" s="1536"/>
      <c r="Y37" s="1537"/>
      <c r="Z37" s="17"/>
    </row>
    <row r="38" spans="2:26" s="19" customFormat="1" ht="36.75" customHeight="1" x14ac:dyDescent="0.2">
      <c r="B38" s="20"/>
      <c r="C38" s="719" t="s">
        <v>416</v>
      </c>
      <c r="D38" s="720"/>
      <c r="E38" s="720"/>
      <c r="F38" s="720"/>
      <c r="G38" s="721"/>
      <c r="H38" s="180">
        <v>3</v>
      </c>
      <c r="I38" s="180">
        <v>10</v>
      </c>
      <c r="J38" s="180">
        <f t="shared" si="0"/>
        <v>13</v>
      </c>
      <c r="K38" s="1535" t="s">
        <v>501</v>
      </c>
      <c r="L38" s="1536"/>
      <c r="M38" s="1536"/>
      <c r="N38" s="1536"/>
      <c r="O38" s="1536"/>
      <c r="P38" s="1536"/>
      <c r="Q38" s="1536"/>
      <c r="R38" s="1536"/>
      <c r="S38" s="1536"/>
      <c r="T38" s="1536"/>
      <c r="U38" s="1536"/>
      <c r="V38" s="1536"/>
      <c r="W38" s="1536"/>
      <c r="X38" s="1536"/>
      <c r="Y38" s="1537"/>
      <c r="Z38" s="17"/>
    </row>
    <row r="39" spans="2:26" s="19" customFormat="1" ht="26.25" customHeight="1" x14ac:dyDescent="0.2">
      <c r="B39" s="20"/>
      <c r="C39" s="719" t="s">
        <v>417</v>
      </c>
      <c r="D39" s="720"/>
      <c r="E39" s="720"/>
      <c r="F39" s="720"/>
      <c r="G39" s="721"/>
      <c r="H39" s="180">
        <v>3</v>
      </c>
      <c r="I39" s="180">
        <v>11</v>
      </c>
      <c r="J39" s="180">
        <f t="shared" si="0"/>
        <v>14</v>
      </c>
      <c r="K39" s="1535" t="s">
        <v>726</v>
      </c>
      <c r="L39" s="1536"/>
      <c r="M39" s="1536"/>
      <c r="N39" s="1536"/>
      <c r="O39" s="1536"/>
      <c r="P39" s="1536"/>
      <c r="Q39" s="1536"/>
      <c r="R39" s="1536"/>
      <c r="S39" s="1536"/>
      <c r="T39" s="1536"/>
      <c r="U39" s="1536"/>
      <c r="V39" s="1536"/>
      <c r="W39" s="1536"/>
      <c r="X39" s="1536"/>
      <c r="Y39" s="1537"/>
      <c r="Z39" s="17"/>
    </row>
    <row r="40" spans="2:26" s="19" customFormat="1" ht="28.5" customHeight="1" x14ac:dyDescent="0.2">
      <c r="B40" s="20"/>
      <c r="C40" s="719" t="s">
        <v>418</v>
      </c>
      <c r="D40" s="720"/>
      <c r="E40" s="720"/>
      <c r="F40" s="720"/>
      <c r="G40" s="721"/>
      <c r="H40" s="180">
        <v>1</v>
      </c>
      <c r="I40" s="180">
        <v>77</v>
      </c>
      <c r="J40" s="180">
        <f t="shared" si="0"/>
        <v>78</v>
      </c>
      <c r="K40" s="1535" t="s">
        <v>727</v>
      </c>
      <c r="L40" s="1536"/>
      <c r="M40" s="1536"/>
      <c r="N40" s="1536"/>
      <c r="O40" s="1536"/>
      <c r="P40" s="1536"/>
      <c r="Q40" s="1536"/>
      <c r="R40" s="1536"/>
      <c r="S40" s="1536"/>
      <c r="T40" s="1536"/>
      <c r="U40" s="1536"/>
      <c r="V40" s="1536"/>
      <c r="W40" s="1536"/>
      <c r="X40" s="1536"/>
      <c r="Y40" s="1537"/>
      <c r="Z40" s="17"/>
    </row>
    <row r="41" spans="2:26" s="19" customFormat="1" ht="33.75" customHeight="1" x14ac:dyDescent="0.2">
      <c r="B41" s="20"/>
      <c r="C41" s="719" t="s">
        <v>419</v>
      </c>
      <c r="D41" s="720"/>
      <c r="E41" s="720"/>
      <c r="F41" s="720"/>
      <c r="G41" s="721"/>
      <c r="H41" s="180">
        <v>9</v>
      </c>
      <c r="I41" s="180">
        <v>1</v>
      </c>
      <c r="J41" s="180">
        <f t="shared" si="0"/>
        <v>10</v>
      </c>
      <c r="K41" s="1535" t="s">
        <v>728</v>
      </c>
      <c r="L41" s="1536"/>
      <c r="M41" s="1536"/>
      <c r="N41" s="1536"/>
      <c r="O41" s="1536"/>
      <c r="P41" s="1536"/>
      <c r="Q41" s="1536"/>
      <c r="R41" s="1536"/>
      <c r="S41" s="1536"/>
      <c r="T41" s="1536"/>
      <c r="U41" s="1536"/>
      <c r="V41" s="1536"/>
      <c r="W41" s="1536"/>
      <c r="X41" s="1536"/>
      <c r="Y41" s="1537"/>
      <c r="Z41" s="17"/>
    </row>
    <row r="42" spans="2:26" s="19" customFormat="1" ht="32.25" customHeight="1" x14ac:dyDescent="0.2">
      <c r="B42" s="20"/>
      <c r="C42" s="719" t="s">
        <v>420</v>
      </c>
      <c r="D42" s="720"/>
      <c r="E42" s="720"/>
      <c r="F42" s="720"/>
      <c r="G42" s="721"/>
      <c r="H42" s="549">
        <v>1</v>
      </c>
      <c r="I42" s="549">
        <v>10</v>
      </c>
      <c r="J42" s="550">
        <f t="shared" si="0"/>
        <v>11</v>
      </c>
      <c r="K42" s="1535" t="s">
        <v>871</v>
      </c>
      <c r="L42" s="1536"/>
      <c r="M42" s="1536"/>
      <c r="N42" s="1536"/>
      <c r="O42" s="1536"/>
      <c r="P42" s="1536"/>
      <c r="Q42" s="1536"/>
      <c r="R42" s="1536"/>
      <c r="S42" s="1536"/>
      <c r="T42" s="1536"/>
      <c r="U42" s="1536"/>
      <c r="V42" s="1536"/>
      <c r="W42" s="1536"/>
      <c r="X42" s="1536"/>
      <c r="Y42" s="1537"/>
      <c r="Z42" s="17"/>
    </row>
    <row r="43" spans="2:26" s="19" customFormat="1" ht="32.25" customHeight="1" x14ac:dyDescent="0.2">
      <c r="B43" s="20"/>
      <c r="C43" s="719" t="s">
        <v>421</v>
      </c>
      <c r="D43" s="720"/>
      <c r="E43" s="720"/>
      <c r="F43" s="720"/>
      <c r="G43" s="721"/>
      <c r="H43" s="549">
        <v>2</v>
      </c>
      <c r="I43" s="549">
        <v>25</v>
      </c>
      <c r="J43" s="550">
        <f t="shared" si="0"/>
        <v>27</v>
      </c>
      <c r="K43" s="1535" t="s">
        <v>872</v>
      </c>
      <c r="L43" s="1536"/>
      <c r="M43" s="1536"/>
      <c r="N43" s="1536"/>
      <c r="O43" s="1536"/>
      <c r="P43" s="1536"/>
      <c r="Q43" s="1536"/>
      <c r="R43" s="1536"/>
      <c r="S43" s="1536"/>
      <c r="T43" s="1536"/>
      <c r="U43" s="1536"/>
      <c r="V43" s="1536"/>
      <c r="W43" s="1536"/>
      <c r="X43" s="1536"/>
      <c r="Y43" s="1537"/>
      <c r="Z43" s="17"/>
    </row>
    <row r="44" spans="2:26" s="19" customFormat="1" ht="32.25" customHeight="1" thickBot="1" x14ac:dyDescent="0.25">
      <c r="B44" s="20"/>
      <c r="C44" s="719" t="s">
        <v>410</v>
      </c>
      <c r="D44" s="720"/>
      <c r="E44" s="720"/>
      <c r="F44" s="720"/>
      <c r="G44" s="721"/>
      <c r="H44" s="551">
        <v>3</v>
      </c>
      <c r="I44" s="551">
        <v>1</v>
      </c>
      <c r="J44" s="550">
        <f t="shared" si="0"/>
        <v>4</v>
      </c>
      <c r="K44" s="1535" t="s">
        <v>873</v>
      </c>
      <c r="L44" s="1536"/>
      <c r="M44" s="1536"/>
      <c r="N44" s="1536"/>
      <c r="O44" s="1536"/>
      <c r="P44" s="1536"/>
      <c r="Q44" s="1536"/>
      <c r="R44" s="1536"/>
      <c r="S44" s="1536"/>
      <c r="T44" s="1536"/>
      <c r="U44" s="1536"/>
      <c r="V44" s="1536"/>
      <c r="W44" s="1536"/>
      <c r="X44" s="1536"/>
      <c r="Y44" s="1537"/>
      <c r="Z44" s="17"/>
    </row>
    <row r="45" spans="2:26" s="19" customFormat="1" ht="15.75" customHeight="1" thickBot="1" x14ac:dyDescent="0.3">
      <c r="B45" s="20"/>
      <c r="C45" s="738" t="s">
        <v>25</v>
      </c>
      <c r="D45" s="739"/>
      <c r="E45" s="739"/>
      <c r="F45" s="739"/>
      <c r="G45" s="740"/>
      <c r="H45" s="25">
        <f>SUM(H33:H44)</f>
        <v>99</v>
      </c>
      <c r="I45" s="25">
        <f>SUM(I33:I44)</f>
        <v>187</v>
      </c>
      <c r="J45" s="364">
        <f t="shared" si="0"/>
        <v>286</v>
      </c>
      <c r="K45" s="741"/>
      <c r="L45" s="742"/>
      <c r="M45" s="742"/>
      <c r="N45" s="742"/>
      <c r="O45" s="742"/>
      <c r="P45" s="742"/>
      <c r="Q45" s="742"/>
      <c r="R45" s="742"/>
      <c r="S45" s="742"/>
      <c r="T45" s="742"/>
      <c r="U45" s="742"/>
      <c r="V45" s="742"/>
      <c r="W45" s="742"/>
      <c r="X45" s="742"/>
      <c r="Y45" s="743"/>
      <c r="Z45" s="17"/>
    </row>
    <row r="46" spans="2:26" s="19" customFormat="1" ht="5.25" customHeight="1" thickBot="1" x14ac:dyDescent="0.25">
      <c r="B46" s="20"/>
      <c r="C46" s="16"/>
      <c r="D46" s="16"/>
      <c r="E46" s="16"/>
      <c r="F46" s="16"/>
      <c r="G46" s="16"/>
      <c r="H46" s="27"/>
      <c r="I46" s="27"/>
      <c r="J46" s="28"/>
      <c r="K46" s="16"/>
      <c r="L46" s="16"/>
      <c r="M46" s="16"/>
      <c r="N46" s="16"/>
      <c r="O46" s="16"/>
      <c r="P46" s="16"/>
      <c r="Q46" s="16"/>
      <c r="R46" s="16"/>
      <c r="S46" s="16"/>
      <c r="T46" s="16"/>
      <c r="U46" s="16"/>
      <c r="V46" s="16"/>
      <c r="W46" s="16"/>
      <c r="X46" s="16"/>
      <c r="Y46" s="16"/>
      <c r="Z46" s="17"/>
    </row>
    <row r="47" spans="2:26" s="19" customFormat="1" x14ac:dyDescent="0.2">
      <c r="B47" s="20"/>
      <c r="C47" s="744" t="s">
        <v>26</v>
      </c>
      <c r="D47" s="745"/>
      <c r="E47" s="745"/>
      <c r="F47" s="745"/>
      <c r="G47" s="745"/>
      <c r="H47" s="745"/>
      <c r="I47" s="745"/>
      <c r="J47" s="745"/>
      <c r="K47" s="745"/>
      <c r="L47" s="745"/>
      <c r="M47" s="745"/>
      <c r="N47" s="745"/>
      <c r="O47" s="745"/>
      <c r="P47" s="745"/>
      <c r="Q47" s="745"/>
      <c r="R47" s="745"/>
      <c r="S47" s="745"/>
      <c r="T47" s="745"/>
      <c r="U47" s="745"/>
      <c r="V47" s="745"/>
      <c r="W47" s="745"/>
      <c r="X47" s="745"/>
      <c r="Y47" s="746"/>
      <c r="Z47" s="17"/>
    </row>
    <row r="48" spans="2:26" ht="15" thickBot="1" x14ac:dyDescent="0.25">
      <c r="B48" s="15"/>
      <c r="C48" s="747"/>
      <c r="D48" s="748"/>
      <c r="E48" s="748"/>
      <c r="F48" s="748"/>
      <c r="G48" s="748"/>
      <c r="H48" s="748"/>
      <c r="I48" s="748"/>
      <c r="J48" s="748"/>
      <c r="K48" s="748"/>
      <c r="L48" s="748"/>
      <c r="M48" s="748"/>
      <c r="N48" s="748"/>
      <c r="O48" s="748"/>
      <c r="P48" s="748"/>
      <c r="Q48" s="748"/>
      <c r="R48" s="748"/>
      <c r="S48" s="748"/>
      <c r="T48" s="748"/>
      <c r="U48" s="748"/>
      <c r="V48" s="748"/>
      <c r="W48" s="748"/>
      <c r="X48" s="748"/>
      <c r="Y48" s="749"/>
      <c r="Z48" s="17"/>
    </row>
    <row r="49" spans="2:26" x14ac:dyDescent="0.2">
      <c r="B49" s="15"/>
      <c r="C49" s="750" t="s">
        <v>27</v>
      </c>
      <c r="D49" s="751"/>
      <c r="E49" s="751"/>
      <c r="F49" s="751"/>
      <c r="G49" s="751"/>
      <c r="H49" s="751"/>
      <c r="I49" s="751"/>
      <c r="J49" s="751"/>
      <c r="K49" s="751"/>
      <c r="L49" s="751"/>
      <c r="M49" s="751"/>
      <c r="N49" s="751"/>
      <c r="O49" s="751"/>
      <c r="P49" s="751"/>
      <c r="Q49" s="751"/>
      <c r="R49" s="751"/>
      <c r="S49" s="751"/>
      <c r="T49" s="751"/>
      <c r="U49" s="751"/>
      <c r="V49" s="751"/>
      <c r="W49" s="751"/>
      <c r="X49" s="751"/>
      <c r="Y49" s="752"/>
      <c r="Z49" s="17"/>
    </row>
    <row r="50" spans="2:26"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17"/>
    </row>
    <row r="51" spans="2:26" x14ac:dyDescent="0.2">
      <c r="B51" s="1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17"/>
    </row>
    <row r="52" spans="2:26"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17"/>
    </row>
    <row r="53" spans="2:26" x14ac:dyDescent="0.2">
      <c r="B53" s="1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17"/>
    </row>
    <row r="54" spans="2:26" x14ac:dyDescent="0.2">
      <c r="B54" s="1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17"/>
    </row>
    <row r="55" spans="2:26" x14ac:dyDescent="0.2">
      <c r="B55" s="15"/>
      <c r="C55" s="753"/>
      <c r="D55" s="754"/>
      <c r="E55" s="754"/>
      <c r="F55" s="754"/>
      <c r="G55" s="754"/>
      <c r="H55" s="754"/>
      <c r="I55" s="754"/>
      <c r="J55" s="754"/>
      <c r="K55" s="754"/>
      <c r="L55" s="754"/>
      <c r="M55" s="754"/>
      <c r="N55" s="754"/>
      <c r="O55" s="754"/>
      <c r="P55" s="754"/>
      <c r="Q55" s="754"/>
      <c r="R55" s="754"/>
      <c r="S55" s="754"/>
      <c r="T55" s="754"/>
      <c r="U55" s="754"/>
      <c r="V55" s="754"/>
      <c r="W55" s="754"/>
      <c r="X55" s="754"/>
      <c r="Y55" s="755"/>
      <c r="Z55" s="17"/>
    </row>
    <row r="56" spans="2:26" x14ac:dyDescent="0.2">
      <c r="B56" s="15"/>
      <c r="C56" s="753"/>
      <c r="D56" s="754"/>
      <c r="E56" s="754"/>
      <c r="F56" s="754"/>
      <c r="G56" s="754"/>
      <c r="H56" s="754"/>
      <c r="I56" s="754"/>
      <c r="J56" s="754"/>
      <c r="K56" s="754"/>
      <c r="L56" s="754"/>
      <c r="M56" s="754"/>
      <c r="N56" s="754"/>
      <c r="O56" s="754"/>
      <c r="P56" s="754"/>
      <c r="Q56" s="754"/>
      <c r="R56" s="754"/>
      <c r="S56" s="754"/>
      <c r="T56" s="754"/>
      <c r="U56" s="754"/>
      <c r="V56" s="754"/>
      <c r="W56" s="754"/>
      <c r="X56" s="754"/>
      <c r="Y56" s="755"/>
      <c r="Z56" s="17"/>
    </row>
    <row r="57" spans="2:26" x14ac:dyDescent="0.2">
      <c r="B57" s="15"/>
      <c r="C57" s="753"/>
      <c r="D57" s="754"/>
      <c r="E57" s="754"/>
      <c r="F57" s="754"/>
      <c r="G57" s="754"/>
      <c r="H57" s="754"/>
      <c r="I57" s="754"/>
      <c r="J57" s="754"/>
      <c r="K57" s="754"/>
      <c r="L57" s="754"/>
      <c r="M57" s="754"/>
      <c r="N57" s="754"/>
      <c r="O57" s="754"/>
      <c r="P57" s="754"/>
      <c r="Q57" s="754"/>
      <c r="R57" s="754"/>
      <c r="S57" s="754"/>
      <c r="T57" s="754"/>
      <c r="U57" s="754"/>
      <c r="V57" s="754"/>
      <c r="W57" s="754"/>
      <c r="X57" s="754"/>
      <c r="Y57" s="755"/>
      <c r="Z57" s="17"/>
    </row>
    <row r="58" spans="2:26" x14ac:dyDescent="0.2">
      <c r="B58" s="15"/>
      <c r="C58" s="753"/>
      <c r="D58" s="754"/>
      <c r="E58" s="754"/>
      <c r="F58" s="754"/>
      <c r="G58" s="754"/>
      <c r="H58" s="754"/>
      <c r="I58" s="754"/>
      <c r="J58" s="754"/>
      <c r="K58" s="754"/>
      <c r="L58" s="754"/>
      <c r="M58" s="754"/>
      <c r="N58" s="754"/>
      <c r="O58" s="754"/>
      <c r="P58" s="754"/>
      <c r="Q58" s="754"/>
      <c r="R58" s="754"/>
      <c r="S58" s="754"/>
      <c r="T58" s="754"/>
      <c r="U58" s="754"/>
      <c r="V58" s="754"/>
      <c r="W58" s="754"/>
      <c r="X58" s="754"/>
      <c r="Y58" s="755"/>
      <c r="Z58" s="17"/>
    </row>
    <row r="59" spans="2:26" x14ac:dyDescent="0.2">
      <c r="B59" s="15"/>
      <c r="C59" s="753"/>
      <c r="D59" s="754"/>
      <c r="E59" s="754"/>
      <c r="F59" s="754"/>
      <c r="G59" s="754"/>
      <c r="H59" s="754"/>
      <c r="I59" s="754"/>
      <c r="J59" s="754"/>
      <c r="K59" s="754"/>
      <c r="L59" s="754"/>
      <c r="M59" s="754"/>
      <c r="N59" s="754"/>
      <c r="O59" s="754"/>
      <c r="P59" s="754"/>
      <c r="Q59" s="754"/>
      <c r="R59" s="754"/>
      <c r="S59" s="754"/>
      <c r="T59" s="754"/>
      <c r="U59" s="754"/>
      <c r="V59" s="754"/>
      <c r="W59" s="754"/>
      <c r="X59" s="754"/>
      <c r="Y59" s="755"/>
      <c r="Z59" s="17"/>
    </row>
    <row r="60" spans="2:26" x14ac:dyDescent="0.2">
      <c r="B60" s="15"/>
      <c r="C60" s="753"/>
      <c r="D60" s="754"/>
      <c r="E60" s="754"/>
      <c r="F60" s="754"/>
      <c r="G60" s="754"/>
      <c r="H60" s="754"/>
      <c r="I60" s="754"/>
      <c r="J60" s="754"/>
      <c r="K60" s="754"/>
      <c r="L60" s="754"/>
      <c r="M60" s="754"/>
      <c r="N60" s="754"/>
      <c r="O60" s="754"/>
      <c r="P60" s="754"/>
      <c r="Q60" s="754"/>
      <c r="R60" s="754"/>
      <c r="S60" s="754"/>
      <c r="T60" s="754"/>
      <c r="U60" s="754"/>
      <c r="V60" s="754"/>
      <c r="W60" s="754"/>
      <c r="X60" s="754"/>
      <c r="Y60" s="755"/>
      <c r="Z60" s="17"/>
    </row>
    <row r="61" spans="2:26" ht="15" thickBot="1" x14ac:dyDescent="0.25">
      <c r="B61" s="15"/>
      <c r="C61" s="756"/>
      <c r="D61" s="757"/>
      <c r="E61" s="757"/>
      <c r="F61" s="757"/>
      <c r="G61" s="757"/>
      <c r="H61" s="757"/>
      <c r="I61" s="757"/>
      <c r="J61" s="757"/>
      <c r="K61" s="757"/>
      <c r="L61" s="757"/>
      <c r="M61" s="757"/>
      <c r="N61" s="757"/>
      <c r="O61" s="757"/>
      <c r="P61" s="757"/>
      <c r="Q61" s="757"/>
      <c r="R61" s="757"/>
      <c r="S61" s="757"/>
      <c r="T61" s="757"/>
      <c r="U61" s="757"/>
      <c r="V61" s="757"/>
      <c r="W61" s="757"/>
      <c r="X61" s="757"/>
      <c r="Y61" s="758"/>
      <c r="Z61" s="17"/>
    </row>
    <row r="62" spans="2:26" x14ac:dyDescent="0.2">
      <c r="B62" s="29"/>
      <c r="C62" s="30"/>
      <c r="D62" s="30"/>
      <c r="E62" s="30"/>
      <c r="F62" s="30"/>
      <c r="G62" s="30"/>
      <c r="H62" s="30"/>
      <c r="I62" s="30"/>
      <c r="J62" s="30"/>
      <c r="K62" s="30"/>
      <c r="L62" s="30"/>
      <c r="M62" s="30"/>
      <c r="N62" s="30"/>
      <c r="O62" s="30"/>
      <c r="P62" s="30"/>
      <c r="Q62" s="30"/>
      <c r="R62" s="30"/>
      <c r="S62" s="30"/>
      <c r="T62" s="30"/>
      <c r="U62" s="30"/>
      <c r="V62" s="30"/>
      <c r="W62" s="30"/>
      <c r="X62" s="30"/>
      <c r="Y62" s="30"/>
      <c r="Z62" s="31"/>
    </row>
    <row r="63" spans="2:26" ht="15" thickBot="1" x14ac:dyDescent="0.25">
      <c r="B63" s="32"/>
      <c r="C63" s="33"/>
      <c r="D63" s="33"/>
      <c r="E63" s="33"/>
      <c r="F63" s="33"/>
      <c r="G63" s="33"/>
      <c r="H63" s="33"/>
      <c r="I63" s="33"/>
      <c r="J63" s="33"/>
      <c r="K63" s="33"/>
      <c r="L63" s="33"/>
      <c r="M63" s="33"/>
      <c r="N63" s="33"/>
      <c r="O63" s="33"/>
      <c r="P63" s="33"/>
      <c r="Q63" s="33"/>
      <c r="R63" s="33"/>
      <c r="S63" s="33"/>
      <c r="T63" s="33"/>
      <c r="U63" s="33"/>
      <c r="V63" s="33"/>
      <c r="W63" s="33"/>
      <c r="X63" s="33"/>
      <c r="Y63" s="33"/>
      <c r="Z63" s="34"/>
    </row>
    <row r="64" spans="2:26" ht="14.25" customHeight="1" x14ac:dyDescent="0.2">
      <c r="B64" s="35"/>
      <c r="C64" s="759" t="s">
        <v>20</v>
      </c>
      <c r="D64" s="760"/>
      <c r="E64" s="760"/>
      <c r="F64" s="760"/>
      <c r="G64" s="761"/>
      <c r="H64" s="759" t="s">
        <v>34</v>
      </c>
      <c r="I64" s="761"/>
      <c r="J64" s="759" t="s">
        <v>35</v>
      </c>
      <c r="K64" s="760"/>
      <c r="L64" s="760"/>
      <c r="M64" s="761"/>
      <c r="N64" s="759" t="s">
        <v>33</v>
      </c>
      <c r="O64" s="760"/>
      <c r="P64" s="760"/>
      <c r="Q64" s="760"/>
      <c r="R64" s="760"/>
      <c r="S64" s="760"/>
      <c r="T64" s="760"/>
      <c r="U64" s="760"/>
      <c r="V64" s="760"/>
      <c r="W64" s="760"/>
      <c r="X64" s="760"/>
      <c r="Y64" s="761"/>
      <c r="Z64" s="36"/>
    </row>
    <row r="65" spans="1:26" ht="14.25" customHeight="1" x14ac:dyDescent="0.2">
      <c r="A65" s="1"/>
      <c r="B65" s="37"/>
      <c r="C65" s="762"/>
      <c r="D65" s="763"/>
      <c r="E65" s="763"/>
      <c r="F65" s="763"/>
      <c r="G65" s="764"/>
      <c r="H65" s="762"/>
      <c r="I65" s="764"/>
      <c r="J65" s="762"/>
      <c r="K65" s="763"/>
      <c r="L65" s="763"/>
      <c r="M65" s="764"/>
      <c r="N65" s="762"/>
      <c r="O65" s="763"/>
      <c r="P65" s="763"/>
      <c r="Q65" s="763"/>
      <c r="R65" s="763"/>
      <c r="S65" s="763"/>
      <c r="T65" s="763"/>
      <c r="U65" s="763"/>
      <c r="V65" s="763"/>
      <c r="W65" s="763"/>
      <c r="X65" s="763"/>
      <c r="Y65" s="764"/>
      <c r="Z65" s="36"/>
    </row>
    <row r="66" spans="1:26" ht="15" customHeight="1" thickBot="1" x14ac:dyDescent="0.25">
      <c r="A66" s="1"/>
      <c r="B66" s="37"/>
      <c r="C66" s="1028"/>
      <c r="D66" s="1029"/>
      <c r="E66" s="1029"/>
      <c r="F66" s="1029"/>
      <c r="G66" s="1030"/>
      <c r="H66" s="762"/>
      <c r="I66" s="764"/>
      <c r="J66" s="762"/>
      <c r="K66" s="763"/>
      <c r="L66" s="763"/>
      <c r="M66" s="764"/>
      <c r="N66" s="762"/>
      <c r="O66" s="763"/>
      <c r="P66" s="763"/>
      <c r="Q66" s="763"/>
      <c r="R66" s="763"/>
      <c r="S66" s="763"/>
      <c r="T66" s="763"/>
      <c r="U66" s="763"/>
      <c r="V66" s="763"/>
      <c r="W66" s="763"/>
      <c r="X66" s="763"/>
      <c r="Y66" s="764"/>
      <c r="Z66" s="36"/>
    </row>
    <row r="67" spans="1:26" x14ac:dyDescent="0.2">
      <c r="B67" s="35"/>
      <c r="C67" s="719" t="s">
        <v>411</v>
      </c>
      <c r="D67" s="720"/>
      <c r="E67" s="720"/>
      <c r="F67" s="720"/>
      <c r="G67" s="721"/>
      <c r="H67" s="644"/>
      <c r="I67" s="644"/>
      <c r="J67" s="1037">
        <v>27</v>
      </c>
      <c r="K67" s="1038"/>
      <c r="L67" s="1038"/>
      <c r="M67" s="1039"/>
      <c r="N67" s="644" t="s">
        <v>700</v>
      </c>
      <c r="O67" s="644"/>
      <c r="P67" s="644"/>
      <c r="Q67" s="644"/>
      <c r="R67" s="644"/>
      <c r="S67" s="644"/>
      <c r="T67" s="644"/>
      <c r="U67" s="644"/>
      <c r="V67" s="644"/>
      <c r="W67" s="644"/>
      <c r="X67" s="644"/>
      <c r="Y67" s="769"/>
      <c r="Z67" s="38"/>
    </row>
    <row r="68" spans="1:26" x14ac:dyDescent="0.2">
      <c r="B68" s="35"/>
      <c r="C68" s="1294" t="s">
        <v>412</v>
      </c>
      <c r="D68" s="1295"/>
      <c r="E68" s="1295"/>
      <c r="F68" s="1295"/>
      <c r="G68" s="1538"/>
      <c r="H68" s="646"/>
      <c r="I68" s="646"/>
      <c r="J68" s="1034">
        <v>25</v>
      </c>
      <c r="K68" s="1035"/>
      <c r="L68" s="1035"/>
      <c r="M68" s="1036"/>
      <c r="N68" s="646" t="s">
        <v>107</v>
      </c>
      <c r="O68" s="646"/>
      <c r="P68" s="646"/>
      <c r="Q68" s="646"/>
      <c r="R68" s="646"/>
      <c r="S68" s="646"/>
      <c r="T68" s="646"/>
      <c r="U68" s="646"/>
      <c r="V68" s="646"/>
      <c r="W68" s="646"/>
      <c r="X68" s="646"/>
      <c r="Y68" s="768"/>
      <c r="Z68" s="38"/>
    </row>
    <row r="69" spans="1:26" x14ac:dyDescent="0.2">
      <c r="B69" s="35"/>
      <c r="C69" s="719" t="s">
        <v>413</v>
      </c>
      <c r="D69" s="720"/>
      <c r="E69" s="720"/>
      <c r="F69" s="720"/>
      <c r="G69" s="721"/>
      <c r="H69" s="646"/>
      <c r="I69" s="646"/>
      <c r="J69" s="1034">
        <v>33</v>
      </c>
      <c r="K69" s="1035"/>
      <c r="L69" s="1035"/>
      <c r="M69" s="1036"/>
      <c r="N69" s="646" t="s">
        <v>107</v>
      </c>
      <c r="O69" s="646"/>
      <c r="P69" s="646"/>
      <c r="Q69" s="646"/>
      <c r="R69" s="646"/>
      <c r="S69" s="646"/>
      <c r="T69" s="646"/>
      <c r="U69" s="646"/>
      <c r="V69" s="646"/>
      <c r="W69" s="646"/>
      <c r="X69" s="646"/>
      <c r="Y69" s="768"/>
      <c r="Z69" s="38"/>
    </row>
    <row r="70" spans="1:26" x14ac:dyDescent="0.2">
      <c r="B70" s="35"/>
      <c r="C70" s="719" t="s">
        <v>414</v>
      </c>
      <c r="D70" s="720"/>
      <c r="E70" s="720"/>
      <c r="F70" s="720"/>
      <c r="G70" s="721"/>
      <c r="H70" s="646"/>
      <c r="I70" s="646"/>
      <c r="J70" s="1034">
        <v>37</v>
      </c>
      <c r="K70" s="1035"/>
      <c r="L70" s="1035"/>
      <c r="M70" s="1036"/>
      <c r="N70" s="646" t="s">
        <v>107</v>
      </c>
      <c r="O70" s="646"/>
      <c r="P70" s="646"/>
      <c r="Q70" s="646"/>
      <c r="R70" s="646"/>
      <c r="S70" s="646"/>
      <c r="T70" s="646"/>
      <c r="U70" s="646"/>
      <c r="V70" s="646"/>
      <c r="W70" s="646"/>
      <c r="X70" s="646"/>
      <c r="Y70" s="768"/>
      <c r="Z70" s="38"/>
    </row>
    <row r="71" spans="1:26" x14ac:dyDescent="0.2">
      <c r="B71" s="35"/>
      <c r="C71" s="719" t="s">
        <v>415</v>
      </c>
      <c r="D71" s="720"/>
      <c r="E71" s="720"/>
      <c r="F71" s="720"/>
      <c r="G71" s="721"/>
      <c r="H71" s="646"/>
      <c r="I71" s="646"/>
      <c r="J71" s="1034">
        <v>7</v>
      </c>
      <c r="K71" s="1035"/>
      <c r="L71" s="1035"/>
      <c r="M71" s="1036"/>
      <c r="N71" s="646" t="s">
        <v>107</v>
      </c>
      <c r="O71" s="646"/>
      <c r="P71" s="646"/>
      <c r="Q71" s="646"/>
      <c r="R71" s="646"/>
      <c r="S71" s="646"/>
      <c r="T71" s="646"/>
      <c r="U71" s="646"/>
      <c r="V71" s="646"/>
      <c r="W71" s="646"/>
      <c r="X71" s="646"/>
      <c r="Y71" s="768"/>
      <c r="Z71" s="38"/>
    </row>
    <row r="72" spans="1:26" x14ac:dyDescent="0.2">
      <c r="B72" s="35"/>
      <c r="C72" s="719" t="s">
        <v>416</v>
      </c>
      <c r="D72" s="720"/>
      <c r="E72" s="720"/>
      <c r="F72" s="720"/>
      <c r="G72" s="721"/>
      <c r="H72" s="646"/>
      <c r="I72" s="646"/>
      <c r="J72" s="1034">
        <v>13</v>
      </c>
      <c r="K72" s="1035"/>
      <c r="L72" s="1035"/>
      <c r="M72" s="1036"/>
      <c r="N72" s="646" t="s">
        <v>107</v>
      </c>
      <c r="O72" s="646"/>
      <c r="P72" s="646"/>
      <c r="Q72" s="646"/>
      <c r="R72" s="646"/>
      <c r="S72" s="646"/>
      <c r="T72" s="646"/>
      <c r="U72" s="646"/>
      <c r="V72" s="646"/>
      <c r="W72" s="646"/>
      <c r="X72" s="646"/>
      <c r="Y72" s="768"/>
      <c r="Z72" s="38"/>
    </row>
    <row r="73" spans="1:26" x14ac:dyDescent="0.2">
      <c r="B73" s="35"/>
      <c r="C73" s="719" t="s">
        <v>417</v>
      </c>
      <c r="D73" s="720"/>
      <c r="E73" s="720"/>
      <c r="F73" s="720"/>
      <c r="G73" s="721"/>
      <c r="H73" s="646"/>
      <c r="I73" s="646"/>
      <c r="J73" s="1034">
        <v>14</v>
      </c>
      <c r="K73" s="1035"/>
      <c r="L73" s="1035"/>
      <c r="M73" s="1036"/>
      <c r="N73" s="646" t="s">
        <v>107</v>
      </c>
      <c r="O73" s="646"/>
      <c r="P73" s="646"/>
      <c r="Q73" s="646"/>
      <c r="R73" s="646"/>
      <c r="S73" s="646"/>
      <c r="T73" s="646"/>
      <c r="U73" s="646"/>
      <c r="V73" s="646"/>
      <c r="W73" s="646"/>
      <c r="X73" s="646"/>
      <c r="Y73" s="768"/>
      <c r="Z73" s="38"/>
    </row>
    <row r="74" spans="1:26" x14ac:dyDescent="0.2">
      <c r="B74" s="35"/>
      <c r="C74" s="719" t="s">
        <v>418</v>
      </c>
      <c r="D74" s="720"/>
      <c r="E74" s="720"/>
      <c r="F74" s="720"/>
      <c r="G74" s="721"/>
      <c r="H74" s="646"/>
      <c r="I74" s="646"/>
      <c r="J74" s="1034">
        <v>78</v>
      </c>
      <c r="K74" s="1035"/>
      <c r="L74" s="1035"/>
      <c r="M74" s="1036"/>
      <c r="N74" s="646" t="s">
        <v>107</v>
      </c>
      <c r="O74" s="646"/>
      <c r="P74" s="646"/>
      <c r="Q74" s="646"/>
      <c r="R74" s="646"/>
      <c r="S74" s="646"/>
      <c r="T74" s="646"/>
      <c r="U74" s="646"/>
      <c r="V74" s="646"/>
      <c r="W74" s="646"/>
      <c r="X74" s="646"/>
      <c r="Y74" s="768"/>
      <c r="Z74" s="38"/>
    </row>
    <row r="75" spans="1:26" x14ac:dyDescent="0.2">
      <c r="B75" s="35"/>
      <c r="C75" s="719" t="s">
        <v>419</v>
      </c>
      <c r="D75" s="720"/>
      <c r="E75" s="720"/>
      <c r="F75" s="720"/>
      <c r="G75" s="721"/>
      <c r="H75" s="646"/>
      <c r="I75" s="646"/>
      <c r="J75" s="1034">
        <v>10</v>
      </c>
      <c r="K75" s="1035"/>
      <c r="L75" s="1035"/>
      <c r="M75" s="1036"/>
      <c r="N75" s="646" t="s">
        <v>107</v>
      </c>
      <c r="O75" s="646"/>
      <c r="P75" s="646"/>
      <c r="Q75" s="646"/>
      <c r="R75" s="646"/>
      <c r="S75" s="646"/>
      <c r="T75" s="646"/>
      <c r="U75" s="646"/>
      <c r="V75" s="646"/>
      <c r="W75" s="646"/>
      <c r="X75" s="646"/>
      <c r="Y75" s="768"/>
      <c r="Z75" s="38"/>
    </row>
    <row r="76" spans="1:26" x14ac:dyDescent="0.2">
      <c r="B76" s="35"/>
      <c r="C76" s="645"/>
      <c r="D76" s="646"/>
      <c r="E76" s="646"/>
      <c r="F76" s="646"/>
      <c r="G76" s="646"/>
      <c r="H76" s="646"/>
      <c r="I76" s="646"/>
      <c r="J76" s="646"/>
      <c r="K76" s="646"/>
      <c r="L76" s="646"/>
      <c r="M76" s="646"/>
      <c r="N76" s="646"/>
      <c r="O76" s="646"/>
      <c r="P76" s="646"/>
      <c r="Q76" s="646"/>
      <c r="R76" s="646"/>
      <c r="S76" s="646"/>
      <c r="T76" s="646"/>
      <c r="U76" s="646"/>
      <c r="V76" s="646"/>
      <c r="W76" s="646"/>
      <c r="X76" s="646"/>
      <c r="Y76" s="768"/>
      <c r="Z76" s="38"/>
    </row>
    <row r="77" spans="1:26" x14ac:dyDescent="0.2">
      <c r="B77" s="35"/>
      <c r="C77" s="645"/>
      <c r="D77" s="646"/>
      <c r="E77" s="646"/>
      <c r="F77" s="646"/>
      <c r="G77" s="646"/>
      <c r="H77" s="646"/>
      <c r="I77" s="646"/>
      <c r="J77" s="646"/>
      <c r="K77" s="646"/>
      <c r="L77" s="646"/>
      <c r="M77" s="646"/>
      <c r="N77" s="646"/>
      <c r="O77" s="646"/>
      <c r="P77" s="646"/>
      <c r="Q77" s="646"/>
      <c r="R77" s="646"/>
      <c r="S77" s="646"/>
      <c r="T77" s="646"/>
      <c r="U77" s="646"/>
      <c r="V77" s="646"/>
      <c r="W77" s="646"/>
      <c r="X77" s="646"/>
      <c r="Y77" s="768"/>
      <c r="Z77" s="38"/>
    </row>
    <row r="78" spans="1:26" ht="15" thickBot="1" x14ac:dyDescent="0.25">
      <c r="B78" s="35"/>
      <c r="C78" s="647"/>
      <c r="D78" s="648"/>
      <c r="E78" s="648"/>
      <c r="F78" s="648"/>
      <c r="G78" s="648"/>
      <c r="H78" s="648"/>
      <c r="I78" s="648"/>
      <c r="J78" s="648"/>
      <c r="K78" s="648"/>
      <c r="L78" s="648"/>
      <c r="M78" s="648"/>
      <c r="N78" s="648"/>
      <c r="O78" s="648"/>
      <c r="P78" s="648"/>
      <c r="Q78" s="648"/>
      <c r="R78" s="648"/>
      <c r="S78" s="648"/>
      <c r="T78" s="648"/>
      <c r="U78" s="648"/>
      <c r="V78" s="648"/>
      <c r="W78" s="648"/>
      <c r="X78" s="648"/>
      <c r="Y78" s="770"/>
      <c r="Z78" s="38"/>
    </row>
    <row r="79" spans="1:26" x14ac:dyDescent="0.2">
      <c r="B79" s="39"/>
      <c r="C79" s="30"/>
      <c r="D79" s="30"/>
      <c r="E79" s="30"/>
      <c r="F79" s="30"/>
      <c r="G79" s="30"/>
      <c r="H79" s="30"/>
      <c r="I79" s="30"/>
      <c r="J79" s="30"/>
      <c r="K79" s="30"/>
      <c r="L79" s="30"/>
      <c r="M79" s="30"/>
      <c r="N79" s="30"/>
      <c r="O79" s="30"/>
      <c r="P79" s="30"/>
      <c r="Q79" s="30"/>
      <c r="R79" s="30"/>
      <c r="S79" s="30"/>
      <c r="T79" s="30"/>
      <c r="U79" s="30"/>
      <c r="V79" s="30"/>
      <c r="W79" s="30"/>
      <c r="X79" s="30"/>
      <c r="Y79" s="30"/>
      <c r="Z79" s="40"/>
    </row>
    <row r="118" ht="6" customHeight="1" x14ac:dyDescent="0.2"/>
  </sheetData>
  <mergeCells count="123">
    <mergeCell ref="C78:G78"/>
    <mergeCell ref="H78:I78"/>
    <mergeCell ref="J78:M78"/>
    <mergeCell ref="N78:Y78"/>
    <mergeCell ref="C76:G76"/>
    <mergeCell ref="H76:I76"/>
    <mergeCell ref="J76:M76"/>
    <mergeCell ref="N76:Y76"/>
    <mergeCell ref="C77:G77"/>
    <mergeCell ref="H77:I77"/>
    <mergeCell ref="J77:M77"/>
    <mergeCell ref="N77:Y77"/>
    <mergeCell ref="C74:G74"/>
    <mergeCell ref="H74:I74"/>
    <mergeCell ref="J74:M74"/>
    <mergeCell ref="N74:Y74"/>
    <mergeCell ref="C75:G75"/>
    <mergeCell ref="H75:I75"/>
    <mergeCell ref="J75:M75"/>
    <mergeCell ref="N75:Y75"/>
    <mergeCell ref="C72:G72"/>
    <mergeCell ref="H72:I72"/>
    <mergeCell ref="J72:M72"/>
    <mergeCell ref="N72:Y72"/>
    <mergeCell ref="C73:G73"/>
    <mergeCell ref="H73:I73"/>
    <mergeCell ref="J73:M73"/>
    <mergeCell ref="N73:Y73"/>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4:G66"/>
    <mergeCell ref="H64:I66"/>
    <mergeCell ref="J64:M66"/>
    <mergeCell ref="N64:Y66"/>
    <mergeCell ref="C67:G67"/>
    <mergeCell ref="H67:I67"/>
    <mergeCell ref="J67:M67"/>
    <mergeCell ref="N67:Y67"/>
    <mergeCell ref="C44:G44"/>
    <mergeCell ref="K44:Y44"/>
    <mergeCell ref="C45:G45"/>
    <mergeCell ref="K45:Y45"/>
    <mergeCell ref="C47:Y48"/>
    <mergeCell ref="C49:Y61"/>
    <mergeCell ref="C41:G41"/>
    <mergeCell ref="K41:Y41"/>
    <mergeCell ref="C42:G42"/>
    <mergeCell ref="K42:Y42"/>
    <mergeCell ref="C43:G43"/>
    <mergeCell ref="K43:Y43"/>
    <mergeCell ref="C38:G38"/>
    <mergeCell ref="K38:Y38"/>
    <mergeCell ref="C39:G39"/>
    <mergeCell ref="K39:Y39"/>
    <mergeCell ref="C40:G40"/>
    <mergeCell ref="K40:Y40"/>
    <mergeCell ref="C35:G35"/>
    <mergeCell ref="K35:Y35"/>
    <mergeCell ref="C36:G36"/>
    <mergeCell ref="K36:Y36"/>
    <mergeCell ref="C37:G37"/>
    <mergeCell ref="K37:Y37"/>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A1:Z119"/>
  <sheetViews>
    <sheetView topLeftCell="A41" zoomScaleNormal="100" workbookViewId="0">
      <selection activeCell="K44" sqref="K44:Y44"/>
    </sheetView>
  </sheetViews>
  <sheetFormatPr baseColWidth="10" defaultRowHeight="15" x14ac:dyDescent="0.25"/>
  <cols>
    <col min="2" max="7" width="4" customWidth="1"/>
    <col min="8" max="8" width="13" customWidth="1"/>
    <col min="9" max="9" width="13.140625" customWidth="1"/>
    <col min="10" max="10" width="14.85546875" customWidth="1"/>
    <col min="11" max="11" width="9" customWidth="1"/>
    <col min="12" max="17" width="3.140625" customWidth="1"/>
    <col min="18" max="25" width="3.42578125" customWidth="1"/>
    <col min="26" max="26" width="3.140625" customWidth="1"/>
  </cols>
  <sheetData>
    <row r="1" spans="1:26" ht="15.75" thickBot="1" x14ac:dyDescent="0.3">
      <c r="A1" s="183"/>
      <c r="B1" s="184"/>
      <c r="C1" s="184"/>
      <c r="D1" s="184"/>
      <c r="E1" s="184"/>
      <c r="F1" s="184"/>
      <c r="G1" s="182"/>
      <c r="H1" s="182"/>
      <c r="I1" s="182"/>
      <c r="J1" s="182"/>
      <c r="K1" s="182"/>
      <c r="L1" s="182"/>
      <c r="M1" s="182"/>
      <c r="N1" s="182"/>
      <c r="O1" s="182"/>
      <c r="P1" s="182"/>
      <c r="Q1" s="182"/>
      <c r="R1" s="182"/>
      <c r="S1" s="182"/>
      <c r="T1" s="182"/>
      <c r="U1" s="182"/>
      <c r="V1" s="182"/>
      <c r="W1" s="182"/>
      <c r="X1" s="182"/>
      <c r="Y1" s="182"/>
      <c r="Z1" s="182"/>
    </row>
    <row r="2" spans="1:26" ht="15.75" x14ac:dyDescent="0.25">
      <c r="A2" s="183"/>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x14ac:dyDescent="0.25">
      <c r="A3" s="183"/>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3">
      <c r="A4" s="183"/>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x14ac:dyDescent="0.25">
      <c r="A5" s="183"/>
      <c r="B5" s="183"/>
      <c r="C5" s="183"/>
      <c r="D5" s="183"/>
      <c r="E5" s="183"/>
      <c r="F5" s="183"/>
      <c r="G5" s="183"/>
      <c r="H5" s="185"/>
      <c r="I5" s="185"/>
      <c r="J5" s="185"/>
      <c r="K5" s="185"/>
      <c r="L5" s="185"/>
      <c r="M5" s="185"/>
      <c r="N5" s="185"/>
      <c r="O5" s="185"/>
      <c r="P5" s="185"/>
      <c r="Q5" s="185"/>
      <c r="R5" s="185"/>
      <c r="S5" s="185"/>
      <c r="T5" s="185"/>
      <c r="U5" s="185"/>
      <c r="V5" s="185"/>
      <c r="W5" s="185"/>
      <c r="X5" s="185"/>
      <c r="Y5" s="185"/>
      <c r="Z5" s="185"/>
    </row>
    <row r="6" spans="1:26" ht="15.75" thickBot="1" x14ac:dyDescent="0.3">
      <c r="A6" s="182"/>
      <c r="B6" s="186"/>
      <c r="C6" s="187"/>
      <c r="D6" s="187"/>
      <c r="E6" s="187"/>
      <c r="F6" s="187"/>
      <c r="G6" s="187"/>
      <c r="H6" s="187"/>
      <c r="I6" s="188"/>
      <c r="J6" s="188"/>
      <c r="K6" s="188"/>
      <c r="L6" s="188"/>
      <c r="M6" s="188"/>
      <c r="N6" s="188"/>
      <c r="O6" s="188"/>
      <c r="P6" s="188"/>
      <c r="Q6" s="188"/>
      <c r="R6" s="189"/>
      <c r="S6" s="189"/>
      <c r="T6" s="189"/>
      <c r="U6" s="189"/>
      <c r="V6" s="189"/>
      <c r="W6" s="187"/>
      <c r="X6" s="187"/>
      <c r="Y6" s="187"/>
      <c r="Z6" s="190"/>
    </row>
    <row r="7" spans="1:26" x14ac:dyDescent="0.25">
      <c r="A7" s="182"/>
      <c r="B7" s="191"/>
      <c r="C7" s="628" t="s">
        <v>2</v>
      </c>
      <c r="D7" s="629"/>
      <c r="E7" s="629"/>
      <c r="F7" s="629"/>
      <c r="G7" s="629"/>
      <c r="H7" s="630"/>
      <c r="I7" s="661" t="s">
        <v>482</v>
      </c>
      <c r="J7" s="662"/>
      <c r="K7" s="662"/>
      <c r="L7" s="662"/>
      <c r="M7" s="662"/>
      <c r="N7" s="662"/>
      <c r="O7" s="662"/>
      <c r="P7" s="662"/>
      <c r="Q7" s="662"/>
      <c r="R7" s="662"/>
      <c r="S7" s="662"/>
      <c r="T7" s="662"/>
      <c r="U7" s="662"/>
      <c r="V7" s="662"/>
      <c r="W7" s="662"/>
      <c r="X7" s="662"/>
      <c r="Y7" s="663"/>
      <c r="Z7" s="192"/>
    </row>
    <row r="8" spans="1:26" ht="15.75" thickBot="1" x14ac:dyDescent="0.3">
      <c r="A8" s="182"/>
      <c r="B8" s="191"/>
      <c r="C8" s="631"/>
      <c r="D8" s="632"/>
      <c r="E8" s="632"/>
      <c r="F8" s="632"/>
      <c r="G8" s="632"/>
      <c r="H8" s="633"/>
      <c r="I8" s="664"/>
      <c r="J8" s="665"/>
      <c r="K8" s="665"/>
      <c r="L8" s="665"/>
      <c r="M8" s="665"/>
      <c r="N8" s="665"/>
      <c r="O8" s="665"/>
      <c r="P8" s="665"/>
      <c r="Q8" s="665"/>
      <c r="R8" s="665"/>
      <c r="S8" s="665"/>
      <c r="T8" s="665"/>
      <c r="U8" s="665"/>
      <c r="V8" s="665"/>
      <c r="W8" s="665"/>
      <c r="X8" s="665"/>
      <c r="Y8" s="666"/>
      <c r="Z8" s="192"/>
    </row>
    <row r="9" spans="1:26" ht="15.75" thickBot="1" x14ac:dyDescent="0.3">
      <c r="A9" s="182"/>
      <c r="B9" s="191"/>
      <c r="C9" s="193"/>
      <c r="D9" s="193"/>
      <c r="E9" s="193"/>
      <c r="F9" s="193"/>
      <c r="G9" s="193"/>
      <c r="H9" s="193"/>
      <c r="I9" s="194"/>
      <c r="J9" s="194"/>
      <c r="K9" s="194"/>
      <c r="L9" s="194"/>
      <c r="M9" s="194"/>
      <c r="N9" s="194"/>
      <c r="O9" s="194"/>
      <c r="P9" s="194"/>
      <c r="Q9" s="194"/>
      <c r="R9" s="195"/>
      <c r="S9" s="195"/>
      <c r="T9" s="195"/>
      <c r="U9" s="195"/>
      <c r="V9" s="195"/>
      <c r="W9" s="193"/>
      <c r="X9" s="193"/>
      <c r="Y9" s="193"/>
      <c r="Z9" s="192"/>
    </row>
    <row r="10" spans="1:26" ht="15.75" thickBot="1" x14ac:dyDescent="0.3">
      <c r="A10" s="182"/>
      <c r="B10" s="191"/>
      <c r="C10" s="628" t="s">
        <v>4</v>
      </c>
      <c r="D10" s="629"/>
      <c r="E10" s="629"/>
      <c r="F10" s="629"/>
      <c r="G10" s="629"/>
      <c r="H10" s="630"/>
      <c r="I10" s="676" t="s">
        <v>502</v>
      </c>
      <c r="J10" s="677"/>
      <c r="K10" s="677"/>
      <c r="L10" s="677"/>
      <c r="M10" s="677"/>
      <c r="N10" s="677"/>
      <c r="O10" s="677"/>
      <c r="P10" s="677"/>
      <c r="Q10" s="678"/>
      <c r="R10" s="673" t="s">
        <v>3</v>
      </c>
      <c r="S10" s="674"/>
      <c r="T10" s="674"/>
      <c r="U10" s="675"/>
      <c r="V10" s="667" t="s">
        <v>5</v>
      </c>
      <c r="W10" s="668"/>
      <c r="X10" s="668"/>
      <c r="Y10" s="669"/>
      <c r="Z10" s="192"/>
    </row>
    <row r="11" spans="1:26" ht="15.75" thickBot="1" x14ac:dyDescent="0.3">
      <c r="A11" s="182"/>
      <c r="B11" s="191"/>
      <c r="C11" s="631"/>
      <c r="D11" s="632"/>
      <c r="E11" s="632"/>
      <c r="F11" s="632"/>
      <c r="G11" s="632"/>
      <c r="H11" s="633"/>
      <c r="I11" s="679"/>
      <c r="J11" s="680"/>
      <c r="K11" s="680"/>
      <c r="L11" s="680"/>
      <c r="M11" s="680"/>
      <c r="N11" s="680"/>
      <c r="O11" s="680"/>
      <c r="P11" s="680"/>
      <c r="Q11" s="681"/>
      <c r="R11" s="682" t="s">
        <v>503</v>
      </c>
      <c r="S11" s="683"/>
      <c r="T11" s="683"/>
      <c r="U11" s="684"/>
      <c r="V11" s="670" t="s">
        <v>485</v>
      </c>
      <c r="W11" s="671"/>
      <c r="X11" s="671"/>
      <c r="Y11" s="672"/>
      <c r="Z11" s="192"/>
    </row>
    <row r="12" spans="1:26" ht="15.75" thickBot="1" x14ac:dyDescent="0.3">
      <c r="A12" s="182"/>
      <c r="B12" s="196"/>
      <c r="C12" s="197"/>
      <c r="D12" s="197"/>
      <c r="E12" s="197"/>
      <c r="F12" s="197"/>
      <c r="G12" s="197"/>
      <c r="H12" s="197"/>
      <c r="I12" s="197"/>
      <c r="J12" s="197"/>
      <c r="K12" s="197"/>
      <c r="L12" s="197"/>
      <c r="M12" s="197"/>
      <c r="N12" s="197"/>
      <c r="O12" s="197"/>
      <c r="P12" s="197"/>
      <c r="Q12" s="197"/>
      <c r="R12" s="197"/>
      <c r="S12" s="197"/>
      <c r="T12" s="197"/>
      <c r="U12" s="197"/>
      <c r="V12" s="197"/>
      <c r="W12" s="197"/>
      <c r="X12" s="197"/>
      <c r="Y12" s="197"/>
      <c r="Z12" s="198"/>
    </row>
    <row r="13" spans="1:26" ht="27.75" customHeight="1" x14ac:dyDescent="0.25">
      <c r="A13" s="182"/>
      <c r="B13" s="196"/>
      <c r="C13" s="628" t="s">
        <v>6</v>
      </c>
      <c r="D13" s="629"/>
      <c r="E13" s="629"/>
      <c r="F13" s="629"/>
      <c r="G13" s="629"/>
      <c r="H13" s="630"/>
      <c r="I13" s="634" t="s">
        <v>504</v>
      </c>
      <c r="J13" s="635"/>
      <c r="K13" s="635"/>
      <c r="L13" s="635"/>
      <c r="M13" s="635"/>
      <c r="N13" s="635"/>
      <c r="O13" s="635"/>
      <c r="P13" s="635"/>
      <c r="Q13" s="635"/>
      <c r="R13" s="635"/>
      <c r="S13" s="636"/>
      <c r="T13" s="628" t="s">
        <v>7</v>
      </c>
      <c r="U13" s="629"/>
      <c r="V13" s="629"/>
      <c r="W13" s="629"/>
      <c r="X13" s="629"/>
      <c r="Y13" s="630"/>
      <c r="Z13" s="198"/>
    </row>
    <row r="14" spans="1:26" ht="27.75" customHeight="1" thickBot="1" x14ac:dyDescent="0.3">
      <c r="A14" s="182"/>
      <c r="B14" s="196"/>
      <c r="C14" s="631"/>
      <c r="D14" s="632"/>
      <c r="E14" s="632"/>
      <c r="F14" s="632"/>
      <c r="G14" s="632"/>
      <c r="H14" s="633"/>
      <c r="I14" s="637"/>
      <c r="J14" s="638"/>
      <c r="K14" s="638"/>
      <c r="L14" s="638"/>
      <c r="M14" s="638"/>
      <c r="N14" s="638"/>
      <c r="O14" s="638"/>
      <c r="P14" s="638"/>
      <c r="Q14" s="638"/>
      <c r="R14" s="638"/>
      <c r="S14" s="639"/>
      <c r="T14" s="640" t="s">
        <v>45</v>
      </c>
      <c r="U14" s="641"/>
      <c r="V14" s="641"/>
      <c r="W14" s="641"/>
      <c r="X14" s="641"/>
      <c r="Y14" s="642"/>
      <c r="Z14" s="198"/>
    </row>
    <row r="15" spans="1:26" ht="15.75" thickBot="1" x14ac:dyDescent="0.3">
      <c r="A15" s="182"/>
      <c r="B15" s="196"/>
      <c r="C15" s="197"/>
      <c r="D15" s="197"/>
      <c r="E15" s="197"/>
      <c r="F15" s="197"/>
      <c r="G15" s="197"/>
      <c r="H15" s="197"/>
      <c r="I15" s="197"/>
      <c r="J15" s="197"/>
      <c r="K15" s="197"/>
      <c r="L15" s="197"/>
      <c r="M15" s="197"/>
      <c r="N15" s="197"/>
      <c r="O15" s="197"/>
      <c r="P15" s="197"/>
      <c r="Q15" s="197"/>
      <c r="R15" s="197"/>
      <c r="S15" s="197"/>
      <c r="T15" s="197"/>
      <c r="U15" s="197"/>
      <c r="V15" s="197"/>
      <c r="W15" s="197"/>
      <c r="X15" s="197"/>
      <c r="Y15" s="197"/>
      <c r="Z15" s="198"/>
    </row>
    <row r="16" spans="1:26" ht="50.25" customHeight="1" thickBot="1" x14ac:dyDescent="0.3">
      <c r="A16" s="182"/>
      <c r="B16" s="196"/>
      <c r="C16" s="685" t="s">
        <v>8</v>
      </c>
      <c r="D16" s="686"/>
      <c r="E16" s="686"/>
      <c r="F16" s="686"/>
      <c r="G16" s="686"/>
      <c r="H16" s="687"/>
      <c r="I16" s="688" t="s">
        <v>505</v>
      </c>
      <c r="J16" s="689"/>
      <c r="K16" s="689"/>
      <c r="L16" s="689"/>
      <c r="M16" s="689"/>
      <c r="N16" s="689"/>
      <c r="O16" s="689"/>
      <c r="P16" s="689"/>
      <c r="Q16" s="689"/>
      <c r="R16" s="689"/>
      <c r="S16" s="689"/>
      <c r="T16" s="689"/>
      <c r="U16" s="689"/>
      <c r="V16" s="689"/>
      <c r="W16" s="689"/>
      <c r="X16" s="689"/>
      <c r="Y16" s="690"/>
      <c r="Z16" s="198"/>
    </row>
    <row r="17" spans="1:26" ht="15.75" thickBot="1" x14ac:dyDescent="0.3">
      <c r="A17" s="181"/>
      <c r="B17" s="196"/>
      <c r="C17" s="195"/>
      <c r="D17" s="195"/>
      <c r="E17" s="195"/>
      <c r="F17" s="195"/>
      <c r="G17" s="195"/>
      <c r="H17" s="195"/>
      <c r="I17" s="199"/>
      <c r="J17" s="199"/>
      <c r="K17" s="199"/>
      <c r="L17" s="199"/>
      <c r="M17" s="199"/>
      <c r="N17" s="199"/>
      <c r="O17" s="199"/>
      <c r="P17" s="199"/>
      <c r="Q17" s="199"/>
      <c r="R17" s="199"/>
      <c r="S17" s="199"/>
      <c r="T17" s="199"/>
      <c r="U17" s="199"/>
      <c r="V17" s="199"/>
      <c r="W17" s="199"/>
      <c r="X17" s="199"/>
      <c r="Y17" s="199"/>
      <c r="Z17" s="198"/>
    </row>
    <row r="18" spans="1:26" ht="75" customHeight="1" thickBot="1" x14ac:dyDescent="0.3">
      <c r="A18" s="181"/>
      <c r="B18" s="196"/>
      <c r="C18" s="685" t="s">
        <v>9</v>
      </c>
      <c r="D18" s="686"/>
      <c r="E18" s="686"/>
      <c r="F18" s="686"/>
      <c r="G18" s="686"/>
      <c r="H18" s="687"/>
      <c r="I18" s="688" t="s">
        <v>506</v>
      </c>
      <c r="J18" s="689"/>
      <c r="K18" s="689"/>
      <c r="L18" s="689"/>
      <c r="M18" s="689"/>
      <c r="N18" s="689"/>
      <c r="O18" s="689"/>
      <c r="P18" s="689"/>
      <c r="Q18" s="689"/>
      <c r="R18" s="689"/>
      <c r="S18" s="689"/>
      <c r="T18" s="689"/>
      <c r="U18" s="689"/>
      <c r="V18" s="689"/>
      <c r="W18" s="689"/>
      <c r="X18" s="689"/>
      <c r="Y18" s="690"/>
      <c r="Z18" s="198"/>
    </row>
    <row r="19" spans="1:26" ht="15.75" thickBot="1" x14ac:dyDescent="0.3">
      <c r="A19" s="181"/>
      <c r="B19" s="196"/>
      <c r="C19" s="195"/>
      <c r="D19" s="195"/>
      <c r="E19" s="195"/>
      <c r="F19" s="195"/>
      <c r="G19" s="195"/>
      <c r="H19" s="195"/>
      <c r="I19" s="199"/>
      <c r="J19" s="199"/>
      <c r="K19" s="199"/>
      <c r="L19" s="199"/>
      <c r="M19" s="199"/>
      <c r="N19" s="199"/>
      <c r="O19" s="199"/>
      <c r="P19" s="199"/>
      <c r="Q19" s="199"/>
      <c r="R19" s="199"/>
      <c r="S19" s="199"/>
      <c r="T19" s="199"/>
      <c r="U19" s="199"/>
      <c r="V19" s="199"/>
      <c r="W19" s="199"/>
      <c r="X19" s="199"/>
      <c r="Y19" s="199"/>
      <c r="Z19" s="198"/>
    </row>
    <row r="20" spans="1:26" x14ac:dyDescent="0.25">
      <c r="A20" s="181"/>
      <c r="B20" s="196"/>
      <c r="C20" s="691" t="s">
        <v>10</v>
      </c>
      <c r="D20" s="692"/>
      <c r="E20" s="692"/>
      <c r="F20" s="692"/>
      <c r="G20" s="692"/>
      <c r="H20" s="693"/>
      <c r="I20" s="697" t="s">
        <v>489</v>
      </c>
      <c r="J20" s="698"/>
      <c r="K20" s="698"/>
      <c r="L20" s="699"/>
      <c r="M20" s="667" t="s">
        <v>11</v>
      </c>
      <c r="N20" s="668"/>
      <c r="O20" s="668"/>
      <c r="P20" s="668"/>
      <c r="Q20" s="668"/>
      <c r="R20" s="668"/>
      <c r="S20" s="669"/>
      <c r="T20" s="667" t="s">
        <v>12</v>
      </c>
      <c r="U20" s="668"/>
      <c r="V20" s="668"/>
      <c r="W20" s="668"/>
      <c r="X20" s="668"/>
      <c r="Y20" s="669"/>
      <c r="Z20" s="198"/>
    </row>
    <row r="21" spans="1:26" ht="15.75" thickBot="1" x14ac:dyDescent="0.3">
      <c r="A21" s="181"/>
      <c r="B21" s="196"/>
      <c r="C21" s="694"/>
      <c r="D21" s="695"/>
      <c r="E21" s="695"/>
      <c r="F21" s="695"/>
      <c r="G21" s="695"/>
      <c r="H21" s="696"/>
      <c r="I21" s="700"/>
      <c r="J21" s="701"/>
      <c r="K21" s="701"/>
      <c r="L21" s="702"/>
      <c r="M21" s="842" t="s">
        <v>70</v>
      </c>
      <c r="N21" s="843"/>
      <c r="O21" s="843"/>
      <c r="P21" s="843"/>
      <c r="Q21" s="843"/>
      <c r="R21" s="843"/>
      <c r="S21" s="844"/>
      <c r="T21" s="884" t="s">
        <v>490</v>
      </c>
      <c r="U21" s="846"/>
      <c r="V21" s="846"/>
      <c r="W21" s="846"/>
      <c r="X21" s="846"/>
      <c r="Y21" s="847"/>
      <c r="Z21" s="198"/>
    </row>
    <row r="22" spans="1:26" ht="15.75" thickBot="1" x14ac:dyDescent="0.3">
      <c r="A22" s="181"/>
      <c r="B22" s="196"/>
      <c r="C22" s="197"/>
      <c r="D22" s="197"/>
      <c r="E22" s="197"/>
      <c r="F22" s="197"/>
      <c r="G22" s="197"/>
      <c r="H22" s="197"/>
      <c r="I22" s="197"/>
      <c r="J22" s="197"/>
      <c r="K22" s="197"/>
      <c r="L22" s="197"/>
      <c r="M22" s="197"/>
      <c r="N22" s="197"/>
      <c r="O22" s="197"/>
      <c r="P22" s="197"/>
      <c r="Q22" s="197"/>
      <c r="R22" s="197"/>
      <c r="S22" s="197"/>
      <c r="T22" s="197"/>
      <c r="U22" s="197"/>
      <c r="V22" s="197"/>
      <c r="W22" s="197"/>
      <c r="X22" s="197"/>
      <c r="Y22" s="197"/>
      <c r="Z22" s="198"/>
    </row>
    <row r="23" spans="1:26" x14ac:dyDescent="0.25">
      <c r="A23" s="181"/>
      <c r="B23" s="196"/>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98"/>
    </row>
    <row r="24" spans="1:26" ht="28.5" customHeight="1" thickBot="1" x14ac:dyDescent="0.3">
      <c r="A24" s="181"/>
      <c r="B24" s="196"/>
      <c r="C24" s="710" t="s">
        <v>507</v>
      </c>
      <c r="D24" s="711"/>
      <c r="E24" s="711"/>
      <c r="F24" s="711"/>
      <c r="G24" s="711"/>
      <c r="H24" s="711"/>
      <c r="I24" s="712"/>
      <c r="J24" s="710" t="s">
        <v>508</v>
      </c>
      <c r="K24" s="711"/>
      <c r="L24" s="711"/>
      <c r="M24" s="711"/>
      <c r="N24" s="711"/>
      <c r="O24" s="711"/>
      <c r="P24" s="712"/>
      <c r="Q24" s="713" t="s">
        <v>509</v>
      </c>
      <c r="R24" s="714"/>
      <c r="S24" s="714"/>
      <c r="T24" s="714"/>
      <c r="U24" s="714"/>
      <c r="V24" s="714"/>
      <c r="W24" s="714"/>
      <c r="X24" s="714"/>
      <c r="Y24" s="715"/>
      <c r="Z24" s="198"/>
    </row>
    <row r="25" spans="1:26" ht="15.75" thickBot="1" x14ac:dyDescent="0.3">
      <c r="A25" s="181"/>
      <c r="B25" s="196"/>
      <c r="C25" s="197"/>
      <c r="D25" s="197"/>
      <c r="E25" s="197"/>
      <c r="F25" s="197"/>
      <c r="G25" s="197"/>
      <c r="H25" s="197"/>
      <c r="I25" s="197"/>
      <c r="J25" s="197"/>
      <c r="K25" s="197"/>
      <c r="L25" s="197"/>
      <c r="M25" s="197"/>
      <c r="N25" s="197"/>
      <c r="O25" s="197"/>
      <c r="P25" s="197" t="s">
        <v>636</v>
      </c>
      <c r="Q25" s="197"/>
      <c r="R25" s="197"/>
      <c r="S25" s="197"/>
      <c r="T25" s="197"/>
      <c r="U25" s="197"/>
      <c r="V25" s="197"/>
      <c r="W25" s="197"/>
      <c r="X25" s="197"/>
      <c r="Y25" s="197"/>
      <c r="Z25" s="198"/>
    </row>
    <row r="26" spans="1:26" ht="25.5" customHeight="1" thickBot="1" x14ac:dyDescent="0.3">
      <c r="A26" s="181"/>
      <c r="B26" s="196"/>
      <c r="C26" s="685" t="s">
        <v>16</v>
      </c>
      <c r="D26" s="686"/>
      <c r="E26" s="686"/>
      <c r="F26" s="686"/>
      <c r="G26" s="686"/>
      <c r="H26" s="687"/>
      <c r="I26" s="688" t="s">
        <v>510</v>
      </c>
      <c r="J26" s="689"/>
      <c r="K26" s="689"/>
      <c r="L26" s="689"/>
      <c r="M26" s="689"/>
      <c r="N26" s="689"/>
      <c r="O26" s="689"/>
      <c r="P26" s="689"/>
      <c r="Q26" s="689"/>
      <c r="R26" s="689"/>
      <c r="S26" s="689"/>
      <c r="T26" s="689"/>
      <c r="U26" s="689"/>
      <c r="V26" s="689"/>
      <c r="W26" s="689"/>
      <c r="X26" s="689"/>
      <c r="Y26" s="690"/>
      <c r="Z26" s="198"/>
    </row>
    <row r="27" spans="1:26" ht="15.75" thickBot="1" x14ac:dyDescent="0.3">
      <c r="A27" s="181"/>
      <c r="B27" s="196"/>
      <c r="C27" s="195"/>
      <c r="D27" s="195"/>
      <c r="E27" s="195"/>
      <c r="F27" s="195"/>
      <c r="G27" s="195"/>
      <c r="H27" s="195"/>
      <c r="I27" s="199"/>
      <c r="J27" s="199"/>
      <c r="K27" s="199"/>
      <c r="L27" s="199"/>
      <c r="M27" s="199"/>
      <c r="N27" s="199"/>
      <c r="O27" s="199"/>
      <c r="P27" s="199"/>
      <c r="Q27" s="199"/>
      <c r="R27" s="199"/>
      <c r="S27" s="199"/>
      <c r="T27" s="199"/>
      <c r="U27" s="199"/>
      <c r="V27" s="199"/>
      <c r="W27" s="199"/>
      <c r="X27" s="199"/>
      <c r="Y27" s="199"/>
      <c r="Z27" s="198"/>
    </row>
    <row r="28" spans="1:26" ht="15.75" thickBot="1" x14ac:dyDescent="0.3">
      <c r="A28" s="181"/>
      <c r="B28" s="196"/>
      <c r="C28" s="685" t="s">
        <v>17</v>
      </c>
      <c r="D28" s="686"/>
      <c r="E28" s="686"/>
      <c r="F28" s="686"/>
      <c r="G28" s="686"/>
      <c r="H28" s="687"/>
      <c r="I28" s="709" t="s">
        <v>107</v>
      </c>
      <c r="J28" s="688"/>
      <c r="K28" s="685" t="s">
        <v>18</v>
      </c>
      <c r="L28" s="686"/>
      <c r="M28" s="686"/>
      <c r="N28" s="686"/>
      <c r="O28" s="686"/>
      <c r="P28" s="687"/>
      <c r="Q28" s="718" t="s">
        <v>38</v>
      </c>
      <c r="R28" s="716"/>
      <c r="S28" s="717"/>
      <c r="T28" s="200"/>
      <c r="U28" s="716" t="s">
        <v>39</v>
      </c>
      <c r="V28" s="716"/>
      <c r="W28" s="716"/>
      <c r="X28" s="717"/>
      <c r="Y28" s="201"/>
      <c r="Z28" s="198"/>
    </row>
    <row r="29" spans="1:26" ht="15.75" thickBot="1" x14ac:dyDescent="0.3">
      <c r="A29" s="181"/>
      <c r="B29" s="196"/>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8"/>
    </row>
    <row r="30" spans="1:26" x14ac:dyDescent="0.25">
      <c r="A30" s="181"/>
      <c r="B30" s="202"/>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98"/>
    </row>
    <row r="31" spans="1:26" ht="15.75" thickBot="1" x14ac:dyDescent="0.3">
      <c r="A31" s="181"/>
      <c r="B31" s="202"/>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98"/>
    </row>
    <row r="32" spans="1:26" x14ac:dyDescent="0.25">
      <c r="A32" s="181"/>
      <c r="B32" s="202"/>
      <c r="C32" s="728" t="s">
        <v>20</v>
      </c>
      <c r="D32" s="729"/>
      <c r="E32" s="729"/>
      <c r="F32" s="729"/>
      <c r="G32" s="730"/>
      <c r="H32" s="221" t="s">
        <v>494</v>
      </c>
      <c r="I32" s="221" t="s">
        <v>511</v>
      </c>
      <c r="J32" s="221" t="s">
        <v>23</v>
      </c>
      <c r="K32" s="736" t="s">
        <v>24</v>
      </c>
      <c r="L32" s="729"/>
      <c r="M32" s="729"/>
      <c r="N32" s="729"/>
      <c r="O32" s="729"/>
      <c r="P32" s="729"/>
      <c r="Q32" s="729"/>
      <c r="R32" s="729"/>
      <c r="S32" s="729"/>
      <c r="T32" s="729"/>
      <c r="U32" s="729"/>
      <c r="V32" s="729"/>
      <c r="W32" s="729"/>
      <c r="X32" s="729"/>
      <c r="Y32" s="730"/>
      <c r="Z32" s="198"/>
    </row>
    <row r="33" spans="1:26" ht="38.25" customHeight="1" x14ac:dyDescent="0.25">
      <c r="A33" s="181"/>
      <c r="B33" s="202"/>
      <c r="C33" s="719" t="s">
        <v>411</v>
      </c>
      <c r="D33" s="720"/>
      <c r="E33" s="720"/>
      <c r="F33" s="720"/>
      <c r="G33" s="721"/>
      <c r="H33" s="203">
        <v>20</v>
      </c>
      <c r="I33" s="203">
        <v>149</v>
      </c>
      <c r="J33" s="203">
        <f>+H33+I33</f>
        <v>169</v>
      </c>
      <c r="K33" s="1542" t="s">
        <v>512</v>
      </c>
      <c r="L33" s="1543"/>
      <c r="M33" s="1543"/>
      <c r="N33" s="1543"/>
      <c r="O33" s="1543"/>
      <c r="P33" s="1543"/>
      <c r="Q33" s="1543"/>
      <c r="R33" s="1543"/>
      <c r="S33" s="1543"/>
      <c r="T33" s="1543"/>
      <c r="U33" s="1543"/>
      <c r="V33" s="1543"/>
      <c r="W33" s="1543"/>
      <c r="X33" s="1543"/>
      <c r="Y33" s="1544"/>
      <c r="Z33" s="198"/>
    </row>
    <row r="34" spans="1:26" ht="38.25" customHeight="1" x14ac:dyDescent="0.25">
      <c r="A34" s="181"/>
      <c r="B34" s="202"/>
      <c r="C34" s="1294" t="s">
        <v>412</v>
      </c>
      <c r="D34" s="1295"/>
      <c r="E34" s="1295"/>
      <c r="F34" s="1295"/>
      <c r="G34" s="1538"/>
      <c r="H34" s="203">
        <v>63</v>
      </c>
      <c r="I34" s="203">
        <v>167</v>
      </c>
      <c r="J34" s="245">
        <f t="shared" ref="J34:J44" si="0">+H34+I34</f>
        <v>230</v>
      </c>
      <c r="K34" s="1542" t="s">
        <v>513</v>
      </c>
      <c r="L34" s="1543"/>
      <c r="M34" s="1543"/>
      <c r="N34" s="1543"/>
      <c r="O34" s="1543"/>
      <c r="P34" s="1543"/>
      <c r="Q34" s="1543"/>
      <c r="R34" s="1543"/>
      <c r="S34" s="1543"/>
      <c r="T34" s="1543"/>
      <c r="U34" s="1543"/>
      <c r="V34" s="1543"/>
      <c r="W34" s="1543"/>
      <c r="X34" s="1543"/>
      <c r="Y34" s="1544"/>
      <c r="Z34" s="198"/>
    </row>
    <row r="35" spans="1:26" ht="38.25" customHeight="1" x14ac:dyDescent="0.25">
      <c r="A35" s="181"/>
      <c r="B35" s="202"/>
      <c r="C35" s="719" t="s">
        <v>413</v>
      </c>
      <c r="D35" s="720"/>
      <c r="E35" s="720"/>
      <c r="F35" s="720"/>
      <c r="G35" s="721"/>
      <c r="H35" s="203">
        <v>48</v>
      </c>
      <c r="I35" s="203">
        <v>148</v>
      </c>
      <c r="J35" s="245">
        <f t="shared" si="0"/>
        <v>196</v>
      </c>
      <c r="K35" s="1542" t="s">
        <v>514</v>
      </c>
      <c r="L35" s="1543"/>
      <c r="M35" s="1543"/>
      <c r="N35" s="1543"/>
      <c r="O35" s="1543"/>
      <c r="P35" s="1543"/>
      <c r="Q35" s="1543"/>
      <c r="R35" s="1543"/>
      <c r="S35" s="1543"/>
      <c r="T35" s="1543"/>
      <c r="U35" s="1543"/>
      <c r="V35" s="1543"/>
      <c r="W35" s="1543"/>
      <c r="X35" s="1543"/>
      <c r="Y35" s="1544"/>
      <c r="Z35" s="198"/>
    </row>
    <row r="36" spans="1:26" ht="38.25" customHeight="1" x14ac:dyDescent="0.25">
      <c r="A36" s="181"/>
      <c r="B36" s="202"/>
      <c r="C36" s="719" t="s">
        <v>414</v>
      </c>
      <c r="D36" s="720"/>
      <c r="E36" s="720"/>
      <c r="F36" s="720"/>
      <c r="G36" s="721"/>
      <c r="H36" s="204">
        <v>30</v>
      </c>
      <c r="I36" s="204">
        <v>158</v>
      </c>
      <c r="J36" s="245">
        <f t="shared" si="0"/>
        <v>188</v>
      </c>
      <c r="K36" s="1542" t="s">
        <v>515</v>
      </c>
      <c r="L36" s="1543"/>
      <c r="M36" s="1543"/>
      <c r="N36" s="1543"/>
      <c r="O36" s="1543"/>
      <c r="P36" s="1543"/>
      <c r="Q36" s="1543"/>
      <c r="R36" s="1543"/>
      <c r="S36" s="1543"/>
      <c r="T36" s="1543"/>
      <c r="U36" s="1543"/>
      <c r="V36" s="1543"/>
      <c r="W36" s="1543"/>
      <c r="X36" s="1543"/>
      <c r="Y36" s="1544"/>
      <c r="Z36" s="198"/>
    </row>
    <row r="37" spans="1:26" ht="38.25" customHeight="1" x14ac:dyDescent="0.25">
      <c r="A37" s="181"/>
      <c r="B37" s="202"/>
      <c r="C37" s="1294" t="s">
        <v>415</v>
      </c>
      <c r="D37" s="1295"/>
      <c r="E37" s="1295"/>
      <c r="F37" s="1295"/>
      <c r="G37" s="1538"/>
      <c r="H37" s="204">
        <v>16</v>
      </c>
      <c r="I37" s="204">
        <v>152</v>
      </c>
      <c r="J37" s="245">
        <f t="shared" si="0"/>
        <v>168</v>
      </c>
      <c r="K37" s="1542" t="s">
        <v>516</v>
      </c>
      <c r="L37" s="1543"/>
      <c r="M37" s="1543"/>
      <c r="N37" s="1543"/>
      <c r="O37" s="1543"/>
      <c r="P37" s="1543"/>
      <c r="Q37" s="1543"/>
      <c r="R37" s="1543"/>
      <c r="S37" s="1543"/>
      <c r="T37" s="1543"/>
      <c r="U37" s="1543"/>
      <c r="V37" s="1543"/>
      <c r="W37" s="1543"/>
      <c r="X37" s="1543"/>
      <c r="Y37" s="1544"/>
      <c r="Z37" s="198"/>
    </row>
    <row r="38" spans="1:26" ht="38.25" customHeight="1" x14ac:dyDescent="0.25">
      <c r="A38" s="181"/>
      <c r="B38" s="202"/>
      <c r="C38" s="719" t="s">
        <v>416</v>
      </c>
      <c r="D38" s="720"/>
      <c r="E38" s="720"/>
      <c r="F38" s="720"/>
      <c r="G38" s="721"/>
      <c r="H38" s="204">
        <v>30</v>
      </c>
      <c r="I38" s="204">
        <v>39</v>
      </c>
      <c r="J38" s="245">
        <f t="shared" si="0"/>
        <v>69</v>
      </c>
      <c r="K38" s="1542" t="s">
        <v>517</v>
      </c>
      <c r="L38" s="1543"/>
      <c r="M38" s="1543"/>
      <c r="N38" s="1543"/>
      <c r="O38" s="1543"/>
      <c r="P38" s="1543"/>
      <c r="Q38" s="1543"/>
      <c r="R38" s="1543"/>
      <c r="S38" s="1543"/>
      <c r="T38" s="1543"/>
      <c r="U38" s="1543"/>
      <c r="V38" s="1543"/>
      <c r="W38" s="1543"/>
      <c r="X38" s="1543"/>
      <c r="Y38" s="1544"/>
      <c r="Z38" s="198"/>
    </row>
    <row r="39" spans="1:26" ht="36.75" customHeight="1" x14ac:dyDescent="0.25">
      <c r="A39" s="181"/>
      <c r="B39" s="202"/>
      <c r="C39" s="719" t="s">
        <v>417</v>
      </c>
      <c r="D39" s="720"/>
      <c r="E39" s="720"/>
      <c r="F39" s="720"/>
      <c r="G39" s="721"/>
      <c r="H39" s="204">
        <v>62</v>
      </c>
      <c r="I39" s="204">
        <v>137</v>
      </c>
      <c r="J39" s="245">
        <f t="shared" si="0"/>
        <v>199</v>
      </c>
      <c r="K39" s="1539" t="s">
        <v>729</v>
      </c>
      <c r="L39" s="1540"/>
      <c r="M39" s="1540"/>
      <c r="N39" s="1540"/>
      <c r="O39" s="1540"/>
      <c r="P39" s="1540"/>
      <c r="Q39" s="1540"/>
      <c r="R39" s="1540"/>
      <c r="S39" s="1540"/>
      <c r="T39" s="1540"/>
      <c r="U39" s="1540"/>
      <c r="V39" s="1540"/>
      <c r="W39" s="1540"/>
      <c r="X39" s="1540"/>
      <c r="Y39" s="1541"/>
      <c r="Z39" s="198"/>
    </row>
    <row r="40" spans="1:26" ht="36.75" customHeight="1" x14ac:dyDescent="0.25">
      <c r="A40" s="181"/>
      <c r="B40" s="202"/>
      <c r="C40" s="1294" t="s">
        <v>418</v>
      </c>
      <c r="D40" s="1295"/>
      <c r="E40" s="1295"/>
      <c r="F40" s="1295"/>
      <c r="G40" s="1538"/>
      <c r="H40" s="204">
        <v>53</v>
      </c>
      <c r="I40" s="204">
        <v>167</v>
      </c>
      <c r="J40" s="245">
        <f t="shared" si="0"/>
        <v>220</v>
      </c>
      <c r="K40" s="1539" t="s">
        <v>730</v>
      </c>
      <c r="L40" s="1540"/>
      <c r="M40" s="1540"/>
      <c r="N40" s="1540"/>
      <c r="O40" s="1540"/>
      <c r="P40" s="1540"/>
      <c r="Q40" s="1540"/>
      <c r="R40" s="1540"/>
      <c r="S40" s="1540"/>
      <c r="T40" s="1540"/>
      <c r="U40" s="1540"/>
      <c r="V40" s="1540"/>
      <c r="W40" s="1540"/>
      <c r="X40" s="1540"/>
      <c r="Y40" s="1541"/>
      <c r="Z40" s="198"/>
    </row>
    <row r="41" spans="1:26" ht="36.75" customHeight="1" x14ac:dyDescent="0.25">
      <c r="A41" s="181"/>
      <c r="B41" s="202"/>
      <c r="C41" s="719" t="s">
        <v>419</v>
      </c>
      <c r="D41" s="720"/>
      <c r="E41" s="720"/>
      <c r="F41" s="720"/>
      <c r="G41" s="721"/>
      <c r="H41" s="204">
        <v>29</v>
      </c>
      <c r="I41" s="204">
        <v>146</v>
      </c>
      <c r="J41" s="245">
        <f t="shared" si="0"/>
        <v>175</v>
      </c>
      <c r="K41" s="1539" t="s">
        <v>731</v>
      </c>
      <c r="L41" s="1540"/>
      <c r="M41" s="1540"/>
      <c r="N41" s="1540"/>
      <c r="O41" s="1540"/>
      <c r="P41" s="1540"/>
      <c r="Q41" s="1540"/>
      <c r="R41" s="1540"/>
      <c r="S41" s="1540"/>
      <c r="T41" s="1540"/>
      <c r="U41" s="1540"/>
      <c r="V41" s="1540"/>
      <c r="W41" s="1540"/>
      <c r="X41" s="1540"/>
      <c r="Y41" s="1541"/>
      <c r="Z41" s="198"/>
    </row>
    <row r="42" spans="1:26" ht="43.5" customHeight="1" x14ac:dyDescent="0.25">
      <c r="A42" s="181"/>
      <c r="B42" s="202"/>
      <c r="C42" s="719" t="s">
        <v>420</v>
      </c>
      <c r="D42" s="720"/>
      <c r="E42" s="720"/>
      <c r="F42" s="720"/>
      <c r="G42" s="721"/>
      <c r="H42" s="515">
        <v>61</v>
      </c>
      <c r="I42" s="515">
        <f>1725-1442+1</f>
        <v>284</v>
      </c>
      <c r="J42" s="180">
        <f t="shared" si="0"/>
        <v>345</v>
      </c>
      <c r="K42" s="1539" t="s">
        <v>874</v>
      </c>
      <c r="L42" s="1540"/>
      <c r="M42" s="1540"/>
      <c r="N42" s="1540"/>
      <c r="O42" s="1540"/>
      <c r="P42" s="1540"/>
      <c r="Q42" s="1540"/>
      <c r="R42" s="1540"/>
      <c r="S42" s="1540"/>
      <c r="T42" s="1540"/>
      <c r="U42" s="1540"/>
      <c r="V42" s="1540"/>
      <c r="W42" s="1540"/>
      <c r="X42" s="1540"/>
      <c r="Y42" s="1541"/>
      <c r="Z42" s="198"/>
    </row>
    <row r="43" spans="1:26" ht="43.5" customHeight="1" x14ac:dyDescent="0.25">
      <c r="A43" s="181"/>
      <c r="B43" s="202"/>
      <c r="C43" s="1294" t="s">
        <v>421</v>
      </c>
      <c r="D43" s="1295"/>
      <c r="E43" s="1295"/>
      <c r="F43" s="1295"/>
      <c r="G43" s="1538"/>
      <c r="H43" s="515">
        <v>39</v>
      </c>
      <c r="I43" s="515">
        <f>2018-1726+1</f>
        <v>293</v>
      </c>
      <c r="J43" s="180">
        <f t="shared" si="0"/>
        <v>332</v>
      </c>
      <c r="K43" s="1539" t="s">
        <v>875</v>
      </c>
      <c r="L43" s="1540"/>
      <c r="M43" s="1540"/>
      <c r="N43" s="1540"/>
      <c r="O43" s="1540"/>
      <c r="P43" s="1540"/>
      <c r="Q43" s="1540"/>
      <c r="R43" s="1540"/>
      <c r="S43" s="1540"/>
      <c r="T43" s="1540"/>
      <c r="U43" s="1540"/>
      <c r="V43" s="1540"/>
      <c r="W43" s="1540"/>
      <c r="X43" s="1540"/>
      <c r="Y43" s="1541"/>
      <c r="Z43" s="198"/>
    </row>
    <row r="44" spans="1:26" ht="43.5" customHeight="1" thickBot="1" x14ac:dyDescent="0.3">
      <c r="A44" s="181"/>
      <c r="B44" s="202"/>
      <c r="C44" s="719" t="s">
        <v>410</v>
      </c>
      <c r="D44" s="720"/>
      <c r="E44" s="720"/>
      <c r="F44" s="720"/>
      <c r="G44" s="721"/>
      <c r="H44" s="246">
        <v>50</v>
      </c>
      <c r="I44" s="246">
        <f>2302-2019+1</f>
        <v>284</v>
      </c>
      <c r="J44" s="180">
        <f t="shared" si="0"/>
        <v>334</v>
      </c>
      <c r="K44" s="1539" t="s">
        <v>876</v>
      </c>
      <c r="L44" s="1540"/>
      <c r="M44" s="1540"/>
      <c r="N44" s="1540"/>
      <c r="O44" s="1540"/>
      <c r="P44" s="1540"/>
      <c r="Q44" s="1540"/>
      <c r="R44" s="1540"/>
      <c r="S44" s="1540"/>
      <c r="T44" s="1540"/>
      <c r="U44" s="1540"/>
      <c r="V44" s="1540"/>
      <c r="W44" s="1540"/>
      <c r="X44" s="1540"/>
      <c r="Y44" s="1541"/>
      <c r="Z44" s="198"/>
    </row>
    <row r="45" spans="1:26" ht="15.75" thickBot="1" x14ac:dyDescent="0.3">
      <c r="A45" s="181"/>
      <c r="B45" s="202"/>
      <c r="C45" s="738" t="s">
        <v>25</v>
      </c>
      <c r="D45" s="739"/>
      <c r="E45" s="739"/>
      <c r="F45" s="739"/>
      <c r="G45" s="740"/>
      <c r="H45" s="205">
        <f>SUM(H33:H44)</f>
        <v>501</v>
      </c>
      <c r="I45" s="205">
        <f>SUM(I33:I44)</f>
        <v>2124</v>
      </c>
      <c r="J45" s="206">
        <f>SUM(J33:J44)</f>
        <v>2625</v>
      </c>
      <c r="K45" s="741"/>
      <c r="L45" s="742"/>
      <c r="M45" s="742"/>
      <c r="N45" s="742"/>
      <c r="O45" s="742"/>
      <c r="P45" s="742"/>
      <c r="Q45" s="742"/>
      <c r="R45" s="742"/>
      <c r="S45" s="742"/>
      <c r="T45" s="742"/>
      <c r="U45" s="742"/>
      <c r="V45" s="742"/>
      <c r="W45" s="742"/>
      <c r="X45" s="742"/>
      <c r="Y45" s="743"/>
      <c r="Z45" s="198"/>
    </row>
    <row r="46" spans="1:26" x14ac:dyDescent="0.25">
      <c r="A46" s="181"/>
      <c r="B46" s="202"/>
      <c r="C46" s="197"/>
      <c r="D46" s="197"/>
      <c r="E46" s="197"/>
      <c r="F46" s="197"/>
      <c r="G46" s="197"/>
      <c r="H46" s="207"/>
      <c r="I46" s="207"/>
      <c r="J46" s="208"/>
      <c r="K46" s="197"/>
      <c r="L46" s="197"/>
      <c r="M46" s="197"/>
      <c r="N46" s="197"/>
      <c r="O46" s="197"/>
      <c r="P46" s="197"/>
      <c r="Q46" s="197"/>
      <c r="R46" s="197"/>
      <c r="S46" s="197"/>
      <c r="T46" s="197"/>
      <c r="U46" s="197"/>
      <c r="V46" s="197"/>
      <c r="W46" s="197"/>
      <c r="X46" s="197"/>
      <c r="Y46" s="197"/>
      <c r="Z46" s="198"/>
    </row>
    <row r="47" spans="1:26" ht="15.75" thickBot="1" x14ac:dyDescent="0.3">
      <c r="A47" s="181"/>
      <c r="B47" s="202"/>
      <c r="C47" s="197"/>
      <c r="D47" s="197"/>
      <c r="E47" s="197"/>
      <c r="F47" s="197"/>
      <c r="G47" s="197"/>
      <c r="H47" s="207"/>
      <c r="I47" s="207"/>
      <c r="J47" s="208"/>
      <c r="K47" s="197"/>
      <c r="L47" s="197"/>
      <c r="M47" s="197"/>
      <c r="N47" s="197"/>
      <c r="O47" s="197"/>
      <c r="P47" s="197"/>
      <c r="Q47" s="197"/>
      <c r="R47" s="197"/>
      <c r="S47" s="197"/>
      <c r="T47" s="197"/>
      <c r="U47" s="197"/>
      <c r="V47" s="197"/>
      <c r="W47" s="197"/>
      <c r="X47" s="197"/>
      <c r="Y47" s="197"/>
      <c r="Z47" s="198"/>
    </row>
    <row r="48" spans="1:26" x14ac:dyDescent="0.25">
      <c r="A48" s="181"/>
      <c r="B48" s="202"/>
      <c r="C48" s="744" t="s">
        <v>26</v>
      </c>
      <c r="D48" s="745"/>
      <c r="E48" s="745"/>
      <c r="F48" s="745"/>
      <c r="G48" s="745"/>
      <c r="H48" s="745"/>
      <c r="I48" s="745"/>
      <c r="J48" s="745"/>
      <c r="K48" s="745"/>
      <c r="L48" s="745"/>
      <c r="M48" s="745"/>
      <c r="N48" s="745"/>
      <c r="O48" s="745"/>
      <c r="P48" s="745"/>
      <c r="Q48" s="745"/>
      <c r="R48" s="745"/>
      <c r="S48" s="745"/>
      <c r="T48" s="745"/>
      <c r="U48" s="745"/>
      <c r="V48" s="745"/>
      <c r="W48" s="745"/>
      <c r="X48" s="745"/>
      <c r="Y48" s="746"/>
      <c r="Z48" s="198"/>
    </row>
    <row r="49" spans="1:26" ht="15.75" thickBot="1" x14ac:dyDescent="0.3">
      <c r="A49" s="181"/>
      <c r="B49" s="196"/>
      <c r="C49" s="747"/>
      <c r="D49" s="748"/>
      <c r="E49" s="748"/>
      <c r="F49" s="748"/>
      <c r="G49" s="748"/>
      <c r="H49" s="748"/>
      <c r="I49" s="748"/>
      <c r="J49" s="748"/>
      <c r="K49" s="748"/>
      <c r="L49" s="748"/>
      <c r="M49" s="748"/>
      <c r="N49" s="748"/>
      <c r="O49" s="748"/>
      <c r="P49" s="748"/>
      <c r="Q49" s="748"/>
      <c r="R49" s="748"/>
      <c r="S49" s="748"/>
      <c r="T49" s="748"/>
      <c r="U49" s="748"/>
      <c r="V49" s="748"/>
      <c r="W49" s="748"/>
      <c r="X49" s="748"/>
      <c r="Y49" s="749"/>
      <c r="Z49" s="198"/>
    </row>
    <row r="50" spans="1:26" x14ac:dyDescent="0.25">
      <c r="A50" s="181"/>
      <c r="B50" s="196"/>
      <c r="C50" s="750" t="s">
        <v>27</v>
      </c>
      <c r="D50" s="751"/>
      <c r="E50" s="751"/>
      <c r="F50" s="751"/>
      <c r="G50" s="751"/>
      <c r="H50" s="751"/>
      <c r="I50" s="751"/>
      <c r="J50" s="751"/>
      <c r="K50" s="751"/>
      <c r="L50" s="751"/>
      <c r="M50" s="751"/>
      <c r="N50" s="751"/>
      <c r="O50" s="751"/>
      <c r="P50" s="751"/>
      <c r="Q50" s="751"/>
      <c r="R50" s="751"/>
      <c r="S50" s="751"/>
      <c r="T50" s="751"/>
      <c r="U50" s="751"/>
      <c r="V50" s="751"/>
      <c r="W50" s="751"/>
      <c r="X50" s="751"/>
      <c r="Y50" s="752"/>
      <c r="Z50" s="198"/>
    </row>
    <row r="51" spans="1:26" x14ac:dyDescent="0.25">
      <c r="A51" s="181"/>
      <c r="B51" s="196"/>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198"/>
    </row>
    <row r="52" spans="1:26" x14ac:dyDescent="0.25">
      <c r="A52" s="181"/>
      <c r="B52" s="196"/>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198"/>
    </row>
    <row r="53" spans="1:26" x14ac:dyDescent="0.25">
      <c r="A53" s="181"/>
      <c r="B53" s="196"/>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198"/>
    </row>
    <row r="54" spans="1:26" x14ac:dyDescent="0.25">
      <c r="A54" s="181"/>
      <c r="B54" s="196"/>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198"/>
    </row>
    <row r="55" spans="1:26" x14ac:dyDescent="0.25">
      <c r="A55" s="181"/>
      <c r="B55" s="196"/>
      <c r="C55" s="753"/>
      <c r="D55" s="754"/>
      <c r="E55" s="754"/>
      <c r="F55" s="754"/>
      <c r="G55" s="754"/>
      <c r="H55" s="754"/>
      <c r="I55" s="754"/>
      <c r="J55" s="754"/>
      <c r="K55" s="754"/>
      <c r="L55" s="754"/>
      <c r="M55" s="754"/>
      <c r="N55" s="754"/>
      <c r="O55" s="754"/>
      <c r="P55" s="754"/>
      <c r="Q55" s="754"/>
      <c r="R55" s="754"/>
      <c r="S55" s="754"/>
      <c r="T55" s="754"/>
      <c r="U55" s="754"/>
      <c r="V55" s="754"/>
      <c r="W55" s="754"/>
      <c r="X55" s="754"/>
      <c r="Y55" s="755"/>
      <c r="Z55" s="198"/>
    </row>
    <row r="56" spans="1:26" x14ac:dyDescent="0.25">
      <c r="A56" s="181"/>
      <c r="B56" s="196"/>
      <c r="C56" s="753"/>
      <c r="D56" s="754"/>
      <c r="E56" s="754"/>
      <c r="F56" s="754"/>
      <c r="G56" s="754"/>
      <c r="H56" s="754"/>
      <c r="I56" s="754"/>
      <c r="J56" s="754"/>
      <c r="K56" s="754"/>
      <c r="L56" s="754"/>
      <c r="M56" s="754"/>
      <c r="N56" s="754"/>
      <c r="O56" s="754"/>
      <c r="P56" s="754"/>
      <c r="Q56" s="754"/>
      <c r="R56" s="754"/>
      <c r="S56" s="754"/>
      <c r="T56" s="754"/>
      <c r="U56" s="754"/>
      <c r="V56" s="754"/>
      <c r="W56" s="754"/>
      <c r="X56" s="754"/>
      <c r="Y56" s="755"/>
      <c r="Z56" s="198"/>
    </row>
    <row r="57" spans="1:26" x14ac:dyDescent="0.25">
      <c r="A57" s="181"/>
      <c r="B57" s="196"/>
      <c r="C57" s="753"/>
      <c r="D57" s="754"/>
      <c r="E57" s="754"/>
      <c r="F57" s="754"/>
      <c r="G57" s="754"/>
      <c r="H57" s="754"/>
      <c r="I57" s="754"/>
      <c r="J57" s="754"/>
      <c r="K57" s="754"/>
      <c r="L57" s="754"/>
      <c r="M57" s="754"/>
      <c r="N57" s="754"/>
      <c r="O57" s="754"/>
      <c r="P57" s="754"/>
      <c r="Q57" s="754"/>
      <c r="R57" s="754"/>
      <c r="S57" s="754"/>
      <c r="T57" s="754"/>
      <c r="U57" s="754"/>
      <c r="V57" s="754"/>
      <c r="W57" s="754"/>
      <c r="X57" s="754"/>
      <c r="Y57" s="755"/>
      <c r="Z57" s="198"/>
    </row>
    <row r="58" spans="1:26" x14ac:dyDescent="0.25">
      <c r="A58" s="181"/>
      <c r="B58" s="196"/>
      <c r="C58" s="753"/>
      <c r="D58" s="754"/>
      <c r="E58" s="754"/>
      <c r="F58" s="754"/>
      <c r="G58" s="754"/>
      <c r="H58" s="754"/>
      <c r="I58" s="754"/>
      <c r="J58" s="754"/>
      <c r="K58" s="754"/>
      <c r="L58" s="754"/>
      <c r="M58" s="754"/>
      <c r="N58" s="754"/>
      <c r="O58" s="754"/>
      <c r="P58" s="754"/>
      <c r="Q58" s="754"/>
      <c r="R58" s="754"/>
      <c r="S58" s="754"/>
      <c r="T58" s="754"/>
      <c r="U58" s="754"/>
      <c r="V58" s="754"/>
      <c r="W58" s="754"/>
      <c r="X58" s="754"/>
      <c r="Y58" s="755"/>
      <c r="Z58" s="198"/>
    </row>
    <row r="59" spans="1:26" x14ac:dyDescent="0.25">
      <c r="A59" s="181"/>
      <c r="B59" s="196"/>
      <c r="C59" s="753"/>
      <c r="D59" s="754"/>
      <c r="E59" s="754"/>
      <c r="F59" s="754"/>
      <c r="G59" s="754"/>
      <c r="H59" s="754"/>
      <c r="I59" s="754"/>
      <c r="J59" s="754"/>
      <c r="K59" s="754"/>
      <c r="L59" s="754"/>
      <c r="M59" s="754"/>
      <c r="N59" s="754"/>
      <c r="O59" s="754"/>
      <c r="P59" s="754"/>
      <c r="Q59" s="754"/>
      <c r="R59" s="754"/>
      <c r="S59" s="754"/>
      <c r="T59" s="754"/>
      <c r="U59" s="754"/>
      <c r="V59" s="754"/>
      <c r="W59" s="754"/>
      <c r="X59" s="754"/>
      <c r="Y59" s="755"/>
      <c r="Z59" s="198"/>
    </row>
    <row r="60" spans="1:26" x14ac:dyDescent="0.25">
      <c r="A60" s="181"/>
      <c r="B60" s="196"/>
      <c r="C60" s="753"/>
      <c r="D60" s="754"/>
      <c r="E60" s="754"/>
      <c r="F60" s="754"/>
      <c r="G60" s="754"/>
      <c r="H60" s="754"/>
      <c r="I60" s="754"/>
      <c r="J60" s="754"/>
      <c r="K60" s="754"/>
      <c r="L60" s="754"/>
      <c r="M60" s="754"/>
      <c r="N60" s="754"/>
      <c r="O60" s="754"/>
      <c r="P60" s="754"/>
      <c r="Q60" s="754"/>
      <c r="R60" s="754"/>
      <c r="S60" s="754"/>
      <c r="T60" s="754"/>
      <c r="U60" s="754"/>
      <c r="V60" s="754"/>
      <c r="W60" s="754"/>
      <c r="X60" s="754"/>
      <c r="Y60" s="755"/>
      <c r="Z60" s="198"/>
    </row>
    <row r="61" spans="1:26" x14ac:dyDescent="0.25">
      <c r="A61" s="181"/>
      <c r="B61" s="196"/>
      <c r="C61" s="753"/>
      <c r="D61" s="754"/>
      <c r="E61" s="754"/>
      <c r="F61" s="754"/>
      <c r="G61" s="754"/>
      <c r="H61" s="754"/>
      <c r="I61" s="754"/>
      <c r="J61" s="754"/>
      <c r="K61" s="754"/>
      <c r="L61" s="754"/>
      <c r="M61" s="754"/>
      <c r="N61" s="754"/>
      <c r="O61" s="754"/>
      <c r="P61" s="754"/>
      <c r="Q61" s="754"/>
      <c r="R61" s="754"/>
      <c r="S61" s="754"/>
      <c r="T61" s="754"/>
      <c r="U61" s="754"/>
      <c r="V61" s="754"/>
      <c r="W61" s="754"/>
      <c r="X61" s="754"/>
      <c r="Y61" s="755"/>
      <c r="Z61" s="198"/>
    </row>
    <row r="62" spans="1:26" ht="15.75" thickBot="1" x14ac:dyDescent="0.3">
      <c r="A62" s="181"/>
      <c r="B62" s="196"/>
      <c r="C62" s="756"/>
      <c r="D62" s="757"/>
      <c r="E62" s="757"/>
      <c r="F62" s="757"/>
      <c r="G62" s="757"/>
      <c r="H62" s="757"/>
      <c r="I62" s="757"/>
      <c r="J62" s="757"/>
      <c r="K62" s="757"/>
      <c r="L62" s="757"/>
      <c r="M62" s="757"/>
      <c r="N62" s="757"/>
      <c r="O62" s="757"/>
      <c r="P62" s="757"/>
      <c r="Q62" s="757"/>
      <c r="R62" s="757"/>
      <c r="S62" s="757"/>
      <c r="T62" s="757"/>
      <c r="U62" s="757"/>
      <c r="V62" s="757"/>
      <c r="W62" s="757"/>
      <c r="X62" s="757"/>
      <c r="Y62" s="758"/>
      <c r="Z62" s="198"/>
    </row>
    <row r="63" spans="1:26" x14ac:dyDescent="0.25">
      <c r="A63" s="181"/>
      <c r="B63" s="209"/>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1"/>
    </row>
    <row r="64" spans="1:26" ht="15.75" thickBot="1" x14ac:dyDescent="0.3">
      <c r="A64" s="182"/>
      <c r="B64" s="212"/>
      <c r="C64" s="213"/>
      <c r="D64" s="213"/>
      <c r="E64" s="213"/>
      <c r="F64" s="213"/>
      <c r="G64" s="213"/>
      <c r="H64" s="213"/>
      <c r="I64" s="213"/>
      <c r="J64" s="213"/>
      <c r="K64" s="213"/>
      <c r="L64" s="213"/>
      <c r="M64" s="213"/>
      <c r="N64" s="213"/>
      <c r="O64" s="213"/>
      <c r="P64" s="213"/>
      <c r="Q64" s="213"/>
      <c r="R64" s="213"/>
      <c r="S64" s="213"/>
      <c r="T64" s="213"/>
      <c r="U64" s="213"/>
      <c r="V64" s="213"/>
      <c r="W64" s="213"/>
      <c r="X64" s="213"/>
      <c r="Y64" s="213"/>
      <c r="Z64" s="214"/>
    </row>
    <row r="65" spans="1:26" ht="15.75" x14ac:dyDescent="0.25">
      <c r="A65" s="182"/>
      <c r="B65" s="215"/>
      <c r="C65" s="759" t="s">
        <v>20</v>
      </c>
      <c r="D65" s="760"/>
      <c r="E65" s="760"/>
      <c r="F65" s="760"/>
      <c r="G65" s="761"/>
      <c r="H65" s="759" t="s">
        <v>34</v>
      </c>
      <c r="I65" s="761"/>
      <c r="J65" s="759" t="s">
        <v>35</v>
      </c>
      <c r="K65" s="760"/>
      <c r="L65" s="760"/>
      <c r="M65" s="761"/>
      <c r="N65" s="759" t="s">
        <v>33</v>
      </c>
      <c r="O65" s="760"/>
      <c r="P65" s="760"/>
      <c r="Q65" s="760"/>
      <c r="R65" s="760"/>
      <c r="S65" s="760"/>
      <c r="T65" s="760"/>
      <c r="U65" s="760"/>
      <c r="V65" s="760"/>
      <c r="W65" s="760"/>
      <c r="X65" s="760"/>
      <c r="Y65" s="761"/>
      <c r="Z65" s="216"/>
    </row>
    <row r="66" spans="1:26" ht="15.75" x14ac:dyDescent="0.25">
      <c r="A66" s="183"/>
      <c r="B66" s="217"/>
      <c r="C66" s="762"/>
      <c r="D66" s="763"/>
      <c r="E66" s="763"/>
      <c r="F66" s="763"/>
      <c r="G66" s="764"/>
      <c r="H66" s="762"/>
      <c r="I66" s="764"/>
      <c r="J66" s="762"/>
      <c r="K66" s="763"/>
      <c r="L66" s="763"/>
      <c r="M66" s="764"/>
      <c r="N66" s="762"/>
      <c r="O66" s="763"/>
      <c r="P66" s="763"/>
      <c r="Q66" s="763"/>
      <c r="R66" s="763"/>
      <c r="S66" s="763"/>
      <c r="T66" s="763"/>
      <c r="U66" s="763"/>
      <c r="V66" s="763"/>
      <c r="W66" s="763"/>
      <c r="X66" s="763"/>
      <c r="Y66" s="764"/>
      <c r="Z66" s="216"/>
    </row>
    <row r="67" spans="1:26" ht="16.5" thickBot="1" x14ac:dyDescent="0.3">
      <c r="A67" s="183"/>
      <c r="B67" s="217"/>
      <c r="C67" s="762"/>
      <c r="D67" s="763"/>
      <c r="E67" s="763"/>
      <c r="F67" s="763"/>
      <c r="G67" s="764"/>
      <c r="H67" s="762"/>
      <c r="I67" s="764"/>
      <c r="J67" s="762"/>
      <c r="K67" s="763"/>
      <c r="L67" s="763"/>
      <c r="M67" s="764"/>
      <c r="N67" s="762"/>
      <c r="O67" s="763"/>
      <c r="P67" s="763"/>
      <c r="Q67" s="763"/>
      <c r="R67" s="763"/>
      <c r="S67" s="763"/>
      <c r="T67" s="763"/>
      <c r="U67" s="763"/>
      <c r="V67" s="763"/>
      <c r="W67" s="763"/>
      <c r="X67" s="763"/>
      <c r="Y67" s="764"/>
      <c r="Z67" s="216"/>
    </row>
    <row r="68" spans="1:26" x14ac:dyDescent="0.25">
      <c r="A68" s="182"/>
      <c r="B68" s="215"/>
      <c r="C68" s="719" t="s">
        <v>411</v>
      </c>
      <c r="D68" s="720"/>
      <c r="E68" s="720"/>
      <c r="F68" s="720"/>
      <c r="G68" s="721"/>
      <c r="H68" s="644"/>
      <c r="I68" s="644"/>
      <c r="J68" s="644">
        <v>169</v>
      </c>
      <c r="K68" s="644"/>
      <c r="L68" s="644"/>
      <c r="M68" s="644"/>
      <c r="N68" s="644" t="s">
        <v>107</v>
      </c>
      <c r="O68" s="644"/>
      <c r="P68" s="644"/>
      <c r="Q68" s="644"/>
      <c r="R68" s="644"/>
      <c r="S68" s="644"/>
      <c r="T68" s="644"/>
      <c r="U68" s="644"/>
      <c r="V68" s="644"/>
      <c r="W68" s="644"/>
      <c r="X68" s="644"/>
      <c r="Y68" s="769"/>
      <c r="Z68" s="218"/>
    </row>
    <row r="69" spans="1:26" x14ac:dyDescent="0.25">
      <c r="A69" s="182"/>
      <c r="B69" s="215"/>
      <c r="C69" s="1294" t="s">
        <v>412</v>
      </c>
      <c r="D69" s="1295"/>
      <c r="E69" s="1295"/>
      <c r="F69" s="1295"/>
      <c r="G69" s="1538"/>
      <c r="H69" s="646"/>
      <c r="I69" s="646"/>
      <c r="J69" s="646">
        <v>230</v>
      </c>
      <c r="K69" s="646"/>
      <c r="L69" s="646"/>
      <c r="M69" s="646"/>
      <c r="N69" s="646" t="s">
        <v>107</v>
      </c>
      <c r="O69" s="646"/>
      <c r="P69" s="646"/>
      <c r="Q69" s="646"/>
      <c r="R69" s="646"/>
      <c r="S69" s="646"/>
      <c r="T69" s="646"/>
      <c r="U69" s="646"/>
      <c r="V69" s="646"/>
      <c r="W69" s="646"/>
      <c r="X69" s="646"/>
      <c r="Y69" s="768"/>
      <c r="Z69" s="218"/>
    </row>
    <row r="70" spans="1:26" x14ac:dyDescent="0.25">
      <c r="A70" s="182"/>
      <c r="B70" s="215"/>
      <c r="C70" s="719" t="s">
        <v>413</v>
      </c>
      <c r="D70" s="720"/>
      <c r="E70" s="720"/>
      <c r="F70" s="720"/>
      <c r="G70" s="721"/>
      <c r="H70" s="646"/>
      <c r="I70" s="646"/>
      <c r="J70" s="646">
        <v>196</v>
      </c>
      <c r="K70" s="646"/>
      <c r="L70" s="646"/>
      <c r="M70" s="646"/>
      <c r="N70" s="646" t="s">
        <v>107</v>
      </c>
      <c r="O70" s="646"/>
      <c r="P70" s="646"/>
      <c r="Q70" s="646"/>
      <c r="R70" s="646"/>
      <c r="S70" s="646"/>
      <c r="T70" s="646"/>
      <c r="U70" s="646"/>
      <c r="V70" s="646"/>
      <c r="W70" s="646"/>
      <c r="X70" s="646"/>
      <c r="Y70" s="768"/>
      <c r="Z70" s="218"/>
    </row>
    <row r="71" spans="1:26" x14ac:dyDescent="0.25">
      <c r="A71" s="182"/>
      <c r="B71" s="215"/>
      <c r="C71" s="719" t="s">
        <v>414</v>
      </c>
      <c r="D71" s="720"/>
      <c r="E71" s="720"/>
      <c r="F71" s="720"/>
      <c r="G71" s="721"/>
      <c r="H71" s="646"/>
      <c r="I71" s="646"/>
      <c r="J71" s="646">
        <v>188</v>
      </c>
      <c r="K71" s="646"/>
      <c r="L71" s="646"/>
      <c r="M71" s="646"/>
      <c r="N71" s="646" t="s">
        <v>107</v>
      </c>
      <c r="O71" s="646"/>
      <c r="P71" s="646"/>
      <c r="Q71" s="646"/>
      <c r="R71" s="646"/>
      <c r="S71" s="646"/>
      <c r="T71" s="646"/>
      <c r="U71" s="646"/>
      <c r="V71" s="646"/>
      <c r="W71" s="646"/>
      <c r="X71" s="646"/>
      <c r="Y71" s="768"/>
      <c r="Z71" s="218"/>
    </row>
    <row r="72" spans="1:26" x14ac:dyDescent="0.25">
      <c r="A72" s="182"/>
      <c r="B72" s="215"/>
      <c r="C72" s="1294" t="s">
        <v>415</v>
      </c>
      <c r="D72" s="1295"/>
      <c r="E72" s="1295"/>
      <c r="F72" s="1295"/>
      <c r="G72" s="1538"/>
      <c r="H72" s="646"/>
      <c r="I72" s="646"/>
      <c r="J72" s="646">
        <v>168</v>
      </c>
      <c r="K72" s="646"/>
      <c r="L72" s="646"/>
      <c r="M72" s="646"/>
      <c r="N72" s="646" t="s">
        <v>107</v>
      </c>
      <c r="O72" s="646"/>
      <c r="P72" s="646"/>
      <c r="Q72" s="646"/>
      <c r="R72" s="646"/>
      <c r="S72" s="646"/>
      <c r="T72" s="646"/>
      <c r="U72" s="646"/>
      <c r="V72" s="646"/>
      <c r="W72" s="646"/>
      <c r="X72" s="646"/>
      <c r="Y72" s="768"/>
      <c r="Z72" s="218"/>
    </row>
    <row r="73" spans="1:26" x14ac:dyDescent="0.25">
      <c r="A73" s="182"/>
      <c r="B73" s="215"/>
      <c r="C73" s="719" t="s">
        <v>416</v>
      </c>
      <c r="D73" s="720"/>
      <c r="E73" s="720"/>
      <c r="F73" s="720"/>
      <c r="G73" s="721"/>
      <c r="H73" s="646"/>
      <c r="I73" s="646"/>
      <c r="J73" s="646">
        <v>69</v>
      </c>
      <c r="K73" s="646"/>
      <c r="L73" s="646"/>
      <c r="M73" s="646"/>
      <c r="N73" s="646" t="s">
        <v>107</v>
      </c>
      <c r="O73" s="646"/>
      <c r="P73" s="646"/>
      <c r="Q73" s="646"/>
      <c r="R73" s="646"/>
      <c r="S73" s="646"/>
      <c r="T73" s="646"/>
      <c r="U73" s="646"/>
      <c r="V73" s="646"/>
      <c r="W73" s="646"/>
      <c r="X73" s="646"/>
      <c r="Y73" s="768"/>
      <c r="Z73" s="218"/>
    </row>
    <row r="74" spans="1:26" x14ac:dyDescent="0.25">
      <c r="A74" s="182"/>
      <c r="B74" s="215"/>
      <c r="C74" s="719" t="s">
        <v>417</v>
      </c>
      <c r="D74" s="720"/>
      <c r="E74" s="720"/>
      <c r="F74" s="720"/>
      <c r="G74" s="721"/>
      <c r="H74" s="646"/>
      <c r="I74" s="646"/>
      <c r="J74" s="646">
        <v>199</v>
      </c>
      <c r="K74" s="646"/>
      <c r="L74" s="646"/>
      <c r="M74" s="646"/>
      <c r="N74" s="646" t="s">
        <v>107</v>
      </c>
      <c r="O74" s="646"/>
      <c r="P74" s="646"/>
      <c r="Q74" s="646"/>
      <c r="R74" s="646"/>
      <c r="S74" s="646"/>
      <c r="T74" s="646"/>
      <c r="U74" s="646"/>
      <c r="V74" s="646"/>
      <c r="W74" s="646"/>
      <c r="X74" s="646"/>
      <c r="Y74" s="768"/>
      <c r="Z74" s="218"/>
    </row>
    <row r="75" spans="1:26" x14ac:dyDescent="0.25">
      <c r="A75" s="182"/>
      <c r="B75" s="215"/>
      <c r="C75" s="1294" t="s">
        <v>418</v>
      </c>
      <c r="D75" s="1295"/>
      <c r="E75" s="1295"/>
      <c r="F75" s="1295"/>
      <c r="G75" s="1538"/>
      <c r="H75" s="646"/>
      <c r="I75" s="646"/>
      <c r="J75" s="646">
        <v>200</v>
      </c>
      <c r="K75" s="646"/>
      <c r="L75" s="646"/>
      <c r="M75" s="646"/>
      <c r="N75" s="646" t="s">
        <v>107</v>
      </c>
      <c r="O75" s="646"/>
      <c r="P75" s="646"/>
      <c r="Q75" s="646"/>
      <c r="R75" s="646"/>
      <c r="S75" s="646"/>
      <c r="T75" s="646"/>
      <c r="U75" s="646"/>
      <c r="V75" s="646"/>
      <c r="W75" s="646"/>
      <c r="X75" s="646"/>
      <c r="Y75" s="768"/>
      <c r="Z75" s="218"/>
    </row>
    <row r="76" spans="1:26" x14ac:dyDescent="0.25">
      <c r="A76" s="182"/>
      <c r="B76" s="215"/>
      <c r="C76" s="719" t="s">
        <v>419</v>
      </c>
      <c r="D76" s="720"/>
      <c r="E76" s="720"/>
      <c r="F76" s="720"/>
      <c r="G76" s="721"/>
      <c r="H76" s="646"/>
      <c r="I76" s="646"/>
      <c r="J76" s="646">
        <v>175</v>
      </c>
      <c r="K76" s="646"/>
      <c r="L76" s="646"/>
      <c r="M76" s="646"/>
      <c r="N76" s="646" t="s">
        <v>107</v>
      </c>
      <c r="O76" s="646"/>
      <c r="P76" s="646"/>
      <c r="Q76" s="646"/>
      <c r="R76" s="646"/>
      <c r="S76" s="646"/>
      <c r="T76" s="646"/>
      <c r="U76" s="646"/>
      <c r="V76" s="646"/>
      <c r="W76" s="646"/>
      <c r="X76" s="646"/>
      <c r="Y76" s="768"/>
      <c r="Z76" s="218"/>
    </row>
    <row r="77" spans="1:26" x14ac:dyDescent="0.25">
      <c r="A77" s="182"/>
      <c r="B77" s="215"/>
      <c r="C77" s="645"/>
      <c r="D77" s="646"/>
      <c r="E77" s="646"/>
      <c r="F77" s="646"/>
      <c r="G77" s="646"/>
      <c r="H77" s="646"/>
      <c r="I77" s="646"/>
      <c r="J77" s="646"/>
      <c r="K77" s="646"/>
      <c r="L77" s="646"/>
      <c r="M77" s="646"/>
      <c r="N77" s="646"/>
      <c r="O77" s="646"/>
      <c r="P77" s="646"/>
      <c r="Q77" s="646"/>
      <c r="R77" s="646"/>
      <c r="S77" s="646"/>
      <c r="T77" s="646"/>
      <c r="U77" s="646"/>
      <c r="V77" s="646"/>
      <c r="W77" s="646"/>
      <c r="X77" s="646"/>
      <c r="Y77" s="768"/>
      <c r="Z77" s="218"/>
    </row>
    <row r="78" spans="1:26" x14ac:dyDescent="0.25">
      <c r="A78" s="182"/>
      <c r="B78" s="215"/>
      <c r="C78" s="645"/>
      <c r="D78" s="646"/>
      <c r="E78" s="646"/>
      <c r="F78" s="646"/>
      <c r="G78" s="646"/>
      <c r="H78" s="646"/>
      <c r="I78" s="646"/>
      <c r="J78" s="646"/>
      <c r="K78" s="646"/>
      <c r="L78" s="646"/>
      <c r="M78" s="646"/>
      <c r="N78" s="646"/>
      <c r="O78" s="646"/>
      <c r="P78" s="646"/>
      <c r="Q78" s="646"/>
      <c r="R78" s="646"/>
      <c r="S78" s="646"/>
      <c r="T78" s="646"/>
      <c r="U78" s="646"/>
      <c r="V78" s="646"/>
      <c r="W78" s="646"/>
      <c r="X78" s="646"/>
      <c r="Y78" s="768"/>
      <c r="Z78" s="218"/>
    </row>
    <row r="79" spans="1:26" ht="15.75" thickBot="1" x14ac:dyDescent="0.3">
      <c r="A79" s="182"/>
      <c r="B79" s="215"/>
      <c r="C79" s="647"/>
      <c r="D79" s="648"/>
      <c r="E79" s="648"/>
      <c r="F79" s="648"/>
      <c r="G79" s="648"/>
      <c r="H79" s="648"/>
      <c r="I79" s="648"/>
      <c r="J79" s="648"/>
      <c r="K79" s="648"/>
      <c r="L79" s="648"/>
      <c r="M79" s="648"/>
      <c r="N79" s="648"/>
      <c r="O79" s="648"/>
      <c r="P79" s="648"/>
      <c r="Q79" s="648"/>
      <c r="R79" s="648"/>
      <c r="S79" s="648"/>
      <c r="T79" s="648"/>
      <c r="U79" s="648"/>
      <c r="V79" s="648"/>
      <c r="W79" s="648"/>
      <c r="X79" s="648"/>
      <c r="Y79" s="770"/>
      <c r="Z79" s="218"/>
    </row>
    <row r="80" spans="1:26" x14ac:dyDescent="0.25">
      <c r="A80" s="181"/>
      <c r="B80" s="219"/>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20"/>
    </row>
    <row r="81" spans="1:26" x14ac:dyDescent="0.25">
      <c r="A81" s="181"/>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row>
    <row r="82" spans="1:26" x14ac:dyDescent="0.25">
      <c r="A82" s="181"/>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row>
    <row r="83" spans="1:26" x14ac:dyDescent="0.25">
      <c r="A83" s="18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row>
    <row r="84" spans="1:26" x14ac:dyDescent="0.25">
      <c r="A84" s="181"/>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row>
    <row r="85" spans="1:26" x14ac:dyDescent="0.25">
      <c r="A85" s="181"/>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row>
    <row r="86" spans="1:26" x14ac:dyDescent="0.25">
      <c r="A86" s="181"/>
      <c r="B86" s="1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row>
    <row r="87" spans="1:26" x14ac:dyDescent="0.25">
      <c r="A87" s="181"/>
      <c r="B87" s="1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row>
    <row r="88" spans="1:26" x14ac:dyDescent="0.25">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row>
    <row r="89" spans="1:26" x14ac:dyDescent="0.25">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row>
    <row r="90" spans="1:26" x14ac:dyDescent="0.25">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row>
    <row r="91" spans="1:26" x14ac:dyDescent="0.25">
      <c r="A91" s="181"/>
      <c r="B91" s="1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row>
    <row r="92" spans="1:26" x14ac:dyDescent="0.25">
      <c r="A92" s="181"/>
      <c r="B92" s="1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row>
    <row r="93" spans="1:26" x14ac:dyDescent="0.25">
      <c r="A93" s="181"/>
      <c r="B93" s="1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row>
    <row r="94" spans="1:26" x14ac:dyDescent="0.25">
      <c r="A94" s="181"/>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row>
    <row r="95" spans="1:26" x14ac:dyDescent="0.25">
      <c r="A95" s="181"/>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row>
    <row r="96" spans="1:26" x14ac:dyDescent="0.25">
      <c r="A96" s="181"/>
      <c r="B96" s="1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row>
    <row r="97" spans="1:26" x14ac:dyDescent="0.25">
      <c r="A97" s="18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row>
    <row r="98" spans="1:26" x14ac:dyDescent="0.25">
      <c r="A98" s="181"/>
      <c r="B98" s="1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row>
    <row r="99" spans="1:26" x14ac:dyDescent="0.25">
      <c r="A99" s="181"/>
      <c r="B99" s="1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row>
    <row r="100" spans="1:26" x14ac:dyDescent="0.25">
      <c r="A100" s="181"/>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row>
    <row r="101" spans="1:26" x14ac:dyDescent="0.25">
      <c r="A101" s="181"/>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row>
    <row r="102" spans="1:26" x14ac:dyDescent="0.25">
      <c r="A102" s="181"/>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row>
    <row r="103" spans="1:26" x14ac:dyDescent="0.25">
      <c r="A103" s="181"/>
      <c r="B103" s="1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row>
    <row r="104" spans="1:26" x14ac:dyDescent="0.25">
      <c r="A104" s="18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row>
    <row r="105" spans="1:26" x14ac:dyDescent="0.25">
      <c r="A105" s="181"/>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row>
    <row r="106" spans="1:26" x14ac:dyDescent="0.25">
      <c r="A106" s="181"/>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row>
    <row r="107" spans="1:26" x14ac:dyDescent="0.25">
      <c r="A107" s="181"/>
      <c r="B107" s="1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row>
    <row r="108" spans="1:26" x14ac:dyDescent="0.25">
      <c r="A108" s="181"/>
      <c r="B108" s="1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row>
    <row r="109" spans="1:26" x14ac:dyDescent="0.25">
      <c r="A109" s="181"/>
      <c r="B109" s="1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row>
    <row r="110" spans="1:26" x14ac:dyDescent="0.25">
      <c r="A110" s="18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row>
    <row r="111" spans="1:26" x14ac:dyDescent="0.25">
      <c r="A111" s="181"/>
      <c r="B111" s="1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row>
    <row r="112" spans="1:26" x14ac:dyDescent="0.25">
      <c r="A112" s="181"/>
      <c r="B112" s="1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row>
    <row r="113" spans="1:26" x14ac:dyDescent="0.25">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row>
    <row r="114" spans="1:26" x14ac:dyDescent="0.25">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row>
    <row r="115" spans="1:26" x14ac:dyDescent="0.25">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row>
    <row r="116" spans="1:26" x14ac:dyDescent="0.25">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row>
    <row r="117" spans="1:26" x14ac:dyDescent="0.25">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row>
    <row r="118" spans="1:26" x14ac:dyDescent="0.25">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row>
    <row r="119" spans="1:26" x14ac:dyDescent="0.25">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row>
  </sheetData>
  <mergeCells count="123">
    <mergeCell ref="U28:X28"/>
    <mergeCell ref="C34:G34"/>
    <mergeCell ref="B2:G4"/>
    <mergeCell ref="H2:Z2"/>
    <mergeCell ref="H3:O3"/>
    <mergeCell ref="P3:Z3"/>
    <mergeCell ref="H4:Z4"/>
    <mergeCell ref="C7:H8"/>
    <mergeCell ref="I7:Y8"/>
    <mergeCell ref="C23:I23"/>
    <mergeCell ref="J23:P23"/>
    <mergeCell ref="Q23:Y23"/>
    <mergeCell ref="I10:Q11"/>
    <mergeCell ref="R10:U10"/>
    <mergeCell ref="V10:Y10"/>
    <mergeCell ref="R11:U11"/>
    <mergeCell ref="V11:Y11"/>
    <mergeCell ref="C10:H11"/>
    <mergeCell ref="C13:H14"/>
    <mergeCell ref="I13:S14"/>
    <mergeCell ref="T13:Y13"/>
    <mergeCell ref="T14:Y14"/>
    <mergeCell ref="J24:P24"/>
    <mergeCell ref="Q24:Y24"/>
    <mergeCell ref="M20:S20"/>
    <mergeCell ref="T20:Y20"/>
    <mergeCell ref="M21:S21"/>
    <mergeCell ref="T21:Y21"/>
    <mergeCell ref="C26:H26"/>
    <mergeCell ref="I26:Y26"/>
    <mergeCell ref="C18:H18"/>
    <mergeCell ref="I18:Y18"/>
    <mergeCell ref="C20:H21"/>
    <mergeCell ref="I20:L21"/>
    <mergeCell ref="C24:I24"/>
    <mergeCell ref="C16:H16"/>
    <mergeCell ref="I16:Y16"/>
    <mergeCell ref="C30:Y31"/>
    <mergeCell ref="C79:G79"/>
    <mergeCell ref="H79:I79"/>
    <mergeCell ref="J79:M79"/>
    <mergeCell ref="N79:Y79"/>
    <mergeCell ref="C76:G76"/>
    <mergeCell ref="H76:I76"/>
    <mergeCell ref="J76:M76"/>
    <mergeCell ref="N76:Y76"/>
    <mergeCell ref="C77:G77"/>
    <mergeCell ref="H77:I77"/>
    <mergeCell ref="J77:M77"/>
    <mergeCell ref="N77:Y77"/>
    <mergeCell ref="C78:G78"/>
    <mergeCell ref="H78:I78"/>
    <mergeCell ref="J78:M78"/>
    <mergeCell ref="N78:Y78"/>
    <mergeCell ref="H65:I67"/>
    <mergeCell ref="C69:G69"/>
    <mergeCell ref="H69:I69"/>
    <mergeCell ref="J69:M69"/>
    <mergeCell ref="N69:Y69"/>
    <mergeCell ref="C28:H28"/>
    <mergeCell ref="I28:J28"/>
    <mergeCell ref="K28:P28"/>
    <mergeCell ref="Q28:S28"/>
    <mergeCell ref="J65:M67"/>
    <mergeCell ref="N65:Y67"/>
    <mergeCell ref="C37:G37"/>
    <mergeCell ref="K37:Y37"/>
    <mergeCell ref="C38:G38"/>
    <mergeCell ref="K38:Y38"/>
    <mergeCell ref="C33:G33"/>
    <mergeCell ref="K33:Y33"/>
    <mergeCell ref="K40:Y40"/>
    <mergeCell ref="C45:G45"/>
    <mergeCell ref="K45:Y45"/>
    <mergeCell ref="K34:Y34"/>
    <mergeCell ref="C35:G35"/>
    <mergeCell ref="K35:Y35"/>
    <mergeCell ref="C41:G41"/>
    <mergeCell ref="K41:Y41"/>
    <mergeCell ref="C36:G36"/>
    <mergeCell ref="K36:Y36"/>
    <mergeCell ref="C32:G32"/>
    <mergeCell ref="K32:Y32"/>
    <mergeCell ref="C39:G39"/>
    <mergeCell ref="K39:Y39"/>
    <mergeCell ref="C43:G43"/>
    <mergeCell ref="K43:Y43"/>
    <mergeCell ref="C44:G44"/>
    <mergeCell ref="K44:Y44"/>
    <mergeCell ref="C40:G40"/>
    <mergeCell ref="C68:G68"/>
    <mergeCell ref="H68:I68"/>
    <mergeCell ref="J68:M68"/>
    <mergeCell ref="N68:Y68"/>
    <mergeCell ref="C48:Y49"/>
    <mergeCell ref="C50:Y62"/>
    <mergeCell ref="C65:G67"/>
    <mergeCell ref="C42:G42"/>
    <mergeCell ref="K42:Y42"/>
    <mergeCell ref="C70:G70"/>
    <mergeCell ref="H70:I70"/>
    <mergeCell ref="J70:M70"/>
    <mergeCell ref="N70:Y70"/>
    <mergeCell ref="C71:G71"/>
    <mergeCell ref="H71:I71"/>
    <mergeCell ref="C75:G75"/>
    <mergeCell ref="H75:I75"/>
    <mergeCell ref="J75:M75"/>
    <mergeCell ref="N75:Y75"/>
    <mergeCell ref="C74:G74"/>
    <mergeCell ref="H74:I74"/>
    <mergeCell ref="J74:M74"/>
    <mergeCell ref="N74:Y74"/>
    <mergeCell ref="J73:M73"/>
    <mergeCell ref="N73:Y73"/>
    <mergeCell ref="N72:Y72"/>
    <mergeCell ref="C73:G73"/>
    <mergeCell ref="H73:I73"/>
    <mergeCell ref="J71:M71"/>
    <mergeCell ref="N71:Y71"/>
    <mergeCell ref="C72:G72"/>
    <mergeCell ref="H72:I72"/>
    <mergeCell ref="J72:M7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sheetPr>
  <dimension ref="A1:Z80"/>
  <sheetViews>
    <sheetView topLeftCell="A39" workbookViewId="0">
      <selection activeCell="I16" sqref="I16:Y16"/>
    </sheetView>
  </sheetViews>
  <sheetFormatPr baseColWidth="10" defaultRowHeight="15" x14ac:dyDescent="0.25"/>
  <cols>
    <col min="2" max="2" width="2.42578125" customWidth="1"/>
    <col min="3" max="7" width="3.42578125" customWidth="1"/>
    <col min="8" max="10" width="14.28515625" customWidth="1"/>
    <col min="11" max="25" width="5.7109375" customWidth="1"/>
    <col min="26" max="26" width="2.28515625" customWidth="1"/>
  </cols>
  <sheetData>
    <row r="1" spans="1:26" ht="15.75" thickBot="1" x14ac:dyDescent="0.3">
      <c r="A1" s="224"/>
      <c r="B1" s="225"/>
      <c r="C1" s="225"/>
      <c r="D1" s="225"/>
      <c r="E1" s="225"/>
      <c r="F1" s="225"/>
      <c r="G1" s="223"/>
      <c r="H1" s="223"/>
      <c r="I1" s="223"/>
      <c r="J1" s="223"/>
      <c r="K1" s="223"/>
      <c r="L1" s="223"/>
      <c r="M1" s="223"/>
      <c r="N1" s="223"/>
      <c r="O1" s="223"/>
      <c r="P1" s="223"/>
      <c r="Q1" s="223"/>
      <c r="R1" s="223"/>
      <c r="S1" s="223"/>
      <c r="T1" s="223"/>
      <c r="U1" s="223"/>
      <c r="V1" s="223"/>
      <c r="W1" s="223"/>
      <c r="X1" s="223"/>
      <c r="Y1" s="223"/>
      <c r="Z1" s="223"/>
    </row>
    <row r="2" spans="1:26" ht="15.75" x14ac:dyDescent="0.25">
      <c r="A2" s="224"/>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x14ac:dyDescent="0.25">
      <c r="A3" s="224"/>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3">
      <c r="A4" s="224"/>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x14ac:dyDescent="0.25">
      <c r="A5" s="224"/>
      <c r="B5" s="224"/>
      <c r="C5" s="224"/>
      <c r="D5" s="224"/>
      <c r="E5" s="224"/>
      <c r="F5" s="224"/>
      <c r="G5" s="224"/>
      <c r="H5" s="226"/>
      <c r="I5" s="226"/>
      <c r="J5" s="226"/>
      <c r="K5" s="226"/>
      <c r="L5" s="226"/>
      <c r="M5" s="226"/>
      <c r="N5" s="226"/>
      <c r="O5" s="226"/>
      <c r="P5" s="226"/>
      <c r="Q5" s="226"/>
      <c r="R5" s="226"/>
      <c r="S5" s="226"/>
      <c r="T5" s="226"/>
      <c r="U5" s="226"/>
      <c r="V5" s="226"/>
      <c r="W5" s="226"/>
      <c r="X5" s="226"/>
      <c r="Y5" s="226"/>
      <c r="Z5" s="226"/>
    </row>
    <row r="6" spans="1:26" ht="15.75" thickBot="1" x14ac:dyDescent="0.3">
      <c r="A6" s="223"/>
      <c r="B6" s="227"/>
      <c r="C6" s="228"/>
      <c r="D6" s="228"/>
      <c r="E6" s="228"/>
      <c r="F6" s="228"/>
      <c r="G6" s="228"/>
      <c r="H6" s="228"/>
      <c r="I6" s="229"/>
      <c r="J6" s="229"/>
      <c r="K6" s="229"/>
      <c r="L6" s="229"/>
      <c r="M6" s="229"/>
      <c r="N6" s="229"/>
      <c r="O6" s="229"/>
      <c r="P6" s="229"/>
      <c r="Q6" s="229"/>
      <c r="R6" s="230"/>
      <c r="S6" s="230"/>
      <c r="T6" s="230"/>
      <c r="U6" s="230"/>
      <c r="V6" s="230"/>
      <c r="W6" s="228"/>
      <c r="X6" s="228"/>
      <c r="Y6" s="228"/>
      <c r="Z6" s="231"/>
    </row>
    <row r="7" spans="1:26" x14ac:dyDescent="0.25">
      <c r="A7" s="223"/>
      <c r="B7" s="232"/>
      <c r="C7" s="628" t="s">
        <v>2</v>
      </c>
      <c r="D7" s="629"/>
      <c r="E7" s="629"/>
      <c r="F7" s="629"/>
      <c r="G7" s="629"/>
      <c r="H7" s="630"/>
      <c r="I7" s="661" t="s">
        <v>482</v>
      </c>
      <c r="J7" s="662"/>
      <c r="K7" s="662"/>
      <c r="L7" s="662"/>
      <c r="M7" s="662"/>
      <c r="N7" s="662"/>
      <c r="O7" s="662"/>
      <c r="P7" s="662"/>
      <c r="Q7" s="662"/>
      <c r="R7" s="662"/>
      <c r="S7" s="662"/>
      <c r="T7" s="662"/>
      <c r="U7" s="662"/>
      <c r="V7" s="662"/>
      <c r="W7" s="662"/>
      <c r="X7" s="662"/>
      <c r="Y7" s="663"/>
      <c r="Z7" s="233"/>
    </row>
    <row r="8" spans="1:26" ht="15.75" thickBot="1" x14ac:dyDescent="0.3">
      <c r="A8" s="223"/>
      <c r="B8" s="232"/>
      <c r="C8" s="631"/>
      <c r="D8" s="632"/>
      <c r="E8" s="632"/>
      <c r="F8" s="632"/>
      <c r="G8" s="632"/>
      <c r="H8" s="633"/>
      <c r="I8" s="664"/>
      <c r="J8" s="665"/>
      <c r="K8" s="665"/>
      <c r="L8" s="665"/>
      <c r="M8" s="665"/>
      <c r="N8" s="665"/>
      <c r="O8" s="665"/>
      <c r="P8" s="665"/>
      <c r="Q8" s="665"/>
      <c r="R8" s="665"/>
      <c r="S8" s="665"/>
      <c r="T8" s="665"/>
      <c r="U8" s="665"/>
      <c r="V8" s="665"/>
      <c r="W8" s="665"/>
      <c r="X8" s="665"/>
      <c r="Y8" s="666"/>
      <c r="Z8" s="233"/>
    </row>
    <row r="9" spans="1:26" ht="15.75" thickBot="1" x14ac:dyDescent="0.3">
      <c r="A9" s="223"/>
      <c r="B9" s="232"/>
      <c r="C9" s="234"/>
      <c r="D9" s="234"/>
      <c r="E9" s="234"/>
      <c r="F9" s="234"/>
      <c r="G9" s="234"/>
      <c r="H9" s="234"/>
      <c r="I9" s="235"/>
      <c r="J9" s="235"/>
      <c r="K9" s="235"/>
      <c r="L9" s="235"/>
      <c r="M9" s="235"/>
      <c r="N9" s="235"/>
      <c r="O9" s="235"/>
      <c r="P9" s="235"/>
      <c r="Q9" s="235"/>
      <c r="R9" s="236"/>
      <c r="S9" s="236"/>
      <c r="T9" s="236"/>
      <c r="U9" s="236"/>
      <c r="V9" s="236"/>
      <c r="W9" s="234"/>
      <c r="X9" s="234"/>
      <c r="Y9" s="234"/>
      <c r="Z9" s="233"/>
    </row>
    <row r="10" spans="1:26" ht="15.75" thickBot="1" x14ac:dyDescent="0.3">
      <c r="A10" s="223"/>
      <c r="B10" s="232"/>
      <c r="C10" s="628" t="s">
        <v>4</v>
      </c>
      <c r="D10" s="629"/>
      <c r="E10" s="629"/>
      <c r="F10" s="629"/>
      <c r="G10" s="629"/>
      <c r="H10" s="630"/>
      <c r="I10" s="676" t="s">
        <v>518</v>
      </c>
      <c r="J10" s="677"/>
      <c r="K10" s="677"/>
      <c r="L10" s="677"/>
      <c r="M10" s="677"/>
      <c r="N10" s="677"/>
      <c r="O10" s="677"/>
      <c r="P10" s="677"/>
      <c r="Q10" s="678"/>
      <c r="R10" s="673" t="s">
        <v>3</v>
      </c>
      <c r="S10" s="674"/>
      <c r="T10" s="674"/>
      <c r="U10" s="675"/>
      <c r="V10" s="667" t="s">
        <v>5</v>
      </c>
      <c r="W10" s="668"/>
      <c r="X10" s="668"/>
      <c r="Y10" s="669"/>
      <c r="Z10" s="233"/>
    </row>
    <row r="11" spans="1:26" ht="15.75" thickBot="1" x14ac:dyDescent="0.3">
      <c r="A11" s="223"/>
      <c r="B11" s="232"/>
      <c r="C11" s="631"/>
      <c r="D11" s="632"/>
      <c r="E11" s="632"/>
      <c r="F11" s="632"/>
      <c r="G11" s="632"/>
      <c r="H11" s="633"/>
      <c r="I11" s="679"/>
      <c r="J11" s="680"/>
      <c r="K11" s="680"/>
      <c r="L11" s="680"/>
      <c r="M11" s="680"/>
      <c r="N11" s="680"/>
      <c r="O11" s="680"/>
      <c r="P11" s="680"/>
      <c r="Q11" s="681"/>
      <c r="R11" s="682" t="s">
        <v>519</v>
      </c>
      <c r="S11" s="683"/>
      <c r="T11" s="683"/>
      <c r="U11" s="684"/>
      <c r="V11" s="670" t="s">
        <v>485</v>
      </c>
      <c r="W11" s="671"/>
      <c r="X11" s="671"/>
      <c r="Y11" s="672"/>
      <c r="Z11" s="233"/>
    </row>
    <row r="12" spans="1:26" ht="15.75" thickBot="1" x14ac:dyDescent="0.3">
      <c r="A12" s="223"/>
      <c r="B12" s="237"/>
      <c r="C12" s="238"/>
      <c r="D12" s="238"/>
      <c r="E12" s="238"/>
      <c r="F12" s="238"/>
      <c r="G12" s="238"/>
      <c r="H12" s="238"/>
      <c r="I12" s="238"/>
      <c r="J12" s="238"/>
      <c r="K12" s="238"/>
      <c r="L12" s="238"/>
      <c r="M12" s="238"/>
      <c r="N12" s="238"/>
      <c r="O12" s="238"/>
      <c r="P12" s="238"/>
      <c r="Q12" s="238"/>
      <c r="R12" s="238"/>
      <c r="S12" s="238"/>
      <c r="T12" s="238"/>
      <c r="U12" s="238"/>
      <c r="V12" s="238"/>
      <c r="W12" s="238"/>
      <c r="X12" s="238"/>
      <c r="Y12" s="238"/>
      <c r="Z12" s="239"/>
    </row>
    <row r="13" spans="1:26" ht="22.5" customHeight="1" x14ac:dyDescent="0.25">
      <c r="A13" s="223"/>
      <c r="B13" s="237"/>
      <c r="C13" s="628" t="s">
        <v>6</v>
      </c>
      <c r="D13" s="629"/>
      <c r="E13" s="629"/>
      <c r="F13" s="629"/>
      <c r="G13" s="629"/>
      <c r="H13" s="630"/>
      <c r="I13" s="634" t="s">
        <v>520</v>
      </c>
      <c r="J13" s="635"/>
      <c r="K13" s="635"/>
      <c r="L13" s="635"/>
      <c r="M13" s="635"/>
      <c r="N13" s="635"/>
      <c r="O13" s="635"/>
      <c r="P13" s="635"/>
      <c r="Q13" s="635"/>
      <c r="R13" s="635"/>
      <c r="S13" s="636"/>
      <c r="T13" s="628" t="s">
        <v>7</v>
      </c>
      <c r="U13" s="629"/>
      <c r="V13" s="629"/>
      <c r="W13" s="629"/>
      <c r="X13" s="629"/>
      <c r="Y13" s="630"/>
      <c r="Z13" s="239"/>
    </row>
    <row r="14" spans="1:26" ht="22.5" customHeight="1" thickBot="1" x14ac:dyDescent="0.3">
      <c r="A14" s="223"/>
      <c r="B14" s="237"/>
      <c r="C14" s="631"/>
      <c r="D14" s="632"/>
      <c r="E14" s="632"/>
      <c r="F14" s="632"/>
      <c r="G14" s="632"/>
      <c r="H14" s="633"/>
      <c r="I14" s="637"/>
      <c r="J14" s="638"/>
      <c r="K14" s="638"/>
      <c r="L14" s="638"/>
      <c r="M14" s="638"/>
      <c r="N14" s="638"/>
      <c r="O14" s="638"/>
      <c r="P14" s="638"/>
      <c r="Q14" s="638"/>
      <c r="R14" s="638"/>
      <c r="S14" s="639"/>
      <c r="T14" s="640" t="s">
        <v>45</v>
      </c>
      <c r="U14" s="641"/>
      <c r="V14" s="641"/>
      <c r="W14" s="641"/>
      <c r="X14" s="641"/>
      <c r="Y14" s="642"/>
      <c r="Z14" s="239"/>
    </row>
    <row r="15" spans="1:26" ht="15.75" thickBot="1" x14ac:dyDescent="0.3">
      <c r="A15" s="223"/>
      <c r="B15" s="237"/>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9"/>
    </row>
    <row r="16" spans="1:26" ht="45" customHeight="1" thickBot="1" x14ac:dyDescent="0.3">
      <c r="A16" s="223"/>
      <c r="B16" s="237"/>
      <c r="C16" s="685" t="s">
        <v>8</v>
      </c>
      <c r="D16" s="686"/>
      <c r="E16" s="686"/>
      <c r="F16" s="686"/>
      <c r="G16" s="686"/>
      <c r="H16" s="687"/>
      <c r="I16" s="688" t="s">
        <v>521</v>
      </c>
      <c r="J16" s="689"/>
      <c r="K16" s="689"/>
      <c r="L16" s="689"/>
      <c r="M16" s="689"/>
      <c r="N16" s="689"/>
      <c r="O16" s="689"/>
      <c r="P16" s="689"/>
      <c r="Q16" s="689"/>
      <c r="R16" s="689"/>
      <c r="S16" s="689"/>
      <c r="T16" s="689"/>
      <c r="U16" s="689"/>
      <c r="V16" s="689"/>
      <c r="W16" s="689"/>
      <c r="X16" s="689"/>
      <c r="Y16" s="690"/>
      <c r="Z16" s="239"/>
    </row>
    <row r="17" spans="1:26" ht="15.75" thickBot="1" x14ac:dyDescent="0.3">
      <c r="A17" s="222"/>
      <c r="B17" s="237"/>
      <c r="C17" s="236"/>
      <c r="D17" s="236"/>
      <c r="E17" s="236"/>
      <c r="F17" s="236"/>
      <c r="G17" s="236"/>
      <c r="H17" s="236"/>
      <c r="I17" s="240"/>
      <c r="J17" s="240"/>
      <c r="K17" s="240"/>
      <c r="L17" s="240"/>
      <c r="M17" s="240"/>
      <c r="N17" s="240"/>
      <c r="O17" s="240"/>
      <c r="P17" s="240"/>
      <c r="Q17" s="240"/>
      <c r="R17" s="240"/>
      <c r="S17" s="240"/>
      <c r="T17" s="240"/>
      <c r="U17" s="240"/>
      <c r="V17" s="240"/>
      <c r="W17" s="240"/>
      <c r="X17" s="240"/>
      <c r="Y17" s="240"/>
      <c r="Z17" s="239"/>
    </row>
    <row r="18" spans="1:26" ht="63" customHeight="1" thickBot="1" x14ac:dyDescent="0.3">
      <c r="A18" s="222"/>
      <c r="B18" s="237"/>
      <c r="C18" s="685" t="s">
        <v>9</v>
      </c>
      <c r="D18" s="686"/>
      <c r="E18" s="686"/>
      <c r="F18" s="686"/>
      <c r="G18" s="686"/>
      <c r="H18" s="687"/>
      <c r="I18" s="688" t="s">
        <v>522</v>
      </c>
      <c r="J18" s="689"/>
      <c r="K18" s="689"/>
      <c r="L18" s="689"/>
      <c r="M18" s="689"/>
      <c r="N18" s="689"/>
      <c r="O18" s="689"/>
      <c r="P18" s="689"/>
      <c r="Q18" s="689"/>
      <c r="R18" s="689"/>
      <c r="S18" s="689"/>
      <c r="T18" s="689"/>
      <c r="U18" s="689"/>
      <c r="V18" s="689"/>
      <c r="W18" s="689"/>
      <c r="X18" s="689"/>
      <c r="Y18" s="690"/>
      <c r="Z18" s="239"/>
    </row>
    <row r="19" spans="1:26" ht="15.75" thickBot="1" x14ac:dyDescent="0.3">
      <c r="A19" s="222"/>
      <c r="B19" s="237"/>
      <c r="C19" s="236"/>
      <c r="D19" s="236"/>
      <c r="E19" s="236"/>
      <c r="F19" s="236"/>
      <c r="G19" s="236"/>
      <c r="H19" s="236"/>
      <c r="I19" s="240"/>
      <c r="J19" s="240"/>
      <c r="K19" s="240"/>
      <c r="L19" s="240"/>
      <c r="M19" s="240"/>
      <c r="N19" s="240"/>
      <c r="O19" s="240"/>
      <c r="P19" s="240"/>
      <c r="Q19" s="240"/>
      <c r="R19" s="240"/>
      <c r="S19" s="240"/>
      <c r="T19" s="240"/>
      <c r="U19" s="240"/>
      <c r="V19" s="240"/>
      <c r="W19" s="240"/>
      <c r="X19" s="240"/>
      <c r="Y19" s="240"/>
      <c r="Z19" s="239"/>
    </row>
    <row r="20" spans="1:26" x14ac:dyDescent="0.25">
      <c r="A20" s="222"/>
      <c r="B20" s="237"/>
      <c r="C20" s="691" t="s">
        <v>10</v>
      </c>
      <c r="D20" s="692"/>
      <c r="E20" s="692"/>
      <c r="F20" s="692"/>
      <c r="G20" s="692"/>
      <c r="H20" s="693"/>
      <c r="I20" s="697" t="s">
        <v>489</v>
      </c>
      <c r="J20" s="698"/>
      <c r="K20" s="698"/>
      <c r="L20" s="699"/>
      <c r="M20" s="667" t="s">
        <v>11</v>
      </c>
      <c r="N20" s="668"/>
      <c r="O20" s="668"/>
      <c r="P20" s="668"/>
      <c r="Q20" s="668"/>
      <c r="R20" s="668"/>
      <c r="S20" s="669"/>
      <c r="T20" s="667" t="s">
        <v>12</v>
      </c>
      <c r="U20" s="668"/>
      <c r="V20" s="668"/>
      <c r="W20" s="668"/>
      <c r="X20" s="668"/>
      <c r="Y20" s="669"/>
      <c r="Z20" s="239"/>
    </row>
    <row r="21" spans="1:26" ht="15.75" thickBot="1" x14ac:dyDescent="0.3">
      <c r="A21" s="222"/>
      <c r="B21" s="237"/>
      <c r="C21" s="694"/>
      <c r="D21" s="695"/>
      <c r="E21" s="695"/>
      <c r="F21" s="695"/>
      <c r="G21" s="695"/>
      <c r="H21" s="696"/>
      <c r="I21" s="700"/>
      <c r="J21" s="701"/>
      <c r="K21" s="701"/>
      <c r="L21" s="702"/>
      <c r="M21" s="842" t="s">
        <v>70</v>
      </c>
      <c r="N21" s="843"/>
      <c r="O21" s="843"/>
      <c r="P21" s="843"/>
      <c r="Q21" s="843"/>
      <c r="R21" s="843"/>
      <c r="S21" s="844"/>
      <c r="T21" s="1485" t="s">
        <v>490</v>
      </c>
      <c r="U21" s="1486"/>
      <c r="V21" s="1486"/>
      <c r="W21" s="1486"/>
      <c r="X21" s="1486"/>
      <c r="Y21" s="1487"/>
      <c r="Z21" s="239"/>
    </row>
    <row r="22" spans="1:26" ht="15.75" thickBot="1" x14ac:dyDescent="0.3">
      <c r="A22" s="222"/>
      <c r="B22" s="237"/>
      <c r="C22" s="238"/>
      <c r="D22" s="238"/>
      <c r="E22" s="238"/>
      <c r="F22" s="238"/>
      <c r="G22" s="238"/>
      <c r="H22" s="238"/>
      <c r="I22" s="238"/>
      <c r="J22" s="238"/>
      <c r="K22" s="238"/>
      <c r="L22" s="238"/>
      <c r="M22" s="238"/>
      <c r="N22" s="238"/>
      <c r="O22" s="238"/>
      <c r="P22" s="238"/>
      <c r="Q22" s="238"/>
      <c r="R22" s="238"/>
      <c r="S22" s="238"/>
      <c r="T22" s="238"/>
      <c r="U22" s="238"/>
      <c r="V22" s="238"/>
      <c r="W22" s="238"/>
      <c r="X22" s="238"/>
      <c r="Y22" s="238"/>
      <c r="Z22" s="239"/>
    </row>
    <row r="23" spans="1:26" x14ac:dyDescent="0.25">
      <c r="A23" s="222"/>
      <c r="B23" s="237"/>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239"/>
    </row>
    <row r="24" spans="1:26" ht="15.75" thickBot="1" x14ac:dyDescent="0.3">
      <c r="A24" s="222"/>
      <c r="B24" s="237"/>
      <c r="C24" s="710" t="s">
        <v>491</v>
      </c>
      <c r="D24" s="711"/>
      <c r="E24" s="711"/>
      <c r="F24" s="711"/>
      <c r="G24" s="711"/>
      <c r="H24" s="711"/>
      <c r="I24" s="712"/>
      <c r="J24" s="710" t="s">
        <v>141</v>
      </c>
      <c r="K24" s="711"/>
      <c r="L24" s="711"/>
      <c r="M24" s="711"/>
      <c r="N24" s="711"/>
      <c r="O24" s="711"/>
      <c r="P24" s="712"/>
      <c r="Q24" s="1482" t="s">
        <v>382</v>
      </c>
      <c r="R24" s="1483"/>
      <c r="S24" s="1483"/>
      <c r="T24" s="1483"/>
      <c r="U24" s="1483"/>
      <c r="V24" s="1483"/>
      <c r="W24" s="1483"/>
      <c r="X24" s="1483"/>
      <c r="Y24" s="1484"/>
      <c r="Z24" s="239"/>
    </row>
    <row r="25" spans="1:26" ht="15.75" thickBot="1" x14ac:dyDescent="0.3">
      <c r="A25" s="222"/>
      <c r="B25" s="237"/>
      <c r="C25" s="238"/>
      <c r="D25" s="238"/>
      <c r="E25" s="238"/>
      <c r="F25" s="238"/>
      <c r="G25" s="238"/>
      <c r="H25" s="238"/>
      <c r="I25" s="238"/>
      <c r="J25" s="238"/>
      <c r="K25" s="238"/>
      <c r="L25" s="238"/>
      <c r="M25" s="238"/>
      <c r="N25" s="238"/>
      <c r="O25" s="238"/>
      <c r="P25" s="238" t="s">
        <v>636</v>
      </c>
      <c r="Q25" s="238"/>
      <c r="R25" s="238"/>
      <c r="S25" s="238"/>
      <c r="T25" s="238"/>
      <c r="U25" s="238"/>
      <c r="V25" s="238"/>
      <c r="W25" s="238"/>
      <c r="X25" s="238"/>
      <c r="Y25" s="238"/>
      <c r="Z25" s="239"/>
    </row>
    <row r="26" spans="1:26" ht="30" customHeight="1" thickBot="1" x14ac:dyDescent="0.3">
      <c r="A26" s="222"/>
      <c r="B26" s="237"/>
      <c r="C26" s="685" t="s">
        <v>16</v>
      </c>
      <c r="D26" s="686"/>
      <c r="E26" s="686"/>
      <c r="F26" s="686"/>
      <c r="G26" s="686"/>
      <c r="H26" s="687"/>
      <c r="I26" s="688" t="s">
        <v>523</v>
      </c>
      <c r="J26" s="689"/>
      <c r="K26" s="689"/>
      <c r="L26" s="689"/>
      <c r="M26" s="689"/>
      <c r="N26" s="689"/>
      <c r="O26" s="689"/>
      <c r="P26" s="689"/>
      <c r="Q26" s="689"/>
      <c r="R26" s="689"/>
      <c r="S26" s="689"/>
      <c r="T26" s="689"/>
      <c r="U26" s="689"/>
      <c r="V26" s="689"/>
      <c r="W26" s="689"/>
      <c r="X26" s="689"/>
      <c r="Y26" s="690"/>
      <c r="Z26" s="239"/>
    </row>
    <row r="27" spans="1:26" ht="15.75" thickBot="1" x14ac:dyDescent="0.3">
      <c r="A27" s="222"/>
      <c r="B27" s="237"/>
      <c r="C27" s="236"/>
      <c r="D27" s="236"/>
      <c r="E27" s="236"/>
      <c r="F27" s="236"/>
      <c r="G27" s="236"/>
      <c r="H27" s="236"/>
      <c r="I27" s="240"/>
      <c r="J27" s="240"/>
      <c r="K27" s="240"/>
      <c r="L27" s="240"/>
      <c r="M27" s="240"/>
      <c r="N27" s="240"/>
      <c r="O27" s="240"/>
      <c r="P27" s="240"/>
      <c r="Q27" s="240"/>
      <c r="R27" s="240"/>
      <c r="S27" s="240"/>
      <c r="T27" s="240"/>
      <c r="U27" s="240"/>
      <c r="V27" s="240"/>
      <c r="W27" s="240"/>
      <c r="X27" s="240"/>
      <c r="Y27" s="240"/>
      <c r="Z27" s="239"/>
    </row>
    <row r="28" spans="1:26" ht="15.75" thickBot="1" x14ac:dyDescent="0.3">
      <c r="A28" s="222"/>
      <c r="B28" s="237"/>
      <c r="C28" s="685" t="s">
        <v>17</v>
      </c>
      <c r="D28" s="686"/>
      <c r="E28" s="686"/>
      <c r="F28" s="686"/>
      <c r="G28" s="686"/>
      <c r="H28" s="687"/>
      <c r="I28" s="709" t="s">
        <v>107</v>
      </c>
      <c r="J28" s="688"/>
      <c r="K28" s="685" t="s">
        <v>18</v>
      </c>
      <c r="L28" s="686"/>
      <c r="M28" s="686"/>
      <c r="N28" s="686"/>
      <c r="O28" s="686"/>
      <c r="P28" s="687"/>
      <c r="Q28" s="718" t="s">
        <v>38</v>
      </c>
      <c r="R28" s="716"/>
      <c r="S28" s="717"/>
      <c r="T28" s="241"/>
      <c r="U28" s="716" t="s">
        <v>39</v>
      </c>
      <c r="V28" s="716"/>
      <c r="W28" s="716"/>
      <c r="X28" s="717"/>
      <c r="Y28" s="242"/>
      <c r="Z28" s="239"/>
    </row>
    <row r="29" spans="1:26" ht="15.75" thickBot="1" x14ac:dyDescent="0.3">
      <c r="A29" s="222"/>
      <c r="B29" s="237"/>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239"/>
    </row>
    <row r="30" spans="1:26" x14ac:dyDescent="0.25">
      <c r="A30" s="222"/>
      <c r="B30" s="243"/>
      <c r="C30" s="989" t="s">
        <v>19</v>
      </c>
      <c r="D30" s="990"/>
      <c r="E30" s="990"/>
      <c r="F30" s="990"/>
      <c r="G30" s="990"/>
      <c r="H30" s="990"/>
      <c r="I30" s="990"/>
      <c r="J30" s="990"/>
      <c r="K30" s="990"/>
      <c r="L30" s="990"/>
      <c r="M30" s="990"/>
      <c r="N30" s="990"/>
      <c r="O30" s="990"/>
      <c r="P30" s="990"/>
      <c r="Q30" s="990"/>
      <c r="R30" s="990"/>
      <c r="S30" s="990"/>
      <c r="T30" s="990"/>
      <c r="U30" s="990"/>
      <c r="V30" s="990"/>
      <c r="W30" s="990"/>
      <c r="X30" s="990"/>
      <c r="Y30" s="991"/>
      <c r="Z30" s="239"/>
    </row>
    <row r="31" spans="1:26" ht="15.75" thickBot="1" x14ac:dyDescent="0.3">
      <c r="A31" s="222"/>
      <c r="B31" s="243"/>
      <c r="C31" s="1545"/>
      <c r="D31" s="1546"/>
      <c r="E31" s="1546"/>
      <c r="F31" s="1546"/>
      <c r="G31" s="1546"/>
      <c r="H31" s="1546"/>
      <c r="I31" s="1546"/>
      <c r="J31" s="1546"/>
      <c r="K31" s="1546"/>
      <c r="L31" s="1546"/>
      <c r="M31" s="1546"/>
      <c r="N31" s="1546"/>
      <c r="O31" s="1546"/>
      <c r="P31" s="1546"/>
      <c r="Q31" s="1546"/>
      <c r="R31" s="1546"/>
      <c r="S31" s="1546"/>
      <c r="T31" s="1546"/>
      <c r="U31" s="1546"/>
      <c r="V31" s="1546"/>
      <c r="W31" s="1546"/>
      <c r="X31" s="1546"/>
      <c r="Y31" s="1547"/>
      <c r="Z31" s="239"/>
    </row>
    <row r="32" spans="1:26" ht="34.5" customHeight="1" x14ac:dyDescent="0.25">
      <c r="A32" s="222"/>
      <c r="B32" s="243"/>
      <c r="C32" s="989" t="s">
        <v>20</v>
      </c>
      <c r="D32" s="990"/>
      <c r="E32" s="990"/>
      <c r="F32" s="990"/>
      <c r="G32" s="991"/>
      <c r="H32" s="495" t="s">
        <v>494</v>
      </c>
      <c r="I32" s="495" t="s">
        <v>524</v>
      </c>
      <c r="J32" s="495" t="s">
        <v>23</v>
      </c>
      <c r="K32" s="1548" t="s">
        <v>24</v>
      </c>
      <c r="L32" s="990"/>
      <c r="M32" s="990"/>
      <c r="N32" s="990"/>
      <c r="O32" s="990"/>
      <c r="P32" s="990"/>
      <c r="Q32" s="990"/>
      <c r="R32" s="990"/>
      <c r="S32" s="990"/>
      <c r="T32" s="990"/>
      <c r="U32" s="990"/>
      <c r="V32" s="990"/>
      <c r="W32" s="990"/>
      <c r="X32" s="990"/>
      <c r="Y32" s="991"/>
      <c r="Z32" s="239"/>
    </row>
    <row r="33" spans="1:26" ht="26.25" customHeight="1" x14ac:dyDescent="0.25">
      <c r="A33" s="222"/>
      <c r="B33" s="243"/>
      <c r="C33" s="719" t="s">
        <v>411</v>
      </c>
      <c r="D33" s="720"/>
      <c r="E33" s="720"/>
      <c r="F33" s="720"/>
      <c r="G33" s="721"/>
      <c r="H33" s="244">
        <v>5</v>
      </c>
      <c r="I33" s="245">
        <v>0</v>
      </c>
      <c r="J33" s="245">
        <f>+H33+I33</f>
        <v>5</v>
      </c>
      <c r="K33" s="1535" t="s">
        <v>525</v>
      </c>
      <c r="L33" s="1536"/>
      <c r="M33" s="1536"/>
      <c r="N33" s="1536"/>
      <c r="O33" s="1536"/>
      <c r="P33" s="1536"/>
      <c r="Q33" s="1536"/>
      <c r="R33" s="1536"/>
      <c r="S33" s="1536"/>
      <c r="T33" s="1536"/>
      <c r="U33" s="1536"/>
      <c r="V33" s="1536"/>
      <c r="W33" s="1536"/>
      <c r="X33" s="1536"/>
      <c r="Y33" s="1537"/>
      <c r="Z33" s="239"/>
    </row>
    <row r="34" spans="1:26" ht="26.25" customHeight="1" x14ac:dyDescent="0.25">
      <c r="A34" s="222"/>
      <c r="B34" s="243"/>
      <c r="C34" s="1294" t="s">
        <v>412</v>
      </c>
      <c r="D34" s="1295"/>
      <c r="E34" s="1295"/>
      <c r="F34" s="1295"/>
      <c r="G34" s="1538"/>
      <c r="H34" s="244">
        <v>4</v>
      </c>
      <c r="I34" s="245">
        <v>0</v>
      </c>
      <c r="J34" s="245">
        <f t="shared" ref="J34:J41" si="0">+H34+I34</f>
        <v>4</v>
      </c>
      <c r="K34" s="1535" t="s">
        <v>526</v>
      </c>
      <c r="L34" s="1536"/>
      <c r="M34" s="1536"/>
      <c r="N34" s="1536"/>
      <c r="O34" s="1536"/>
      <c r="P34" s="1536"/>
      <c r="Q34" s="1536"/>
      <c r="R34" s="1536"/>
      <c r="S34" s="1536"/>
      <c r="T34" s="1536"/>
      <c r="U34" s="1536"/>
      <c r="V34" s="1536"/>
      <c r="W34" s="1536"/>
      <c r="X34" s="1536"/>
      <c r="Y34" s="1537"/>
      <c r="Z34" s="239"/>
    </row>
    <row r="35" spans="1:26" ht="26.25" customHeight="1" x14ac:dyDescent="0.25">
      <c r="A35" s="222"/>
      <c r="B35" s="243"/>
      <c r="C35" s="719" t="s">
        <v>413</v>
      </c>
      <c r="D35" s="720"/>
      <c r="E35" s="720"/>
      <c r="F35" s="720"/>
      <c r="G35" s="721"/>
      <c r="H35" s="244">
        <v>1</v>
      </c>
      <c r="I35" s="245">
        <v>1</v>
      </c>
      <c r="J35" s="245">
        <f t="shared" si="0"/>
        <v>2</v>
      </c>
      <c r="K35" s="1535" t="s">
        <v>527</v>
      </c>
      <c r="L35" s="1536"/>
      <c r="M35" s="1536"/>
      <c r="N35" s="1536"/>
      <c r="O35" s="1536"/>
      <c r="P35" s="1536"/>
      <c r="Q35" s="1536"/>
      <c r="R35" s="1536"/>
      <c r="S35" s="1536"/>
      <c r="T35" s="1536"/>
      <c r="U35" s="1536"/>
      <c r="V35" s="1536"/>
      <c r="W35" s="1536"/>
      <c r="X35" s="1536"/>
      <c r="Y35" s="1537"/>
      <c r="Z35" s="239"/>
    </row>
    <row r="36" spans="1:26" ht="26.25" customHeight="1" x14ac:dyDescent="0.25">
      <c r="A36" s="222"/>
      <c r="B36" s="243"/>
      <c r="C36" s="719" t="s">
        <v>414</v>
      </c>
      <c r="D36" s="720"/>
      <c r="E36" s="720"/>
      <c r="F36" s="720"/>
      <c r="G36" s="721"/>
      <c r="H36" s="244">
        <v>5</v>
      </c>
      <c r="I36" s="245">
        <v>1</v>
      </c>
      <c r="J36" s="245">
        <f t="shared" si="0"/>
        <v>6</v>
      </c>
      <c r="K36" s="1535" t="s">
        <v>528</v>
      </c>
      <c r="L36" s="1536"/>
      <c r="M36" s="1536"/>
      <c r="N36" s="1536"/>
      <c r="O36" s="1536"/>
      <c r="P36" s="1536"/>
      <c r="Q36" s="1536"/>
      <c r="R36" s="1536"/>
      <c r="S36" s="1536"/>
      <c r="T36" s="1536"/>
      <c r="U36" s="1536"/>
      <c r="V36" s="1536"/>
      <c r="W36" s="1536"/>
      <c r="X36" s="1536"/>
      <c r="Y36" s="1537"/>
      <c r="Z36" s="239"/>
    </row>
    <row r="37" spans="1:26" ht="26.25" customHeight="1" x14ac:dyDescent="0.25">
      <c r="A37" s="222"/>
      <c r="B37" s="243"/>
      <c r="C37" s="1294" t="s">
        <v>415</v>
      </c>
      <c r="D37" s="1295"/>
      <c r="E37" s="1295"/>
      <c r="F37" s="1295"/>
      <c r="G37" s="1538"/>
      <c r="H37" s="244">
        <v>4</v>
      </c>
      <c r="I37" s="245">
        <v>2</v>
      </c>
      <c r="J37" s="245">
        <f t="shared" si="0"/>
        <v>6</v>
      </c>
      <c r="K37" s="1535" t="s">
        <v>529</v>
      </c>
      <c r="L37" s="1536"/>
      <c r="M37" s="1536"/>
      <c r="N37" s="1536"/>
      <c r="O37" s="1536"/>
      <c r="P37" s="1536"/>
      <c r="Q37" s="1536"/>
      <c r="R37" s="1536"/>
      <c r="S37" s="1536"/>
      <c r="T37" s="1536"/>
      <c r="U37" s="1536"/>
      <c r="V37" s="1536"/>
      <c r="W37" s="1536"/>
      <c r="X37" s="1536"/>
      <c r="Y37" s="1537"/>
      <c r="Z37" s="239"/>
    </row>
    <row r="38" spans="1:26" ht="26.25" customHeight="1" x14ac:dyDescent="0.25">
      <c r="A38" s="222"/>
      <c r="B38" s="243"/>
      <c r="C38" s="719" t="s">
        <v>416</v>
      </c>
      <c r="D38" s="720"/>
      <c r="E38" s="720"/>
      <c r="F38" s="720"/>
      <c r="G38" s="721"/>
      <c r="H38" s="244">
        <v>2</v>
      </c>
      <c r="I38" s="245">
        <v>3</v>
      </c>
      <c r="J38" s="245">
        <f t="shared" si="0"/>
        <v>5</v>
      </c>
      <c r="K38" s="1535" t="s">
        <v>530</v>
      </c>
      <c r="L38" s="1536"/>
      <c r="M38" s="1536"/>
      <c r="N38" s="1536"/>
      <c r="O38" s="1536"/>
      <c r="P38" s="1536"/>
      <c r="Q38" s="1536"/>
      <c r="R38" s="1536"/>
      <c r="S38" s="1536"/>
      <c r="T38" s="1536"/>
      <c r="U38" s="1536"/>
      <c r="V38" s="1536"/>
      <c r="W38" s="1536"/>
      <c r="X38" s="1536"/>
      <c r="Y38" s="1537"/>
      <c r="Z38" s="239"/>
    </row>
    <row r="39" spans="1:26" ht="28.5" customHeight="1" x14ac:dyDescent="0.25">
      <c r="A39" s="222"/>
      <c r="B39" s="243"/>
      <c r="C39" s="719" t="s">
        <v>417</v>
      </c>
      <c r="D39" s="720"/>
      <c r="E39" s="720"/>
      <c r="F39" s="720"/>
      <c r="G39" s="721"/>
      <c r="H39" s="502"/>
      <c r="I39" s="180">
        <v>8</v>
      </c>
      <c r="J39" s="245">
        <f t="shared" si="0"/>
        <v>8</v>
      </c>
      <c r="K39" s="1535" t="s">
        <v>732</v>
      </c>
      <c r="L39" s="1536"/>
      <c r="M39" s="1536"/>
      <c r="N39" s="1536"/>
      <c r="O39" s="1536"/>
      <c r="P39" s="1536"/>
      <c r="Q39" s="1536"/>
      <c r="R39" s="1536"/>
      <c r="S39" s="1536"/>
      <c r="T39" s="1536"/>
      <c r="U39" s="1536"/>
      <c r="V39" s="1536"/>
      <c r="W39" s="1536"/>
      <c r="X39" s="1536"/>
      <c r="Y39" s="1537"/>
      <c r="Z39" s="239"/>
    </row>
    <row r="40" spans="1:26" ht="27" customHeight="1" x14ac:dyDescent="0.25">
      <c r="A40" s="222"/>
      <c r="B40" s="243"/>
      <c r="C40" s="1294" t="s">
        <v>418</v>
      </c>
      <c r="D40" s="1295"/>
      <c r="E40" s="1295"/>
      <c r="F40" s="1295"/>
      <c r="G40" s="1538"/>
      <c r="H40" s="502"/>
      <c r="I40" s="180">
        <v>264</v>
      </c>
      <c r="J40" s="245">
        <f t="shared" si="0"/>
        <v>264</v>
      </c>
      <c r="K40" s="1535" t="s">
        <v>733</v>
      </c>
      <c r="L40" s="1536"/>
      <c r="M40" s="1536"/>
      <c r="N40" s="1536"/>
      <c r="O40" s="1536"/>
      <c r="P40" s="1536"/>
      <c r="Q40" s="1536"/>
      <c r="R40" s="1536"/>
      <c r="S40" s="1536"/>
      <c r="T40" s="1536"/>
      <c r="U40" s="1536"/>
      <c r="V40" s="1536"/>
      <c r="W40" s="1536"/>
      <c r="X40" s="1536"/>
      <c r="Y40" s="1537"/>
      <c r="Z40" s="239"/>
    </row>
    <row r="41" spans="1:26" ht="19.5" customHeight="1" x14ac:dyDescent="0.25">
      <c r="A41" s="222"/>
      <c r="B41" s="243"/>
      <c r="C41" s="719" t="s">
        <v>419</v>
      </c>
      <c r="D41" s="720"/>
      <c r="E41" s="720"/>
      <c r="F41" s="720"/>
      <c r="G41" s="721"/>
      <c r="H41" s="502">
        <v>1</v>
      </c>
      <c r="I41" s="180"/>
      <c r="J41" s="245">
        <f t="shared" si="0"/>
        <v>1</v>
      </c>
      <c r="K41" s="1535" t="s">
        <v>734</v>
      </c>
      <c r="L41" s="1536"/>
      <c r="M41" s="1536"/>
      <c r="N41" s="1536"/>
      <c r="O41" s="1536"/>
      <c r="P41" s="1536"/>
      <c r="Q41" s="1536"/>
      <c r="R41" s="1536"/>
      <c r="S41" s="1536"/>
      <c r="T41" s="1536"/>
      <c r="U41" s="1536"/>
      <c r="V41" s="1536"/>
      <c r="W41" s="1536"/>
      <c r="X41" s="1536"/>
      <c r="Y41" s="1537"/>
      <c r="Z41" s="239"/>
    </row>
    <row r="42" spans="1:26" ht="27.75" customHeight="1" x14ac:dyDescent="0.25">
      <c r="A42" s="222"/>
      <c r="B42" s="243"/>
      <c r="C42" s="719" t="s">
        <v>420</v>
      </c>
      <c r="D42" s="720"/>
      <c r="E42" s="720"/>
      <c r="F42" s="720"/>
      <c r="G42" s="721"/>
      <c r="H42" s="552">
        <v>3</v>
      </c>
      <c r="I42" s="552">
        <f>303-287</f>
        <v>16</v>
      </c>
      <c r="J42" s="553">
        <f t="shared" ref="J42:J44" si="1">H42+I42</f>
        <v>19</v>
      </c>
      <c r="K42" s="1535" t="s">
        <v>877</v>
      </c>
      <c r="L42" s="1536"/>
      <c r="M42" s="1536"/>
      <c r="N42" s="1536"/>
      <c r="O42" s="1536"/>
      <c r="P42" s="1536"/>
      <c r="Q42" s="1536"/>
      <c r="R42" s="1536"/>
      <c r="S42" s="1536"/>
      <c r="T42" s="1536"/>
      <c r="U42" s="1536"/>
      <c r="V42" s="1536"/>
      <c r="W42" s="1536"/>
      <c r="X42" s="1536"/>
      <c r="Y42" s="1537"/>
      <c r="Z42" s="239"/>
    </row>
    <row r="43" spans="1:26" ht="27.75" customHeight="1" x14ac:dyDescent="0.25">
      <c r="A43" s="222"/>
      <c r="B43" s="243"/>
      <c r="C43" s="1294" t="s">
        <v>421</v>
      </c>
      <c r="D43" s="1295"/>
      <c r="E43" s="1295"/>
      <c r="F43" s="1295"/>
      <c r="G43" s="1538"/>
      <c r="H43" s="552">
        <v>0</v>
      </c>
      <c r="I43" s="552">
        <v>0</v>
      </c>
      <c r="J43" s="553">
        <f t="shared" si="1"/>
        <v>0</v>
      </c>
      <c r="K43" s="1535" t="s">
        <v>878</v>
      </c>
      <c r="L43" s="1536"/>
      <c r="M43" s="1536"/>
      <c r="N43" s="1536"/>
      <c r="O43" s="1536"/>
      <c r="P43" s="1536"/>
      <c r="Q43" s="1536"/>
      <c r="R43" s="1536"/>
      <c r="S43" s="1536"/>
      <c r="T43" s="1536"/>
      <c r="U43" s="1536"/>
      <c r="V43" s="1536"/>
      <c r="W43" s="1536"/>
      <c r="X43" s="1536"/>
      <c r="Y43" s="1537"/>
      <c r="Z43" s="239"/>
    </row>
    <row r="44" spans="1:26" ht="27.75" customHeight="1" thickBot="1" x14ac:dyDescent="0.3">
      <c r="A44" s="222"/>
      <c r="B44" s="243"/>
      <c r="C44" s="719" t="s">
        <v>410</v>
      </c>
      <c r="D44" s="720"/>
      <c r="E44" s="720"/>
      <c r="F44" s="720"/>
      <c r="G44" s="721"/>
      <c r="H44" s="554">
        <v>2</v>
      </c>
      <c r="I44" s="554">
        <v>0</v>
      </c>
      <c r="J44" s="553">
        <f t="shared" si="1"/>
        <v>2</v>
      </c>
      <c r="K44" s="1535" t="s">
        <v>879</v>
      </c>
      <c r="L44" s="1536"/>
      <c r="M44" s="1536"/>
      <c r="N44" s="1536"/>
      <c r="O44" s="1536"/>
      <c r="P44" s="1536"/>
      <c r="Q44" s="1536"/>
      <c r="R44" s="1536"/>
      <c r="S44" s="1536"/>
      <c r="T44" s="1536"/>
      <c r="U44" s="1536"/>
      <c r="V44" s="1536"/>
      <c r="W44" s="1536"/>
      <c r="X44" s="1536"/>
      <c r="Y44" s="1537"/>
      <c r="Z44" s="239"/>
    </row>
    <row r="45" spans="1:26" ht="15.75" thickBot="1" x14ac:dyDescent="0.3">
      <c r="A45" s="222"/>
      <c r="B45" s="243"/>
      <c r="C45" s="738" t="s">
        <v>25</v>
      </c>
      <c r="D45" s="739"/>
      <c r="E45" s="739"/>
      <c r="F45" s="739"/>
      <c r="G45" s="740"/>
      <c r="H45" s="247">
        <f>SUM(H33:H44)</f>
        <v>27</v>
      </c>
      <c r="I45" s="247">
        <f>SUM(I33:I44)</f>
        <v>295</v>
      </c>
      <c r="J45" s="496">
        <f>SUM(H45:I45)</f>
        <v>322</v>
      </c>
      <c r="K45" s="741"/>
      <c r="L45" s="742"/>
      <c r="M45" s="742"/>
      <c r="N45" s="742"/>
      <c r="O45" s="742"/>
      <c r="P45" s="742"/>
      <c r="Q45" s="742"/>
      <c r="R45" s="742"/>
      <c r="S45" s="742"/>
      <c r="T45" s="742"/>
      <c r="U45" s="742"/>
      <c r="V45" s="742"/>
      <c r="W45" s="742"/>
      <c r="X45" s="742"/>
      <c r="Y45" s="743"/>
      <c r="Z45" s="239"/>
    </row>
    <row r="46" spans="1:26" x14ac:dyDescent="0.25">
      <c r="A46" s="222"/>
      <c r="B46" s="243"/>
      <c r="C46" s="238"/>
      <c r="D46" s="238"/>
      <c r="E46" s="238"/>
      <c r="F46" s="238"/>
      <c r="G46" s="238"/>
      <c r="H46" s="248"/>
      <c r="I46" s="248"/>
      <c r="J46" s="249"/>
      <c r="K46" s="238"/>
      <c r="L46" s="238"/>
      <c r="M46" s="238"/>
      <c r="N46" s="238"/>
      <c r="O46" s="238"/>
      <c r="P46" s="238"/>
      <c r="Q46" s="238"/>
      <c r="R46" s="238"/>
      <c r="S46" s="238"/>
      <c r="T46" s="238"/>
      <c r="U46" s="238"/>
      <c r="V46" s="238"/>
      <c r="W46" s="238"/>
      <c r="X46" s="238"/>
      <c r="Y46" s="238"/>
      <c r="Z46" s="239"/>
    </row>
    <row r="47" spans="1:26" ht="15.75" thickBot="1" x14ac:dyDescent="0.3">
      <c r="A47" s="222"/>
      <c r="B47" s="243"/>
      <c r="C47" s="238"/>
      <c r="D47" s="238"/>
      <c r="E47" s="238"/>
      <c r="F47" s="238"/>
      <c r="G47" s="238"/>
      <c r="H47" s="248"/>
      <c r="I47" s="248"/>
      <c r="J47" s="249"/>
      <c r="K47" s="238"/>
      <c r="L47" s="238"/>
      <c r="M47" s="238"/>
      <c r="N47" s="238"/>
      <c r="O47" s="238"/>
      <c r="P47" s="238"/>
      <c r="Q47" s="238"/>
      <c r="R47" s="238"/>
      <c r="S47" s="238"/>
      <c r="T47" s="238"/>
      <c r="U47" s="238"/>
      <c r="V47" s="238"/>
      <c r="W47" s="238"/>
      <c r="X47" s="238"/>
      <c r="Y47" s="238"/>
      <c r="Z47" s="239"/>
    </row>
    <row r="48" spans="1:26" x14ac:dyDescent="0.25">
      <c r="A48" s="222"/>
      <c r="B48" s="243"/>
      <c r="C48" s="744" t="s">
        <v>26</v>
      </c>
      <c r="D48" s="745"/>
      <c r="E48" s="745"/>
      <c r="F48" s="745"/>
      <c r="G48" s="745"/>
      <c r="H48" s="745"/>
      <c r="I48" s="745"/>
      <c r="J48" s="745"/>
      <c r="K48" s="745"/>
      <c r="L48" s="745"/>
      <c r="M48" s="745"/>
      <c r="N48" s="745"/>
      <c r="O48" s="745"/>
      <c r="P48" s="745"/>
      <c r="Q48" s="745"/>
      <c r="R48" s="745"/>
      <c r="S48" s="745"/>
      <c r="T48" s="745"/>
      <c r="U48" s="745"/>
      <c r="V48" s="745"/>
      <c r="W48" s="745"/>
      <c r="X48" s="745"/>
      <c r="Y48" s="746"/>
      <c r="Z48" s="239"/>
    </row>
    <row r="49" spans="1:26" ht="15.75" thickBot="1" x14ac:dyDescent="0.3">
      <c r="A49" s="222"/>
      <c r="B49" s="237"/>
      <c r="C49" s="747"/>
      <c r="D49" s="748"/>
      <c r="E49" s="748"/>
      <c r="F49" s="748"/>
      <c r="G49" s="748"/>
      <c r="H49" s="748"/>
      <c r="I49" s="748"/>
      <c r="J49" s="748"/>
      <c r="K49" s="748"/>
      <c r="L49" s="748"/>
      <c r="M49" s="748"/>
      <c r="N49" s="748"/>
      <c r="O49" s="748"/>
      <c r="P49" s="748"/>
      <c r="Q49" s="748"/>
      <c r="R49" s="748"/>
      <c r="S49" s="748"/>
      <c r="T49" s="748"/>
      <c r="U49" s="748"/>
      <c r="V49" s="748"/>
      <c r="W49" s="748"/>
      <c r="X49" s="748"/>
      <c r="Y49" s="749"/>
      <c r="Z49" s="239"/>
    </row>
    <row r="50" spans="1:26" x14ac:dyDescent="0.25">
      <c r="A50" s="222"/>
      <c r="B50" s="237"/>
      <c r="C50" s="750" t="s">
        <v>27</v>
      </c>
      <c r="D50" s="751"/>
      <c r="E50" s="751"/>
      <c r="F50" s="751"/>
      <c r="G50" s="751"/>
      <c r="H50" s="751"/>
      <c r="I50" s="751"/>
      <c r="J50" s="751"/>
      <c r="K50" s="751"/>
      <c r="L50" s="751"/>
      <c r="M50" s="751"/>
      <c r="N50" s="751"/>
      <c r="O50" s="751"/>
      <c r="P50" s="751"/>
      <c r="Q50" s="751"/>
      <c r="R50" s="751"/>
      <c r="S50" s="751"/>
      <c r="T50" s="751"/>
      <c r="U50" s="751"/>
      <c r="V50" s="751"/>
      <c r="W50" s="751"/>
      <c r="X50" s="751"/>
      <c r="Y50" s="752"/>
      <c r="Z50" s="239"/>
    </row>
    <row r="51" spans="1:26" x14ac:dyDescent="0.25">
      <c r="A51" s="222"/>
      <c r="B51" s="237"/>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239"/>
    </row>
    <row r="52" spans="1:26" x14ac:dyDescent="0.25">
      <c r="A52" s="222"/>
      <c r="B52" s="237"/>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239"/>
    </row>
    <row r="53" spans="1:26" x14ac:dyDescent="0.25">
      <c r="A53" s="222"/>
      <c r="B53" s="237"/>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239"/>
    </row>
    <row r="54" spans="1:26" x14ac:dyDescent="0.25">
      <c r="A54" s="222"/>
      <c r="B54" s="237"/>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239"/>
    </row>
    <row r="55" spans="1:26" x14ac:dyDescent="0.25">
      <c r="A55" s="222"/>
      <c r="B55" s="237"/>
      <c r="C55" s="753"/>
      <c r="D55" s="754"/>
      <c r="E55" s="754"/>
      <c r="F55" s="754"/>
      <c r="G55" s="754"/>
      <c r="H55" s="754"/>
      <c r="I55" s="754"/>
      <c r="J55" s="754"/>
      <c r="K55" s="754"/>
      <c r="L55" s="754"/>
      <c r="M55" s="754"/>
      <c r="N55" s="754"/>
      <c r="O55" s="754"/>
      <c r="P55" s="754"/>
      <c r="Q55" s="754"/>
      <c r="R55" s="754"/>
      <c r="S55" s="754"/>
      <c r="T55" s="754"/>
      <c r="U55" s="754"/>
      <c r="V55" s="754"/>
      <c r="W55" s="754"/>
      <c r="X55" s="754"/>
      <c r="Y55" s="755"/>
      <c r="Z55" s="239"/>
    </row>
    <row r="56" spans="1:26" x14ac:dyDescent="0.25">
      <c r="A56" s="222"/>
      <c r="B56" s="237"/>
      <c r="C56" s="753"/>
      <c r="D56" s="754"/>
      <c r="E56" s="754"/>
      <c r="F56" s="754"/>
      <c r="G56" s="754"/>
      <c r="H56" s="754"/>
      <c r="I56" s="754"/>
      <c r="J56" s="754"/>
      <c r="K56" s="754"/>
      <c r="L56" s="754"/>
      <c r="M56" s="754"/>
      <c r="N56" s="754"/>
      <c r="O56" s="754"/>
      <c r="P56" s="754"/>
      <c r="Q56" s="754"/>
      <c r="R56" s="754"/>
      <c r="S56" s="754"/>
      <c r="T56" s="754"/>
      <c r="U56" s="754"/>
      <c r="V56" s="754"/>
      <c r="W56" s="754"/>
      <c r="X56" s="754"/>
      <c r="Y56" s="755"/>
      <c r="Z56" s="239"/>
    </row>
    <row r="57" spans="1:26" x14ac:dyDescent="0.25">
      <c r="A57" s="222"/>
      <c r="B57" s="237"/>
      <c r="C57" s="753"/>
      <c r="D57" s="754"/>
      <c r="E57" s="754"/>
      <c r="F57" s="754"/>
      <c r="G57" s="754"/>
      <c r="H57" s="754"/>
      <c r="I57" s="754"/>
      <c r="J57" s="754"/>
      <c r="K57" s="754"/>
      <c r="L57" s="754"/>
      <c r="M57" s="754"/>
      <c r="N57" s="754"/>
      <c r="O57" s="754"/>
      <c r="P57" s="754"/>
      <c r="Q57" s="754"/>
      <c r="R57" s="754"/>
      <c r="S57" s="754"/>
      <c r="T57" s="754"/>
      <c r="U57" s="754"/>
      <c r="V57" s="754"/>
      <c r="W57" s="754"/>
      <c r="X57" s="754"/>
      <c r="Y57" s="755"/>
      <c r="Z57" s="239"/>
    </row>
    <row r="58" spans="1:26" x14ac:dyDescent="0.25">
      <c r="A58" s="222"/>
      <c r="B58" s="237"/>
      <c r="C58" s="753"/>
      <c r="D58" s="754"/>
      <c r="E58" s="754"/>
      <c r="F58" s="754"/>
      <c r="G58" s="754"/>
      <c r="H58" s="754"/>
      <c r="I58" s="754"/>
      <c r="J58" s="754"/>
      <c r="K58" s="754"/>
      <c r="L58" s="754"/>
      <c r="M58" s="754"/>
      <c r="N58" s="754"/>
      <c r="O58" s="754"/>
      <c r="P58" s="754"/>
      <c r="Q58" s="754"/>
      <c r="R58" s="754"/>
      <c r="S58" s="754"/>
      <c r="T58" s="754"/>
      <c r="U58" s="754"/>
      <c r="V58" s="754"/>
      <c r="W58" s="754"/>
      <c r="X58" s="754"/>
      <c r="Y58" s="755"/>
      <c r="Z58" s="239"/>
    </row>
    <row r="59" spans="1:26" x14ac:dyDescent="0.25">
      <c r="A59" s="222"/>
      <c r="B59" s="237"/>
      <c r="C59" s="753"/>
      <c r="D59" s="754"/>
      <c r="E59" s="754"/>
      <c r="F59" s="754"/>
      <c r="G59" s="754"/>
      <c r="H59" s="754"/>
      <c r="I59" s="754"/>
      <c r="J59" s="754"/>
      <c r="K59" s="754"/>
      <c r="L59" s="754"/>
      <c r="M59" s="754"/>
      <c r="N59" s="754"/>
      <c r="O59" s="754"/>
      <c r="P59" s="754"/>
      <c r="Q59" s="754"/>
      <c r="R59" s="754"/>
      <c r="S59" s="754"/>
      <c r="T59" s="754"/>
      <c r="U59" s="754"/>
      <c r="V59" s="754"/>
      <c r="W59" s="754"/>
      <c r="X59" s="754"/>
      <c r="Y59" s="755"/>
      <c r="Z59" s="239"/>
    </row>
    <row r="60" spans="1:26" x14ac:dyDescent="0.25">
      <c r="A60" s="222"/>
      <c r="B60" s="237"/>
      <c r="C60" s="753"/>
      <c r="D60" s="754"/>
      <c r="E60" s="754"/>
      <c r="F60" s="754"/>
      <c r="G60" s="754"/>
      <c r="H60" s="754"/>
      <c r="I60" s="754"/>
      <c r="J60" s="754"/>
      <c r="K60" s="754"/>
      <c r="L60" s="754"/>
      <c r="M60" s="754"/>
      <c r="N60" s="754"/>
      <c r="O60" s="754"/>
      <c r="P60" s="754"/>
      <c r="Q60" s="754"/>
      <c r="R60" s="754"/>
      <c r="S60" s="754"/>
      <c r="T60" s="754"/>
      <c r="U60" s="754"/>
      <c r="V60" s="754"/>
      <c r="W60" s="754"/>
      <c r="X60" s="754"/>
      <c r="Y60" s="755"/>
      <c r="Z60" s="239"/>
    </row>
    <row r="61" spans="1:26" x14ac:dyDescent="0.25">
      <c r="A61" s="222"/>
      <c r="B61" s="237"/>
      <c r="C61" s="753"/>
      <c r="D61" s="754"/>
      <c r="E61" s="754"/>
      <c r="F61" s="754"/>
      <c r="G61" s="754"/>
      <c r="H61" s="754"/>
      <c r="I61" s="754"/>
      <c r="J61" s="754"/>
      <c r="K61" s="754"/>
      <c r="L61" s="754"/>
      <c r="M61" s="754"/>
      <c r="N61" s="754"/>
      <c r="O61" s="754"/>
      <c r="P61" s="754"/>
      <c r="Q61" s="754"/>
      <c r="R61" s="754"/>
      <c r="S61" s="754"/>
      <c r="T61" s="754"/>
      <c r="U61" s="754"/>
      <c r="V61" s="754"/>
      <c r="W61" s="754"/>
      <c r="X61" s="754"/>
      <c r="Y61" s="755"/>
      <c r="Z61" s="239"/>
    </row>
    <row r="62" spans="1:26" ht="15.75" thickBot="1" x14ac:dyDescent="0.3">
      <c r="A62" s="222"/>
      <c r="B62" s="237"/>
      <c r="C62" s="756"/>
      <c r="D62" s="757"/>
      <c r="E62" s="757"/>
      <c r="F62" s="757"/>
      <c r="G62" s="757"/>
      <c r="H62" s="757"/>
      <c r="I62" s="757"/>
      <c r="J62" s="757"/>
      <c r="K62" s="757"/>
      <c r="L62" s="757"/>
      <c r="M62" s="757"/>
      <c r="N62" s="757"/>
      <c r="O62" s="757"/>
      <c r="P62" s="757"/>
      <c r="Q62" s="757"/>
      <c r="R62" s="757"/>
      <c r="S62" s="757"/>
      <c r="T62" s="757"/>
      <c r="U62" s="757"/>
      <c r="V62" s="757"/>
      <c r="W62" s="757"/>
      <c r="X62" s="757"/>
      <c r="Y62" s="758"/>
      <c r="Z62" s="239"/>
    </row>
    <row r="63" spans="1:26" x14ac:dyDescent="0.25">
      <c r="A63" s="222"/>
      <c r="B63" s="250"/>
      <c r="C63" s="251"/>
      <c r="D63" s="251"/>
      <c r="E63" s="251"/>
      <c r="F63" s="251"/>
      <c r="G63" s="251"/>
      <c r="H63" s="251"/>
      <c r="I63" s="251"/>
      <c r="J63" s="251"/>
      <c r="K63" s="251"/>
      <c r="L63" s="251"/>
      <c r="M63" s="251"/>
      <c r="N63" s="251"/>
      <c r="O63" s="251"/>
      <c r="P63" s="251"/>
      <c r="Q63" s="251"/>
      <c r="R63" s="251"/>
      <c r="S63" s="251"/>
      <c r="T63" s="251"/>
      <c r="U63" s="251"/>
      <c r="V63" s="251"/>
      <c r="W63" s="251"/>
      <c r="X63" s="251"/>
      <c r="Y63" s="251"/>
      <c r="Z63" s="252"/>
    </row>
    <row r="64" spans="1:26" ht="15.75" thickBot="1" x14ac:dyDescent="0.3">
      <c r="A64" s="223"/>
      <c r="B64" s="253"/>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5"/>
    </row>
    <row r="65" spans="1:26" ht="15.75" x14ac:dyDescent="0.25">
      <c r="A65" s="223"/>
      <c r="B65" s="256"/>
      <c r="C65" s="759" t="s">
        <v>20</v>
      </c>
      <c r="D65" s="760"/>
      <c r="E65" s="760"/>
      <c r="F65" s="760"/>
      <c r="G65" s="761"/>
      <c r="H65" s="759" t="s">
        <v>34</v>
      </c>
      <c r="I65" s="761"/>
      <c r="J65" s="759" t="s">
        <v>35</v>
      </c>
      <c r="K65" s="760"/>
      <c r="L65" s="760"/>
      <c r="M65" s="761"/>
      <c r="N65" s="759" t="s">
        <v>33</v>
      </c>
      <c r="O65" s="760"/>
      <c r="P65" s="760"/>
      <c r="Q65" s="760"/>
      <c r="R65" s="760"/>
      <c r="S65" s="760"/>
      <c r="T65" s="760"/>
      <c r="U65" s="760"/>
      <c r="V65" s="760"/>
      <c r="W65" s="760"/>
      <c r="X65" s="760"/>
      <c r="Y65" s="761"/>
      <c r="Z65" s="257"/>
    </row>
    <row r="66" spans="1:26" ht="15.75" x14ac:dyDescent="0.25">
      <c r="A66" s="224"/>
      <c r="B66" s="258"/>
      <c r="C66" s="762"/>
      <c r="D66" s="763"/>
      <c r="E66" s="763"/>
      <c r="F66" s="763"/>
      <c r="G66" s="764"/>
      <c r="H66" s="762"/>
      <c r="I66" s="764"/>
      <c r="J66" s="762"/>
      <c r="K66" s="763"/>
      <c r="L66" s="763"/>
      <c r="M66" s="764"/>
      <c r="N66" s="762"/>
      <c r="O66" s="763"/>
      <c r="P66" s="763"/>
      <c r="Q66" s="763"/>
      <c r="R66" s="763"/>
      <c r="S66" s="763"/>
      <c r="T66" s="763"/>
      <c r="U66" s="763"/>
      <c r="V66" s="763"/>
      <c r="W66" s="763"/>
      <c r="X66" s="763"/>
      <c r="Y66" s="764"/>
      <c r="Z66" s="257"/>
    </row>
    <row r="67" spans="1:26" ht="16.5" thickBot="1" x14ac:dyDescent="0.3">
      <c r="A67" s="224"/>
      <c r="B67" s="258"/>
      <c r="C67" s="1028"/>
      <c r="D67" s="1029"/>
      <c r="E67" s="1029"/>
      <c r="F67" s="1029"/>
      <c r="G67" s="1030"/>
      <c r="H67" s="762"/>
      <c r="I67" s="764"/>
      <c r="J67" s="762"/>
      <c r="K67" s="763"/>
      <c r="L67" s="763"/>
      <c r="M67" s="764"/>
      <c r="N67" s="762"/>
      <c r="O67" s="763"/>
      <c r="P67" s="763"/>
      <c r="Q67" s="763"/>
      <c r="R67" s="763"/>
      <c r="S67" s="763"/>
      <c r="T67" s="763"/>
      <c r="U67" s="763"/>
      <c r="V67" s="763"/>
      <c r="W67" s="763"/>
      <c r="X67" s="763"/>
      <c r="Y67" s="764"/>
      <c r="Z67" s="257"/>
    </row>
    <row r="68" spans="1:26" x14ac:dyDescent="0.25">
      <c r="A68" s="223"/>
      <c r="B68" s="256"/>
      <c r="C68" s="719" t="s">
        <v>411</v>
      </c>
      <c r="D68" s="720"/>
      <c r="E68" s="720"/>
      <c r="F68" s="720"/>
      <c r="G68" s="721"/>
      <c r="H68" s="644"/>
      <c r="I68" s="644"/>
      <c r="J68" s="644">
        <v>5</v>
      </c>
      <c r="K68" s="644"/>
      <c r="L68" s="644"/>
      <c r="M68" s="644"/>
      <c r="N68" s="644" t="s">
        <v>107</v>
      </c>
      <c r="O68" s="644"/>
      <c r="P68" s="644"/>
      <c r="Q68" s="644"/>
      <c r="R68" s="644"/>
      <c r="S68" s="644"/>
      <c r="T68" s="644"/>
      <c r="U68" s="644"/>
      <c r="V68" s="644"/>
      <c r="W68" s="644"/>
      <c r="X68" s="644"/>
      <c r="Y68" s="769"/>
      <c r="Z68" s="259"/>
    </row>
    <row r="69" spans="1:26" x14ac:dyDescent="0.25">
      <c r="A69" s="223"/>
      <c r="B69" s="256"/>
      <c r="C69" s="1294" t="s">
        <v>412</v>
      </c>
      <c r="D69" s="1295"/>
      <c r="E69" s="1295"/>
      <c r="F69" s="1295"/>
      <c r="G69" s="1538"/>
      <c r="H69" s="646"/>
      <c r="I69" s="646"/>
      <c r="J69" s="646">
        <v>4</v>
      </c>
      <c r="K69" s="646"/>
      <c r="L69" s="646"/>
      <c r="M69" s="646"/>
      <c r="N69" s="646" t="s">
        <v>107</v>
      </c>
      <c r="O69" s="646"/>
      <c r="P69" s="646"/>
      <c r="Q69" s="646"/>
      <c r="R69" s="646"/>
      <c r="S69" s="646"/>
      <c r="T69" s="646"/>
      <c r="U69" s="646"/>
      <c r="V69" s="646"/>
      <c r="W69" s="646"/>
      <c r="X69" s="646"/>
      <c r="Y69" s="768"/>
      <c r="Z69" s="259"/>
    </row>
    <row r="70" spans="1:26" x14ac:dyDescent="0.25">
      <c r="A70" s="223"/>
      <c r="B70" s="256"/>
      <c r="C70" s="719" t="s">
        <v>413</v>
      </c>
      <c r="D70" s="720"/>
      <c r="E70" s="720"/>
      <c r="F70" s="720"/>
      <c r="G70" s="721"/>
      <c r="H70" s="646"/>
      <c r="I70" s="646"/>
      <c r="J70" s="646">
        <v>2</v>
      </c>
      <c r="K70" s="646"/>
      <c r="L70" s="646"/>
      <c r="M70" s="646"/>
      <c r="N70" s="646" t="s">
        <v>107</v>
      </c>
      <c r="O70" s="646"/>
      <c r="P70" s="646"/>
      <c r="Q70" s="646"/>
      <c r="R70" s="646"/>
      <c r="S70" s="646"/>
      <c r="T70" s="646"/>
      <c r="U70" s="646"/>
      <c r="V70" s="646"/>
      <c r="W70" s="646"/>
      <c r="X70" s="646"/>
      <c r="Y70" s="768"/>
      <c r="Z70" s="259"/>
    </row>
    <row r="71" spans="1:26" x14ac:dyDescent="0.25">
      <c r="A71" s="223"/>
      <c r="B71" s="256"/>
      <c r="C71" s="719" t="s">
        <v>414</v>
      </c>
      <c r="D71" s="720"/>
      <c r="E71" s="720"/>
      <c r="F71" s="720"/>
      <c r="G71" s="721"/>
      <c r="H71" s="646"/>
      <c r="I71" s="646"/>
      <c r="J71" s="646">
        <v>6</v>
      </c>
      <c r="K71" s="646"/>
      <c r="L71" s="646"/>
      <c r="M71" s="646"/>
      <c r="N71" s="646" t="s">
        <v>107</v>
      </c>
      <c r="O71" s="646"/>
      <c r="P71" s="646"/>
      <c r="Q71" s="646"/>
      <c r="R71" s="646"/>
      <c r="S71" s="646"/>
      <c r="T71" s="646"/>
      <c r="U71" s="646"/>
      <c r="V71" s="646"/>
      <c r="W71" s="646"/>
      <c r="X71" s="646"/>
      <c r="Y71" s="768"/>
      <c r="Z71" s="259"/>
    </row>
    <row r="72" spans="1:26" x14ac:dyDescent="0.25">
      <c r="A72" s="223"/>
      <c r="B72" s="256"/>
      <c r="C72" s="1294" t="s">
        <v>415</v>
      </c>
      <c r="D72" s="1295"/>
      <c r="E72" s="1295"/>
      <c r="F72" s="1295"/>
      <c r="G72" s="1538"/>
      <c r="H72" s="646"/>
      <c r="I72" s="646"/>
      <c r="J72" s="646">
        <v>6</v>
      </c>
      <c r="K72" s="646"/>
      <c r="L72" s="646"/>
      <c r="M72" s="646"/>
      <c r="N72" s="646" t="s">
        <v>107</v>
      </c>
      <c r="O72" s="646"/>
      <c r="P72" s="646"/>
      <c r="Q72" s="646"/>
      <c r="R72" s="646"/>
      <c r="S72" s="646"/>
      <c r="T72" s="646"/>
      <c r="U72" s="646"/>
      <c r="V72" s="646"/>
      <c r="W72" s="646"/>
      <c r="X72" s="646"/>
      <c r="Y72" s="768"/>
      <c r="Z72" s="259"/>
    </row>
    <row r="73" spans="1:26" x14ac:dyDescent="0.25">
      <c r="A73" s="223"/>
      <c r="B73" s="256"/>
      <c r="C73" s="719" t="s">
        <v>416</v>
      </c>
      <c r="D73" s="720"/>
      <c r="E73" s="720"/>
      <c r="F73" s="720"/>
      <c r="G73" s="721"/>
      <c r="H73" s="646"/>
      <c r="I73" s="646"/>
      <c r="J73" s="646">
        <v>5</v>
      </c>
      <c r="K73" s="646"/>
      <c r="L73" s="646"/>
      <c r="M73" s="646"/>
      <c r="N73" s="646" t="s">
        <v>107</v>
      </c>
      <c r="O73" s="646"/>
      <c r="P73" s="646"/>
      <c r="Q73" s="646"/>
      <c r="R73" s="646"/>
      <c r="S73" s="646"/>
      <c r="T73" s="646"/>
      <c r="U73" s="646"/>
      <c r="V73" s="646"/>
      <c r="W73" s="646"/>
      <c r="X73" s="646"/>
      <c r="Y73" s="768"/>
      <c r="Z73" s="259"/>
    </row>
    <row r="74" spans="1:26" x14ac:dyDescent="0.25">
      <c r="A74" s="223"/>
      <c r="B74" s="256"/>
      <c r="C74" s="719" t="s">
        <v>417</v>
      </c>
      <c r="D74" s="720"/>
      <c r="E74" s="720"/>
      <c r="F74" s="720"/>
      <c r="G74" s="721"/>
      <c r="H74" s="646"/>
      <c r="I74" s="646"/>
      <c r="J74" s="646">
        <v>8</v>
      </c>
      <c r="K74" s="646"/>
      <c r="L74" s="646"/>
      <c r="M74" s="646"/>
      <c r="N74" s="646" t="s">
        <v>107</v>
      </c>
      <c r="O74" s="646"/>
      <c r="P74" s="646"/>
      <c r="Q74" s="646"/>
      <c r="R74" s="646"/>
      <c r="S74" s="646"/>
      <c r="T74" s="646"/>
      <c r="U74" s="646"/>
      <c r="V74" s="646"/>
      <c r="W74" s="646"/>
      <c r="X74" s="646"/>
      <c r="Y74" s="768"/>
      <c r="Z74" s="259"/>
    </row>
    <row r="75" spans="1:26" x14ac:dyDescent="0.25">
      <c r="A75" s="223"/>
      <c r="B75" s="256"/>
      <c r="C75" s="1294" t="s">
        <v>418</v>
      </c>
      <c r="D75" s="1295"/>
      <c r="E75" s="1295"/>
      <c r="F75" s="1295"/>
      <c r="G75" s="1538"/>
      <c r="H75" s="646"/>
      <c r="I75" s="646"/>
      <c r="J75" s="646">
        <v>264</v>
      </c>
      <c r="K75" s="646"/>
      <c r="L75" s="646"/>
      <c r="M75" s="646"/>
      <c r="N75" s="646" t="s">
        <v>107</v>
      </c>
      <c r="O75" s="646"/>
      <c r="P75" s="646"/>
      <c r="Q75" s="646"/>
      <c r="R75" s="646"/>
      <c r="S75" s="646"/>
      <c r="T75" s="646"/>
      <c r="U75" s="646"/>
      <c r="V75" s="646"/>
      <c r="W75" s="646"/>
      <c r="X75" s="646"/>
      <c r="Y75" s="768"/>
      <c r="Z75" s="259"/>
    </row>
    <row r="76" spans="1:26" x14ac:dyDescent="0.25">
      <c r="A76" s="223"/>
      <c r="B76" s="256"/>
      <c r="C76" s="719" t="s">
        <v>419</v>
      </c>
      <c r="D76" s="720"/>
      <c r="E76" s="720"/>
      <c r="F76" s="720"/>
      <c r="G76" s="721"/>
      <c r="H76" s="646"/>
      <c r="I76" s="646"/>
      <c r="J76" s="646">
        <v>1</v>
      </c>
      <c r="K76" s="646"/>
      <c r="L76" s="646"/>
      <c r="M76" s="646"/>
      <c r="N76" s="646" t="s">
        <v>107</v>
      </c>
      <c r="O76" s="646"/>
      <c r="P76" s="646"/>
      <c r="Q76" s="646"/>
      <c r="R76" s="646"/>
      <c r="S76" s="646"/>
      <c r="T76" s="646"/>
      <c r="U76" s="646"/>
      <c r="V76" s="646"/>
      <c r="W76" s="646"/>
      <c r="X76" s="646"/>
      <c r="Y76" s="768"/>
      <c r="Z76" s="259"/>
    </row>
    <row r="77" spans="1:26" x14ac:dyDescent="0.25">
      <c r="A77" s="223"/>
      <c r="B77" s="256"/>
      <c r="C77" s="645"/>
      <c r="D77" s="646"/>
      <c r="E77" s="646"/>
      <c r="F77" s="646"/>
      <c r="G77" s="646"/>
      <c r="H77" s="646"/>
      <c r="I77" s="646"/>
      <c r="J77" s="646"/>
      <c r="K77" s="646"/>
      <c r="L77" s="646"/>
      <c r="M77" s="646"/>
      <c r="N77" s="646"/>
      <c r="O77" s="646"/>
      <c r="P77" s="646"/>
      <c r="Q77" s="646"/>
      <c r="R77" s="646"/>
      <c r="S77" s="646"/>
      <c r="T77" s="646"/>
      <c r="U77" s="646"/>
      <c r="V77" s="646"/>
      <c r="W77" s="646"/>
      <c r="X77" s="646"/>
      <c r="Y77" s="768"/>
      <c r="Z77" s="259"/>
    </row>
    <row r="78" spans="1:26" x14ac:dyDescent="0.25">
      <c r="A78" s="223"/>
      <c r="B78" s="256"/>
      <c r="C78" s="645"/>
      <c r="D78" s="646"/>
      <c r="E78" s="646"/>
      <c r="F78" s="646"/>
      <c r="G78" s="646"/>
      <c r="H78" s="646"/>
      <c r="I78" s="646"/>
      <c r="J78" s="646"/>
      <c r="K78" s="646"/>
      <c r="L78" s="646"/>
      <c r="M78" s="646"/>
      <c r="N78" s="646"/>
      <c r="O78" s="646"/>
      <c r="P78" s="646"/>
      <c r="Q78" s="646"/>
      <c r="R78" s="646"/>
      <c r="S78" s="646"/>
      <c r="T78" s="646"/>
      <c r="U78" s="646"/>
      <c r="V78" s="646"/>
      <c r="W78" s="646"/>
      <c r="X78" s="646"/>
      <c r="Y78" s="768"/>
      <c r="Z78" s="259"/>
    </row>
    <row r="79" spans="1:26" ht="15.75" thickBot="1" x14ac:dyDescent="0.3">
      <c r="A79" s="223"/>
      <c r="B79" s="256"/>
      <c r="C79" s="647"/>
      <c r="D79" s="648"/>
      <c r="E79" s="648"/>
      <c r="F79" s="648"/>
      <c r="G79" s="648"/>
      <c r="H79" s="648"/>
      <c r="I79" s="648"/>
      <c r="J79" s="648"/>
      <c r="K79" s="648"/>
      <c r="L79" s="648"/>
      <c r="M79" s="648"/>
      <c r="N79" s="648"/>
      <c r="O79" s="648"/>
      <c r="P79" s="648"/>
      <c r="Q79" s="648"/>
      <c r="R79" s="648"/>
      <c r="S79" s="648"/>
      <c r="T79" s="648"/>
      <c r="U79" s="648"/>
      <c r="V79" s="648"/>
      <c r="W79" s="648"/>
      <c r="X79" s="648"/>
      <c r="Y79" s="770"/>
      <c r="Z79" s="259"/>
    </row>
    <row r="80" spans="1:26" x14ac:dyDescent="0.25">
      <c r="A80" s="222"/>
      <c r="B80" s="260"/>
      <c r="C80" s="251"/>
      <c r="D80" s="251"/>
      <c r="E80" s="251"/>
      <c r="F80" s="251"/>
      <c r="G80" s="251"/>
      <c r="H80" s="251"/>
      <c r="I80" s="251"/>
      <c r="J80" s="251"/>
      <c r="K80" s="251"/>
      <c r="L80" s="251"/>
      <c r="M80" s="251"/>
      <c r="N80" s="251"/>
      <c r="O80" s="251"/>
      <c r="P80" s="251"/>
      <c r="Q80" s="251"/>
      <c r="R80" s="251"/>
      <c r="S80" s="251"/>
      <c r="T80" s="251"/>
      <c r="U80" s="251"/>
      <c r="V80" s="251"/>
      <c r="W80" s="251"/>
      <c r="X80" s="251"/>
      <c r="Y80" s="251"/>
      <c r="Z80" s="261"/>
    </row>
  </sheetData>
  <mergeCells count="123">
    <mergeCell ref="J65:M67"/>
    <mergeCell ref="N65:Y67"/>
    <mergeCell ref="C7:H8"/>
    <mergeCell ref="I7:Y8"/>
    <mergeCell ref="J24:P24"/>
    <mergeCell ref="Q24:Y24"/>
    <mergeCell ref="C18:H18"/>
    <mergeCell ref="I18:Y18"/>
    <mergeCell ref="C20:H21"/>
    <mergeCell ref="I20:L21"/>
    <mergeCell ref="M20:S20"/>
    <mergeCell ref="T20:Y20"/>
    <mergeCell ref="M21:S21"/>
    <mergeCell ref="T21:Y21"/>
    <mergeCell ref="C10:H11"/>
    <mergeCell ref="I10:Q11"/>
    <mergeCell ref="R10:U10"/>
    <mergeCell ref="V10:Y10"/>
    <mergeCell ref="R11:U11"/>
    <mergeCell ref="V11:Y11"/>
    <mergeCell ref="C16:H16"/>
    <mergeCell ref="I16:Y16"/>
    <mergeCell ref="C26:H26"/>
    <mergeCell ref="I26:Y26"/>
    <mergeCell ref="C77:G77"/>
    <mergeCell ref="H77:I77"/>
    <mergeCell ref="J77:M77"/>
    <mergeCell ref="N77:Y77"/>
    <mergeCell ref="C74:G74"/>
    <mergeCell ref="H74:I74"/>
    <mergeCell ref="J74:M74"/>
    <mergeCell ref="N74:Y74"/>
    <mergeCell ref="C75:G75"/>
    <mergeCell ref="H75:I75"/>
    <mergeCell ref="J75:M75"/>
    <mergeCell ref="N75:Y75"/>
    <mergeCell ref="B2:G4"/>
    <mergeCell ref="H2:Z2"/>
    <mergeCell ref="H3:O3"/>
    <mergeCell ref="P3:Z3"/>
    <mergeCell ref="H4:Z4"/>
    <mergeCell ref="C13:H14"/>
    <mergeCell ref="I13:S14"/>
    <mergeCell ref="T13:Y13"/>
    <mergeCell ref="T14:Y14"/>
    <mergeCell ref="C28:H28"/>
    <mergeCell ref="I28:J28"/>
    <mergeCell ref="K28:P28"/>
    <mergeCell ref="Q28:S28"/>
    <mergeCell ref="U28:X28"/>
    <mergeCell ref="C23:I23"/>
    <mergeCell ref="J23:P23"/>
    <mergeCell ref="Q23:Y23"/>
    <mergeCell ref="C24:I24"/>
    <mergeCell ref="C33:G33"/>
    <mergeCell ref="K33:Y33"/>
    <mergeCell ref="C34:G34"/>
    <mergeCell ref="K34:Y34"/>
    <mergeCell ref="C35:G35"/>
    <mergeCell ref="K35:Y35"/>
    <mergeCell ref="C30:Y31"/>
    <mergeCell ref="C32:G32"/>
    <mergeCell ref="K32:Y32"/>
    <mergeCell ref="C39:G39"/>
    <mergeCell ref="K39:Y39"/>
    <mergeCell ref="C40:G40"/>
    <mergeCell ref="K40:Y40"/>
    <mergeCell ref="C41:G41"/>
    <mergeCell ref="K41:Y41"/>
    <mergeCell ref="C36:G36"/>
    <mergeCell ref="K36:Y36"/>
    <mergeCell ref="C37:G37"/>
    <mergeCell ref="K37:Y37"/>
    <mergeCell ref="C38:G38"/>
    <mergeCell ref="K38:Y38"/>
    <mergeCell ref="C42:G42"/>
    <mergeCell ref="K42:Y42"/>
    <mergeCell ref="C43:G43"/>
    <mergeCell ref="K43:Y43"/>
    <mergeCell ref="C44:G44"/>
    <mergeCell ref="K44:Y44"/>
    <mergeCell ref="C70:G70"/>
    <mergeCell ref="H70:I70"/>
    <mergeCell ref="J70:M70"/>
    <mergeCell ref="N70:Y70"/>
    <mergeCell ref="C68:G68"/>
    <mergeCell ref="H68:I68"/>
    <mergeCell ref="J68:M68"/>
    <mergeCell ref="N68:Y68"/>
    <mergeCell ref="C69:G69"/>
    <mergeCell ref="H69:I69"/>
    <mergeCell ref="J69:M69"/>
    <mergeCell ref="N69:Y69"/>
    <mergeCell ref="C45:G45"/>
    <mergeCell ref="K45:Y45"/>
    <mergeCell ref="C48:Y49"/>
    <mergeCell ref="C50:Y62"/>
    <mergeCell ref="C65:G67"/>
    <mergeCell ref="H65:I67"/>
    <mergeCell ref="C78:G78"/>
    <mergeCell ref="H78:I78"/>
    <mergeCell ref="J78:M78"/>
    <mergeCell ref="N78:Y78"/>
    <mergeCell ref="C79:G79"/>
    <mergeCell ref="H79:I79"/>
    <mergeCell ref="J79:M79"/>
    <mergeCell ref="N79:Y79"/>
    <mergeCell ref="C71:G71"/>
    <mergeCell ref="H71:I71"/>
    <mergeCell ref="J71:M71"/>
    <mergeCell ref="N71:Y71"/>
    <mergeCell ref="C72:G72"/>
    <mergeCell ref="H72:I72"/>
    <mergeCell ref="J72:M72"/>
    <mergeCell ref="N72:Y72"/>
    <mergeCell ref="C73:G73"/>
    <mergeCell ref="H73:I73"/>
    <mergeCell ref="J73:M73"/>
    <mergeCell ref="N73:Y73"/>
    <mergeCell ref="C76:G76"/>
    <mergeCell ref="H76:I76"/>
    <mergeCell ref="J76:M76"/>
    <mergeCell ref="N76:Y76"/>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AF72"/>
  <sheetViews>
    <sheetView topLeftCell="A35" workbookViewId="0">
      <selection activeCell="J37" sqref="J37"/>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6.1406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31" width="3.7109375" style="3"/>
    <col min="32" max="32" width="11.28515625" style="3" bestFit="1" customWidth="1"/>
    <col min="33"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322</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t="s">
        <v>323</v>
      </c>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t="s">
        <v>318</v>
      </c>
      <c r="S11" s="683"/>
      <c r="T11" s="683"/>
      <c r="U11" s="684"/>
      <c r="V11" s="670" t="s">
        <v>207</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957" t="s">
        <v>317</v>
      </c>
      <c r="J13" s="958"/>
      <c r="K13" s="958"/>
      <c r="L13" s="958"/>
      <c r="M13" s="958"/>
      <c r="N13" s="958"/>
      <c r="O13" s="958"/>
      <c r="P13" s="958"/>
      <c r="Q13" s="958"/>
      <c r="R13" s="958"/>
      <c r="S13" s="959"/>
      <c r="T13" s="1563" t="s">
        <v>7</v>
      </c>
      <c r="U13" s="1564"/>
      <c r="V13" s="1564"/>
      <c r="W13" s="1564"/>
      <c r="X13" s="1564"/>
      <c r="Y13" s="1565"/>
      <c r="Z13" s="17"/>
    </row>
    <row r="14" spans="1:26" ht="30" customHeight="1" thickBot="1" x14ac:dyDescent="0.25">
      <c r="B14" s="15"/>
      <c r="C14" s="631"/>
      <c r="D14" s="632"/>
      <c r="E14" s="632"/>
      <c r="F14" s="632"/>
      <c r="G14" s="632"/>
      <c r="H14" s="633"/>
      <c r="I14" s="960"/>
      <c r="J14" s="961"/>
      <c r="K14" s="961"/>
      <c r="L14" s="961"/>
      <c r="M14" s="961"/>
      <c r="N14" s="961"/>
      <c r="O14" s="961"/>
      <c r="P14" s="961"/>
      <c r="Q14" s="961"/>
      <c r="R14" s="961"/>
      <c r="S14" s="962"/>
      <c r="T14" s="640" t="s">
        <v>67</v>
      </c>
      <c r="U14" s="641"/>
      <c r="V14" s="641"/>
      <c r="W14" s="641"/>
      <c r="X14" s="641"/>
      <c r="Y14" s="642"/>
      <c r="Z14" s="17"/>
    </row>
    <row r="15" spans="1:26" ht="15" thickBot="1" x14ac:dyDescent="0.25">
      <c r="B15" s="15"/>
      <c r="C15" s="16"/>
      <c r="D15" s="16"/>
      <c r="E15" s="16"/>
      <c r="F15" s="16"/>
      <c r="G15" s="16"/>
      <c r="H15" s="16"/>
      <c r="I15" s="82"/>
      <c r="J15" s="82"/>
      <c r="K15" s="82"/>
      <c r="L15" s="82"/>
      <c r="M15" s="82"/>
      <c r="N15" s="82"/>
      <c r="O15" s="82"/>
      <c r="P15" s="82"/>
      <c r="Q15" s="82"/>
      <c r="R15" s="82"/>
      <c r="S15" s="82"/>
      <c r="T15" s="82"/>
      <c r="U15" s="82"/>
      <c r="V15" s="82"/>
      <c r="W15" s="82"/>
      <c r="X15" s="82"/>
      <c r="Y15" s="82"/>
      <c r="Z15" s="17"/>
    </row>
    <row r="16" spans="1:26" ht="57.75" customHeight="1" thickBot="1" x14ac:dyDescent="0.25">
      <c r="B16" s="15"/>
      <c r="C16" s="685" t="s">
        <v>8</v>
      </c>
      <c r="D16" s="686"/>
      <c r="E16" s="686"/>
      <c r="F16" s="686"/>
      <c r="G16" s="686"/>
      <c r="H16" s="687"/>
      <c r="I16" s="966" t="s">
        <v>319</v>
      </c>
      <c r="J16" s="967"/>
      <c r="K16" s="967"/>
      <c r="L16" s="967"/>
      <c r="M16" s="967"/>
      <c r="N16" s="967"/>
      <c r="O16" s="967"/>
      <c r="P16" s="967"/>
      <c r="Q16" s="967"/>
      <c r="R16" s="967"/>
      <c r="S16" s="967"/>
      <c r="T16" s="967"/>
      <c r="U16" s="967"/>
      <c r="V16" s="967"/>
      <c r="W16" s="967"/>
      <c r="X16" s="967"/>
      <c r="Y16" s="968"/>
      <c r="Z16" s="17"/>
    </row>
    <row r="17" spans="2:26" ht="16.5" customHeight="1" thickBot="1" x14ac:dyDescent="0.25">
      <c r="B17" s="15"/>
      <c r="C17" s="14"/>
      <c r="D17" s="14"/>
      <c r="E17" s="14"/>
      <c r="F17" s="14"/>
      <c r="G17" s="14"/>
      <c r="H17" s="14"/>
      <c r="I17" s="83"/>
      <c r="J17" s="83"/>
      <c r="K17" s="83"/>
      <c r="L17" s="83"/>
      <c r="M17" s="83"/>
      <c r="N17" s="83"/>
      <c r="O17" s="83"/>
      <c r="P17" s="83"/>
      <c r="Q17" s="83"/>
      <c r="R17" s="83"/>
      <c r="S17" s="83"/>
      <c r="T17" s="83"/>
      <c r="U17" s="83"/>
      <c r="V17" s="83"/>
      <c r="W17" s="83"/>
      <c r="X17" s="83"/>
      <c r="Y17" s="83"/>
      <c r="Z17" s="17"/>
    </row>
    <row r="18" spans="2:26" ht="52.5" customHeight="1" thickBot="1" x14ac:dyDescent="0.25">
      <c r="B18" s="15"/>
      <c r="C18" s="685" t="s">
        <v>9</v>
      </c>
      <c r="D18" s="686"/>
      <c r="E18" s="686"/>
      <c r="F18" s="686"/>
      <c r="G18" s="686"/>
      <c r="H18" s="687"/>
      <c r="I18" s="1560" t="s">
        <v>320</v>
      </c>
      <c r="J18" s="1561"/>
      <c r="K18" s="1561"/>
      <c r="L18" s="1561"/>
      <c r="M18" s="1561"/>
      <c r="N18" s="1561"/>
      <c r="O18" s="1561"/>
      <c r="P18" s="1561"/>
      <c r="Q18" s="1561"/>
      <c r="R18" s="1561"/>
      <c r="S18" s="1561"/>
      <c r="T18" s="1561"/>
      <c r="U18" s="1561"/>
      <c r="V18" s="1561"/>
      <c r="W18" s="1561"/>
      <c r="X18" s="1561"/>
      <c r="Y18" s="1562"/>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70</v>
      </c>
      <c r="N21" s="843"/>
      <c r="O21" s="843"/>
      <c r="P21" s="843"/>
      <c r="Q21" s="843"/>
      <c r="R21" s="843"/>
      <c r="S21" s="844"/>
      <c r="T21" s="884" t="s">
        <v>71</v>
      </c>
      <c r="U21" s="907"/>
      <c r="V21" s="907"/>
      <c r="W21" s="907"/>
      <c r="X21" s="907"/>
      <c r="Y21" s="908"/>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15.75" customHeight="1" thickBot="1" x14ac:dyDescent="0.25">
      <c r="B24" s="15"/>
      <c r="C24" s="710" t="s">
        <v>324</v>
      </c>
      <c r="D24" s="711"/>
      <c r="E24" s="711"/>
      <c r="F24" s="711"/>
      <c r="G24" s="711"/>
      <c r="H24" s="711"/>
      <c r="I24" s="712"/>
      <c r="J24" s="710" t="s">
        <v>139</v>
      </c>
      <c r="K24" s="711"/>
      <c r="L24" s="711"/>
      <c r="M24" s="711"/>
      <c r="N24" s="711"/>
      <c r="O24" s="711"/>
      <c r="P24" s="712"/>
      <c r="Q24" s="713" t="s">
        <v>312</v>
      </c>
      <c r="R24" s="714"/>
      <c r="S24" s="714"/>
      <c r="T24" s="714"/>
      <c r="U24" s="714"/>
      <c r="V24" s="714"/>
      <c r="W24" s="714"/>
      <c r="X24" s="714"/>
      <c r="Y24" s="715"/>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321</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1464">
        <v>4</v>
      </c>
      <c r="J28" s="1461"/>
      <c r="K28" s="685" t="s">
        <v>18</v>
      </c>
      <c r="L28" s="686"/>
      <c r="M28" s="686"/>
      <c r="N28" s="686"/>
      <c r="O28" s="686"/>
      <c r="P28" s="687"/>
      <c r="Q28" s="718" t="s">
        <v>38</v>
      </c>
      <c r="R28" s="716"/>
      <c r="S28" s="717"/>
      <c r="T28" s="47" t="s">
        <v>77</v>
      </c>
      <c r="U28" s="716" t="s">
        <v>39</v>
      </c>
      <c r="V28" s="716"/>
      <c r="W28" s="716"/>
      <c r="X28" s="717"/>
      <c r="Y28" s="54"/>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ht="51" customHeight="1" x14ac:dyDescent="0.2">
      <c r="B32" s="20"/>
      <c r="C32" s="1135" t="s">
        <v>20</v>
      </c>
      <c r="D32" s="1136"/>
      <c r="E32" s="1136"/>
      <c r="F32" s="1136"/>
      <c r="G32" s="1137"/>
      <c r="H32" s="407" t="s">
        <v>325</v>
      </c>
      <c r="I32" s="407" t="s">
        <v>326</v>
      </c>
      <c r="J32" s="407" t="s">
        <v>23</v>
      </c>
      <c r="K32" s="1200" t="s">
        <v>24</v>
      </c>
      <c r="L32" s="1136"/>
      <c r="M32" s="1136"/>
      <c r="N32" s="1136"/>
      <c r="O32" s="1136"/>
      <c r="P32" s="1136"/>
      <c r="Q32" s="1136"/>
      <c r="R32" s="1136"/>
      <c r="S32" s="1136"/>
      <c r="T32" s="1136"/>
      <c r="U32" s="1136"/>
      <c r="V32" s="1136"/>
      <c r="W32" s="1136"/>
      <c r="X32" s="1136"/>
      <c r="Y32" s="1137"/>
      <c r="Z32" s="17"/>
    </row>
    <row r="33" spans="2:26" s="19" customFormat="1" ht="106.5" customHeight="1" x14ac:dyDescent="0.2">
      <c r="B33" s="20"/>
      <c r="C33" s="719" t="s">
        <v>36</v>
      </c>
      <c r="D33" s="720"/>
      <c r="E33" s="720"/>
      <c r="F33" s="720"/>
      <c r="G33" s="721"/>
      <c r="H33" s="21">
        <v>4</v>
      </c>
      <c r="I33" s="21">
        <v>2</v>
      </c>
      <c r="J33" s="22">
        <f>((H33+I33)/H33)-1</f>
        <v>0.5</v>
      </c>
      <c r="K33" s="1520" t="s">
        <v>327</v>
      </c>
      <c r="L33" s="1521"/>
      <c r="M33" s="1521"/>
      <c r="N33" s="1521"/>
      <c r="O33" s="1521"/>
      <c r="P33" s="1521"/>
      <c r="Q33" s="1521"/>
      <c r="R33" s="1521"/>
      <c r="S33" s="1521"/>
      <c r="T33" s="1521"/>
      <c r="U33" s="1521"/>
      <c r="V33" s="1521"/>
      <c r="W33" s="1521"/>
      <c r="X33" s="1521"/>
      <c r="Y33" s="1522"/>
      <c r="Z33" s="17"/>
    </row>
    <row r="34" spans="2:26" s="19" customFormat="1" ht="90.75" customHeight="1" x14ac:dyDescent="0.2">
      <c r="B34" s="20"/>
      <c r="C34" s="1468" t="s">
        <v>93</v>
      </c>
      <c r="D34" s="1469"/>
      <c r="E34" s="1469"/>
      <c r="F34" s="1469"/>
      <c r="G34" s="1470"/>
      <c r="H34" s="88">
        <v>3</v>
      </c>
      <c r="I34" s="88">
        <v>4</v>
      </c>
      <c r="J34" s="89">
        <f>((I34+H34)/I34)-1</f>
        <v>0.75</v>
      </c>
      <c r="K34" s="1520" t="s">
        <v>328</v>
      </c>
      <c r="L34" s="1521"/>
      <c r="M34" s="1521"/>
      <c r="N34" s="1521"/>
      <c r="O34" s="1521"/>
      <c r="P34" s="1521"/>
      <c r="Q34" s="1521"/>
      <c r="R34" s="1521"/>
      <c r="S34" s="1521"/>
      <c r="T34" s="1521"/>
      <c r="U34" s="1521"/>
      <c r="V34" s="1521"/>
      <c r="W34" s="1521"/>
      <c r="X34" s="1521"/>
      <c r="Y34" s="1522"/>
      <c r="Z34" s="17"/>
    </row>
    <row r="35" spans="2:26" s="19" customFormat="1" ht="103.5" customHeight="1" x14ac:dyDescent="0.2">
      <c r="B35" s="20"/>
      <c r="C35" s="1468" t="s">
        <v>94</v>
      </c>
      <c r="D35" s="1469"/>
      <c r="E35" s="1469"/>
      <c r="F35" s="1469"/>
      <c r="G35" s="1470"/>
      <c r="H35" s="509">
        <v>4</v>
      </c>
      <c r="I35" s="509">
        <v>1</v>
      </c>
      <c r="J35" s="508">
        <v>4</v>
      </c>
      <c r="K35" s="951" t="s">
        <v>740</v>
      </c>
      <c r="L35" s="952"/>
      <c r="M35" s="952"/>
      <c r="N35" s="952"/>
      <c r="O35" s="952"/>
      <c r="P35" s="952"/>
      <c r="Q35" s="952"/>
      <c r="R35" s="952"/>
      <c r="S35" s="952"/>
      <c r="T35" s="952"/>
      <c r="U35" s="952"/>
      <c r="V35" s="952"/>
      <c r="W35" s="952"/>
      <c r="X35" s="952"/>
      <c r="Y35" s="953"/>
      <c r="Z35" s="17"/>
    </row>
    <row r="36" spans="2:26" s="19" customFormat="1" ht="100.5" customHeight="1" thickBot="1" x14ac:dyDescent="0.25">
      <c r="B36" s="20"/>
      <c r="C36" s="1468" t="s">
        <v>95</v>
      </c>
      <c r="D36" s="1469"/>
      <c r="E36" s="1469"/>
      <c r="F36" s="1469"/>
      <c r="G36" s="1470"/>
      <c r="H36" s="515">
        <v>0</v>
      </c>
      <c r="I36" s="515">
        <v>1</v>
      </c>
      <c r="J36" s="514">
        <f t="shared" ref="J36" si="0">+H36/I36</f>
        <v>0</v>
      </c>
      <c r="K36" s="1557" t="s">
        <v>772</v>
      </c>
      <c r="L36" s="1558"/>
      <c r="M36" s="1558"/>
      <c r="N36" s="1558"/>
      <c r="O36" s="1558"/>
      <c r="P36" s="1558"/>
      <c r="Q36" s="1558"/>
      <c r="R36" s="1558"/>
      <c r="S36" s="1558"/>
      <c r="T36" s="1558"/>
      <c r="U36" s="1558"/>
      <c r="V36" s="1558"/>
      <c r="W36" s="1558"/>
      <c r="X36" s="1558"/>
      <c r="Y36" s="1559"/>
      <c r="Z36" s="17"/>
    </row>
    <row r="37" spans="2:26" s="19" customFormat="1" ht="15.75" customHeight="1" thickBot="1" x14ac:dyDescent="0.3">
      <c r="B37" s="20"/>
      <c r="C37" s="738" t="s">
        <v>25</v>
      </c>
      <c r="D37" s="739"/>
      <c r="E37" s="739"/>
      <c r="F37" s="739"/>
      <c r="G37" s="740"/>
      <c r="H37" s="25">
        <f>SUM(H33:H36)</f>
        <v>11</v>
      </c>
      <c r="I37" s="25">
        <f>SUM(I33:I36)</f>
        <v>8</v>
      </c>
      <c r="J37" s="53">
        <f>+H37/I37</f>
        <v>1.375</v>
      </c>
      <c r="K37" s="741"/>
      <c r="L37" s="742"/>
      <c r="M37" s="742"/>
      <c r="N37" s="742"/>
      <c r="O37" s="742"/>
      <c r="P37" s="742"/>
      <c r="Q37" s="742"/>
      <c r="R37" s="742"/>
      <c r="S37" s="742"/>
      <c r="T37" s="742"/>
      <c r="U37" s="742"/>
      <c r="V37" s="742"/>
      <c r="W37" s="742"/>
      <c r="X37" s="742"/>
      <c r="Y37" s="743"/>
      <c r="Z37" s="17"/>
    </row>
    <row r="38" spans="2:26" s="19" customFormat="1" x14ac:dyDescent="0.2">
      <c r="B38" s="20"/>
      <c r="C38" s="16"/>
      <c r="D38" s="16"/>
      <c r="E38" s="16"/>
      <c r="F38" s="16"/>
      <c r="G38" s="16"/>
      <c r="H38" s="27"/>
      <c r="I38" s="27"/>
      <c r="J38" s="619"/>
      <c r="K38" s="16"/>
      <c r="L38" s="16"/>
      <c r="M38" s="16"/>
      <c r="N38" s="16"/>
      <c r="O38" s="16"/>
      <c r="P38" s="16"/>
      <c r="Q38" s="16"/>
      <c r="R38" s="16"/>
      <c r="S38" s="16"/>
      <c r="T38" s="16"/>
      <c r="U38" s="16"/>
      <c r="V38" s="16"/>
      <c r="W38" s="16"/>
      <c r="X38" s="16"/>
      <c r="Y38" s="16"/>
      <c r="Z38" s="17"/>
    </row>
    <row r="39" spans="2:26" s="19" customFormat="1" ht="15" thickBot="1" x14ac:dyDescent="0.25">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x14ac:dyDescent="0.2">
      <c r="B40" s="2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17"/>
    </row>
    <row r="41" spans="2:26" ht="15" thickBot="1" x14ac:dyDescent="0.25">
      <c r="B41" s="15"/>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17"/>
    </row>
    <row r="42" spans="2:26" x14ac:dyDescent="0.2">
      <c r="B42" s="15"/>
      <c r="C42" s="815" t="s">
        <v>27</v>
      </c>
      <c r="D42" s="816"/>
      <c r="E42" s="816"/>
      <c r="F42" s="816"/>
      <c r="G42" s="816"/>
      <c r="H42" s="816"/>
      <c r="I42" s="816"/>
      <c r="J42" s="816"/>
      <c r="K42" s="816"/>
      <c r="L42" s="816"/>
      <c r="M42" s="816"/>
      <c r="N42" s="816"/>
      <c r="O42" s="816"/>
      <c r="P42" s="816"/>
      <c r="Q42" s="816"/>
      <c r="R42" s="816"/>
      <c r="S42" s="816"/>
      <c r="T42" s="816"/>
      <c r="U42" s="816"/>
      <c r="V42" s="816"/>
      <c r="W42" s="816"/>
      <c r="X42" s="816"/>
      <c r="Y42" s="817"/>
      <c r="Z42" s="17"/>
    </row>
    <row r="43" spans="2:26" x14ac:dyDescent="0.2">
      <c r="B43" s="15"/>
      <c r="C43" s="818"/>
      <c r="D43" s="819"/>
      <c r="E43" s="819"/>
      <c r="F43" s="819"/>
      <c r="G43" s="819"/>
      <c r="H43" s="819"/>
      <c r="I43" s="819"/>
      <c r="J43" s="819"/>
      <c r="K43" s="819"/>
      <c r="L43" s="819"/>
      <c r="M43" s="819"/>
      <c r="N43" s="819"/>
      <c r="O43" s="819"/>
      <c r="P43" s="819"/>
      <c r="Q43" s="819"/>
      <c r="R43" s="819"/>
      <c r="S43" s="819"/>
      <c r="T43" s="819"/>
      <c r="U43" s="819"/>
      <c r="V43" s="819"/>
      <c r="W43" s="819"/>
      <c r="X43" s="819"/>
      <c r="Y43" s="820"/>
      <c r="Z43" s="17"/>
    </row>
    <row r="44" spans="2:26" x14ac:dyDescent="0.2">
      <c r="B44" s="1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17"/>
    </row>
    <row r="45" spans="2:26" x14ac:dyDescent="0.2">
      <c r="B45" s="1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17"/>
    </row>
    <row r="46" spans="2:26" x14ac:dyDescent="0.2">
      <c r="B46" s="1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17"/>
    </row>
    <row r="47" spans="2:26" x14ac:dyDescent="0.2">
      <c r="B47" s="1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17"/>
    </row>
    <row r="48" spans="2:26" x14ac:dyDescent="0.2">
      <c r="B48" s="1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17"/>
    </row>
    <row r="49" spans="1:32" x14ac:dyDescent="0.2">
      <c r="B49" s="1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17"/>
    </row>
    <row r="50" spans="1:32" x14ac:dyDescent="0.2">
      <c r="B50" s="1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17"/>
    </row>
    <row r="51" spans="1:32" x14ac:dyDescent="0.2">
      <c r="B51" s="1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17"/>
    </row>
    <row r="52" spans="1:32" x14ac:dyDescent="0.2">
      <c r="B52" s="1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17"/>
    </row>
    <row r="53" spans="1:32" x14ac:dyDescent="0.2">
      <c r="B53" s="1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17"/>
    </row>
    <row r="54" spans="1:32" ht="15" thickBot="1" x14ac:dyDescent="0.25">
      <c r="B54" s="15"/>
      <c r="C54" s="821"/>
      <c r="D54" s="822"/>
      <c r="E54" s="822"/>
      <c r="F54" s="822"/>
      <c r="G54" s="822"/>
      <c r="H54" s="822"/>
      <c r="I54" s="822"/>
      <c r="J54" s="822"/>
      <c r="K54" s="822"/>
      <c r="L54" s="822"/>
      <c r="M54" s="822"/>
      <c r="N54" s="822"/>
      <c r="O54" s="822"/>
      <c r="P54" s="822"/>
      <c r="Q54" s="822"/>
      <c r="R54" s="822"/>
      <c r="S54" s="822"/>
      <c r="T54" s="822"/>
      <c r="U54" s="822"/>
      <c r="V54" s="822"/>
      <c r="W54" s="822"/>
      <c r="X54" s="822"/>
      <c r="Y54" s="823"/>
      <c r="Z54" s="17"/>
      <c r="AF54" s="3">
        <v>2</v>
      </c>
    </row>
    <row r="55" spans="1:32"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c r="AF55" s="3">
        <v>3</v>
      </c>
    </row>
    <row r="56" spans="1:32"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c r="AF56" s="134">
        <f>+AF54/AF55</f>
        <v>0.66666666666666663</v>
      </c>
    </row>
    <row r="57" spans="1:32" ht="14.25" customHeight="1" x14ac:dyDescent="0.2">
      <c r="B57" s="35"/>
      <c r="C57" s="759" t="s">
        <v>20</v>
      </c>
      <c r="D57" s="760"/>
      <c r="E57" s="760"/>
      <c r="F57" s="760"/>
      <c r="G57" s="761"/>
      <c r="H57" s="759" t="s">
        <v>34</v>
      </c>
      <c r="I57" s="761"/>
      <c r="J57" s="759" t="s">
        <v>35</v>
      </c>
      <c r="K57" s="760"/>
      <c r="L57" s="760"/>
      <c r="M57" s="761"/>
      <c r="N57" s="759" t="s">
        <v>33</v>
      </c>
      <c r="O57" s="760"/>
      <c r="P57" s="760"/>
      <c r="Q57" s="760"/>
      <c r="R57" s="760"/>
      <c r="S57" s="760"/>
      <c r="T57" s="760"/>
      <c r="U57" s="760"/>
      <c r="V57" s="760"/>
      <c r="W57" s="760"/>
      <c r="X57" s="760"/>
      <c r="Y57" s="761"/>
      <c r="Z57" s="36"/>
    </row>
    <row r="58" spans="1:32" ht="14.25" customHeight="1" x14ac:dyDescent="0.2">
      <c r="A58" s="1"/>
      <c r="B58" s="37"/>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36"/>
    </row>
    <row r="59" spans="1:32" ht="15" customHeight="1" thickBot="1" x14ac:dyDescent="0.25">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32" ht="21" customHeight="1" x14ac:dyDescent="0.2">
      <c r="B60" s="35"/>
      <c r="C60" s="1555" t="s">
        <v>36</v>
      </c>
      <c r="D60" s="1556"/>
      <c r="E60" s="1556"/>
      <c r="F60" s="1556"/>
      <c r="G60" s="1556"/>
      <c r="H60" s="1438">
        <v>0.67</v>
      </c>
      <c r="I60" s="1439"/>
      <c r="J60" s="1438">
        <v>0.5</v>
      </c>
      <c r="K60" s="1439"/>
      <c r="L60" s="1439"/>
      <c r="M60" s="1439"/>
      <c r="N60" s="1301" t="s">
        <v>329</v>
      </c>
      <c r="O60" s="1302"/>
      <c r="P60" s="1302"/>
      <c r="Q60" s="1302"/>
      <c r="R60" s="1302"/>
      <c r="S60" s="1302"/>
      <c r="T60" s="1302"/>
      <c r="U60" s="1302"/>
      <c r="V60" s="1302"/>
      <c r="W60" s="1302"/>
      <c r="X60" s="1302"/>
      <c r="Y60" s="1303"/>
      <c r="Z60" s="38"/>
    </row>
    <row r="61" spans="1:32" ht="21" customHeight="1" x14ac:dyDescent="0.2">
      <c r="B61" s="35"/>
      <c r="C61" s="1549" t="s">
        <v>93</v>
      </c>
      <c r="D61" s="1550"/>
      <c r="E61" s="1550"/>
      <c r="F61" s="1550"/>
      <c r="G61" s="1550"/>
      <c r="H61" s="1423">
        <v>1</v>
      </c>
      <c r="I61" s="1424"/>
      <c r="J61" s="1423">
        <v>0.75</v>
      </c>
      <c r="K61" s="1424"/>
      <c r="L61" s="1424"/>
      <c r="M61" s="1424"/>
      <c r="N61" s="1304"/>
      <c r="O61" s="1305"/>
      <c r="P61" s="1305"/>
      <c r="Q61" s="1305"/>
      <c r="R61" s="1305"/>
      <c r="S61" s="1305"/>
      <c r="T61" s="1305"/>
      <c r="U61" s="1305"/>
      <c r="V61" s="1305"/>
      <c r="W61" s="1305"/>
      <c r="X61" s="1305"/>
      <c r="Y61" s="1306"/>
      <c r="Z61" s="38"/>
    </row>
    <row r="62" spans="1:32" ht="39" customHeight="1" x14ac:dyDescent="0.2">
      <c r="B62" s="35"/>
      <c r="C62" s="1549" t="s">
        <v>94</v>
      </c>
      <c r="D62" s="1550"/>
      <c r="E62" s="1550"/>
      <c r="F62" s="1550"/>
      <c r="G62" s="1550"/>
      <c r="H62" s="1551">
        <v>0.75</v>
      </c>
      <c r="I62" s="1552"/>
      <c r="J62" s="1551">
        <v>4</v>
      </c>
      <c r="K62" s="1552"/>
      <c r="L62" s="1552"/>
      <c r="M62" s="1552"/>
      <c r="N62" s="1553" t="s">
        <v>741</v>
      </c>
      <c r="O62" s="1553"/>
      <c r="P62" s="1553"/>
      <c r="Q62" s="1553"/>
      <c r="R62" s="1553"/>
      <c r="S62" s="1553"/>
      <c r="T62" s="1553"/>
      <c r="U62" s="1553"/>
      <c r="V62" s="1553"/>
      <c r="W62" s="1553"/>
      <c r="X62" s="1553"/>
      <c r="Y62" s="1554"/>
      <c r="Z62" s="38"/>
    </row>
    <row r="63" spans="1:32" x14ac:dyDescent="0.2">
      <c r="B63" s="35"/>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8"/>
    </row>
    <row r="64" spans="1:32"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8"/>
    </row>
    <row r="70" spans="2: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2:26" ht="15" thickBot="1" x14ac:dyDescent="0.25">
      <c r="B71" s="35"/>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sheetData>
  <mergeCells count="106">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3:G33"/>
    <mergeCell ref="K33:Y33"/>
    <mergeCell ref="C34:G34"/>
    <mergeCell ref="K34:Y34"/>
    <mergeCell ref="C35:G35"/>
    <mergeCell ref="C30:Y31"/>
    <mergeCell ref="C32:G32"/>
    <mergeCell ref="K32:Y32"/>
    <mergeCell ref="K35:Y35"/>
    <mergeCell ref="C57:G59"/>
    <mergeCell ref="H57:I59"/>
    <mergeCell ref="J57:M59"/>
    <mergeCell ref="N57:Y59"/>
    <mergeCell ref="C60:G60"/>
    <mergeCell ref="H60:I60"/>
    <mergeCell ref="J60:M60"/>
    <mergeCell ref="C36:G36"/>
    <mergeCell ref="K36:Y36"/>
    <mergeCell ref="C37:G37"/>
    <mergeCell ref="K37:Y37"/>
    <mergeCell ref="C40:Y41"/>
    <mergeCell ref="C42:Y54"/>
    <mergeCell ref="C63:G63"/>
    <mergeCell ref="H63:I63"/>
    <mergeCell ref="J63:M63"/>
    <mergeCell ref="N63:Y63"/>
    <mergeCell ref="C64:G64"/>
    <mergeCell ref="H64:I64"/>
    <mergeCell ref="J64:M64"/>
    <mergeCell ref="N64:Y64"/>
    <mergeCell ref="C61:G61"/>
    <mergeCell ref="H61:I61"/>
    <mergeCell ref="J61:M61"/>
    <mergeCell ref="C62:G62"/>
    <mergeCell ref="N60:Y61"/>
    <mergeCell ref="H62:I62"/>
    <mergeCell ref="J62:M62"/>
    <mergeCell ref="N62:Y62"/>
    <mergeCell ref="C67:G67"/>
    <mergeCell ref="H67:I67"/>
    <mergeCell ref="J67:M67"/>
    <mergeCell ref="N67:Y67"/>
    <mergeCell ref="C68:G68"/>
    <mergeCell ref="H68:I68"/>
    <mergeCell ref="J68:M68"/>
    <mergeCell ref="N68:Y68"/>
    <mergeCell ref="C65:G65"/>
    <mergeCell ref="H65:I65"/>
    <mergeCell ref="J65:M65"/>
    <mergeCell ref="N65:Y65"/>
    <mergeCell ref="C66:G66"/>
    <mergeCell ref="H66:I66"/>
    <mergeCell ref="J66:M66"/>
    <mergeCell ref="N66:Y66"/>
    <mergeCell ref="C71:G71"/>
    <mergeCell ref="H71:I71"/>
    <mergeCell ref="J71:M71"/>
    <mergeCell ref="N71:Y71"/>
    <mergeCell ref="C69:G69"/>
    <mergeCell ref="H69:I69"/>
    <mergeCell ref="J69:M69"/>
    <mergeCell ref="N69:Y69"/>
    <mergeCell ref="C70:G70"/>
    <mergeCell ref="H70:I70"/>
    <mergeCell ref="J70:M70"/>
    <mergeCell ref="N70:Y70"/>
  </mergeCell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Z73"/>
  <sheetViews>
    <sheetView topLeftCell="A37" workbookViewId="0">
      <selection activeCell="H38" sqref="H38:J38"/>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6.285156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5.28515625" style="3" customWidth="1"/>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322</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1574" t="s">
        <v>330</v>
      </c>
      <c r="J10" s="1575"/>
      <c r="K10" s="1575"/>
      <c r="L10" s="1575"/>
      <c r="M10" s="1575"/>
      <c r="N10" s="1575"/>
      <c r="O10" s="1575"/>
      <c r="P10" s="1575"/>
      <c r="Q10" s="1576"/>
      <c r="R10" s="1580" t="s">
        <v>3</v>
      </c>
      <c r="S10" s="1581"/>
      <c r="T10" s="1581"/>
      <c r="U10" s="1582"/>
      <c r="V10" s="1583" t="s">
        <v>5</v>
      </c>
      <c r="W10" s="1584"/>
      <c r="X10" s="1584"/>
      <c r="Y10" s="1585"/>
      <c r="Z10" s="11"/>
    </row>
    <row r="11" spans="1:26" ht="28.5" customHeight="1" thickBot="1" x14ac:dyDescent="0.25">
      <c r="B11" s="10"/>
      <c r="C11" s="631"/>
      <c r="D11" s="632"/>
      <c r="E11" s="632"/>
      <c r="F11" s="632"/>
      <c r="G11" s="632"/>
      <c r="H11" s="633"/>
      <c r="I11" s="1577"/>
      <c r="J11" s="1578"/>
      <c r="K11" s="1578"/>
      <c r="L11" s="1578"/>
      <c r="M11" s="1578"/>
      <c r="N11" s="1578"/>
      <c r="O11" s="1578"/>
      <c r="P11" s="1578"/>
      <c r="Q11" s="1579"/>
      <c r="R11" s="682" t="s">
        <v>331</v>
      </c>
      <c r="S11" s="683"/>
      <c r="T11" s="683"/>
      <c r="U11" s="684"/>
      <c r="V11" s="670" t="s">
        <v>65</v>
      </c>
      <c r="W11" s="671"/>
      <c r="X11" s="671"/>
      <c r="Y11" s="672"/>
      <c r="Z11" s="11"/>
    </row>
    <row r="12" spans="1:26" ht="15" thickBot="1" x14ac:dyDescent="0.25">
      <c r="B12" s="15"/>
      <c r="C12" s="16"/>
      <c r="D12" s="16"/>
      <c r="E12" s="16"/>
      <c r="F12" s="16"/>
      <c r="G12" s="16"/>
      <c r="H12" s="16"/>
      <c r="I12" s="82"/>
      <c r="J12" s="82"/>
      <c r="K12" s="82"/>
      <c r="L12" s="82"/>
      <c r="M12" s="82"/>
      <c r="N12" s="82"/>
      <c r="O12" s="82"/>
      <c r="P12" s="82"/>
      <c r="Q12" s="82"/>
      <c r="R12" s="82"/>
      <c r="S12" s="82"/>
      <c r="T12" s="82"/>
      <c r="U12" s="82"/>
      <c r="V12" s="82"/>
      <c r="W12" s="82"/>
      <c r="X12" s="82"/>
      <c r="Y12" s="82"/>
      <c r="Z12" s="17"/>
    </row>
    <row r="13" spans="1:26" ht="15" customHeight="1" x14ac:dyDescent="0.2">
      <c r="B13" s="15"/>
      <c r="C13" s="628" t="s">
        <v>6</v>
      </c>
      <c r="D13" s="629"/>
      <c r="E13" s="629"/>
      <c r="F13" s="629"/>
      <c r="G13" s="629"/>
      <c r="H13" s="630"/>
      <c r="I13" s="957" t="s">
        <v>332</v>
      </c>
      <c r="J13" s="958"/>
      <c r="K13" s="958"/>
      <c r="L13" s="958"/>
      <c r="M13" s="958"/>
      <c r="N13" s="958"/>
      <c r="O13" s="958"/>
      <c r="P13" s="958"/>
      <c r="Q13" s="958"/>
      <c r="R13" s="958"/>
      <c r="S13" s="959"/>
      <c r="T13" s="1563" t="s">
        <v>7</v>
      </c>
      <c r="U13" s="1564"/>
      <c r="V13" s="1564"/>
      <c r="W13" s="1564"/>
      <c r="X13" s="1564"/>
      <c r="Y13" s="1565"/>
      <c r="Z13" s="17"/>
    </row>
    <row r="14" spans="1:26" ht="30" customHeight="1" thickBot="1" x14ac:dyDescent="0.25">
      <c r="B14" s="15"/>
      <c r="C14" s="631"/>
      <c r="D14" s="632"/>
      <c r="E14" s="632"/>
      <c r="F14" s="632"/>
      <c r="G14" s="632"/>
      <c r="H14" s="633"/>
      <c r="I14" s="960"/>
      <c r="J14" s="961"/>
      <c r="K14" s="961"/>
      <c r="L14" s="961"/>
      <c r="M14" s="961"/>
      <c r="N14" s="961"/>
      <c r="O14" s="961"/>
      <c r="P14" s="961"/>
      <c r="Q14" s="961"/>
      <c r="R14" s="961"/>
      <c r="S14" s="962"/>
      <c r="T14" s="640" t="s">
        <v>67</v>
      </c>
      <c r="U14" s="641"/>
      <c r="V14" s="641"/>
      <c r="W14" s="641"/>
      <c r="X14" s="641"/>
      <c r="Y14" s="642"/>
      <c r="Z14" s="17"/>
    </row>
    <row r="15" spans="1:26" ht="15" thickBot="1" x14ac:dyDescent="0.25">
      <c r="B15" s="15"/>
      <c r="C15" s="16"/>
      <c r="D15" s="16"/>
      <c r="E15" s="16"/>
      <c r="F15" s="16"/>
      <c r="G15" s="16"/>
      <c r="H15" s="16"/>
      <c r="I15" s="82"/>
      <c r="J15" s="82"/>
      <c r="K15" s="82"/>
      <c r="L15" s="82"/>
      <c r="M15" s="82"/>
      <c r="N15" s="82"/>
      <c r="O15" s="82"/>
      <c r="P15" s="82"/>
      <c r="Q15" s="82"/>
      <c r="R15" s="82"/>
      <c r="S15" s="82"/>
      <c r="T15" s="82"/>
      <c r="U15" s="82"/>
      <c r="V15" s="82"/>
      <c r="W15" s="82"/>
      <c r="X15" s="82"/>
      <c r="Y15" s="82"/>
      <c r="Z15" s="17"/>
    </row>
    <row r="16" spans="1:26" ht="57.75" customHeight="1" thickBot="1" x14ac:dyDescent="0.25">
      <c r="B16" s="15"/>
      <c r="C16" s="685" t="s">
        <v>8</v>
      </c>
      <c r="D16" s="686"/>
      <c r="E16" s="686"/>
      <c r="F16" s="686"/>
      <c r="G16" s="686"/>
      <c r="H16" s="687"/>
      <c r="I16" s="966" t="s">
        <v>333</v>
      </c>
      <c r="J16" s="967"/>
      <c r="K16" s="967"/>
      <c r="L16" s="967"/>
      <c r="M16" s="967"/>
      <c r="N16" s="967"/>
      <c r="O16" s="967"/>
      <c r="P16" s="967"/>
      <c r="Q16" s="967"/>
      <c r="R16" s="967"/>
      <c r="S16" s="967"/>
      <c r="T16" s="967"/>
      <c r="U16" s="967"/>
      <c r="V16" s="967"/>
      <c r="W16" s="967"/>
      <c r="X16" s="967"/>
      <c r="Y16" s="968"/>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85" t="s">
        <v>9</v>
      </c>
      <c r="D18" s="686"/>
      <c r="E18" s="686"/>
      <c r="F18" s="686"/>
      <c r="G18" s="686"/>
      <c r="H18" s="687"/>
      <c r="I18" s="1461" t="s">
        <v>334</v>
      </c>
      <c r="J18" s="1462"/>
      <c r="K18" s="1462"/>
      <c r="L18" s="1462"/>
      <c r="M18" s="1462"/>
      <c r="N18" s="1462"/>
      <c r="O18" s="1462"/>
      <c r="P18" s="1462"/>
      <c r="Q18" s="1462"/>
      <c r="R18" s="1462"/>
      <c r="S18" s="1462"/>
      <c r="T18" s="1462"/>
      <c r="U18" s="1462"/>
      <c r="V18" s="1462"/>
      <c r="W18" s="1462"/>
      <c r="X18" s="1462"/>
      <c r="Y18" s="1463"/>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70</v>
      </c>
      <c r="N21" s="843"/>
      <c r="O21" s="843"/>
      <c r="P21" s="843"/>
      <c r="Q21" s="843"/>
      <c r="R21" s="843"/>
      <c r="S21" s="844"/>
      <c r="T21" s="884" t="s">
        <v>71</v>
      </c>
      <c r="U21" s="907"/>
      <c r="V21" s="907"/>
      <c r="W21" s="907"/>
      <c r="X21" s="907"/>
      <c r="Y21" s="908"/>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15.75" customHeight="1" thickBot="1" x14ac:dyDescent="0.25">
      <c r="B24" s="15"/>
      <c r="C24" s="710" t="s">
        <v>324</v>
      </c>
      <c r="D24" s="711"/>
      <c r="E24" s="711"/>
      <c r="F24" s="711"/>
      <c r="G24" s="711"/>
      <c r="H24" s="711"/>
      <c r="I24" s="712"/>
      <c r="J24" s="710" t="s">
        <v>139</v>
      </c>
      <c r="K24" s="711"/>
      <c r="L24" s="711"/>
      <c r="M24" s="711"/>
      <c r="N24" s="711"/>
      <c r="O24" s="711"/>
      <c r="P24" s="712"/>
      <c r="Q24" s="713" t="s">
        <v>312</v>
      </c>
      <c r="R24" s="714"/>
      <c r="S24" s="714"/>
      <c r="T24" s="714"/>
      <c r="U24" s="714"/>
      <c r="V24" s="714"/>
      <c r="W24" s="714"/>
      <c r="X24" s="714"/>
      <c r="Y24" s="715"/>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335</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1464">
        <v>2</v>
      </c>
      <c r="J28" s="1461"/>
      <c r="K28" s="685" t="s">
        <v>18</v>
      </c>
      <c r="L28" s="686"/>
      <c r="M28" s="686"/>
      <c r="N28" s="686"/>
      <c r="O28" s="686"/>
      <c r="P28" s="687"/>
      <c r="Q28" s="718" t="s">
        <v>38</v>
      </c>
      <c r="R28" s="716"/>
      <c r="S28" s="717"/>
      <c r="T28" s="47" t="s">
        <v>56</v>
      </c>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x14ac:dyDescent="0.2">
      <c r="B32" s="20"/>
      <c r="C32" s="728" t="s">
        <v>20</v>
      </c>
      <c r="D32" s="729"/>
      <c r="E32" s="729"/>
      <c r="F32" s="729"/>
      <c r="G32" s="730"/>
      <c r="H32" s="734" t="s">
        <v>336</v>
      </c>
      <c r="I32" s="734" t="s">
        <v>337</v>
      </c>
      <c r="J32" s="734" t="s">
        <v>23</v>
      </c>
      <c r="K32" s="736" t="s">
        <v>24</v>
      </c>
      <c r="L32" s="729"/>
      <c r="M32" s="729"/>
      <c r="N32" s="729"/>
      <c r="O32" s="729"/>
      <c r="P32" s="729"/>
      <c r="Q32" s="729"/>
      <c r="R32" s="729"/>
      <c r="S32" s="729"/>
      <c r="T32" s="729"/>
      <c r="U32" s="729"/>
      <c r="V32" s="729"/>
      <c r="W32" s="729"/>
      <c r="X32" s="729"/>
      <c r="Y32" s="730"/>
      <c r="Z32" s="17"/>
    </row>
    <row r="33" spans="2:26" s="19" customFormat="1" ht="60.75" customHeight="1" thickBot="1" x14ac:dyDescent="0.25">
      <c r="B33" s="20"/>
      <c r="C33" s="731"/>
      <c r="D33" s="732"/>
      <c r="E33" s="732"/>
      <c r="F33" s="732"/>
      <c r="G33" s="733"/>
      <c r="H33" s="735"/>
      <c r="I33" s="735"/>
      <c r="J33" s="735"/>
      <c r="K33" s="737"/>
      <c r="L33" s="732"/>
      <c r="M33" s="732"/>
      <c r="N33" s="732"/>
      <c r="O33" s="732"/>
      <c r="P33" s="732"/>
      <c r="Q33" s="732"/>
      <c r="R33" s="732"/>
      <c r="S33" s="732"/>
      <c r="T33" s="732"/>
      <c r="U33" s="732"/>
      <c r="V33" s="732"/>
      <c r="W33" s="732"/>
      <c r="X33" s="732"/>
      <c r="Y33" s="733"/>
      <c r="Z33" s="17"/>
    </row>
    <row r="34" spans="2:26" s="19" customFormat="1" ht="43.5" customHeight="1" x14ac:dyDescent="0.2">
      <c r="B34" s="20"/>
      <c r="C34" s="719" t="s">
        <v>36</v>
      </c>
      <c r="D34" s="720"/>
      <c r="E34" s="720"/>
      <c r="F34" s="720"/>
      <c r="G34" s="721"/>
      <c r="H34" s="21">
        <v>2</v>
      </c>
      <c r="I34" s="21">
        <v>2</v>
      </c>
      <c r="J34" s="22">
        <f>I34/H34</f>
        <v>1</v>
      </c>
      <c r="K34" s="1568" t="s">
        <v>338</v>
      </c>
      <c r="L34" s="1569"/>
      <c r="M34" s="1569"/>
      <c r="N34" s="1569"/>
      <c r="O34" s="1569"/>
      <c r="P34" s="1569"/>
      <c r="Q34" s="1569"/>
      <c r="R34" s="1569"/>
      <c r="S34" s="1569"/>
      <c r="T34" s="1569"/>
      <c r="U34" s="1569"/>
      <c r="V34" s="1569"/>
      <c r="W34" s="1569"/>
      <c r="X34" s="1569"/>
      <c r="Y34" s="1570"/>
      <c r="Z34" s="17"/>
    </row>
    <row r="35" spans="2:26" s="19" customFormat="1" ht="84.75" customHeight="1" x14ac:dyDescent="0.2">
      <c r="B35" s="20"/>
      <c r="C35" s="1468" t="s">
        <v>93</v>
      </c>
      <c r="D35" s="1469"/>
      <c r="E35" s="1469"/>
      <c r="F35" s="1469"/>
      <c r="G35" s="1470"/>
      <c r="H35" s="88">
        <v>2</v>
      </c>
      <c r="I35" s="88">
        <v>2</v>
      </c>
      <c r="J35" s="89">
        <f t="shared" ref="J35" si="0">+H35/I35</f>
        <v>1</v>
      </c>
      <c r="K35" s="1571" t="s">
        <v>339</v>
      </c>
      <c r="L35" s="1572"/>
      <c r="M35" s="1572"/>
      <c r="N35" s="1572"/>
      <c r="O35" s="1572"/>
      <c r="P35" s="1572"/>
      <c r="Q35" s="1572"/>
      <c r="R35" s="1572"/>
      <c r="S35" s="1572"/>
      <c r="T35" s="1572"/>
      <c r="U35" s="1572"/>
      <c r="V35" s="1572"/>
      <c r="W35" s="1572"/>
      <c r="X35" s="1572"/>
      <c r="Y35" s="1573"/>
      <c r="Z35" s="17"/>
    </row>
    <row r="36" spans="2:26" s="19" customFormat="1" ht="98.25" customHeight="1" x14ac:dyDescent="0.2">
      <c r="B36" s="20"/>
      <c r="C36" s="1468" t="s">
        <v>94</v>
      </c>
      <c r="D36" s="1469"/>
      <c r="E36" s="1469"/>
      <c r="F36" s="1469"/>
      <c r="G36" s="1470"/>
      <c r="H36" s="511">
        <v>2</v>
      </c>
      <c r="I36" s="511">
        <v>2</v>
      </c>
      <c r="J36" s="510">
        <v>1</v>
      </c>
      <c r="K36" s="1557" t="s">
        <v>742</v>
      </c>
      <c r="L36" s="1558"/>
      <c r="M36" s="1558"/>
      <c r="N36" s="1558"/>
      <c r="O36" s="1558"/>
      <c r="P36" s="1558"/>
      <c r="Q36" s="1558"/>
      <c r="R36" s="1558"/>
      <c r="S36" s="1558"/>
      <c r="T36" s="1558"/>
      <c r="U36" s="1558"/>
      <c r="V36" s="1558"/>
      <c r="W36" s="1558"/>
      <c r="X36" s="1558"/>
      <c r="Y36" s="1559"/>
      <c r="Z36" s="17"/>
    </row>
    <row r="37" spans="2:26" s="19" customFormat="1" ht="84.75" customHeight="1" thickBot="1" x14ac:dyDescent="0.25">
      <c r="B37" s="20"/>
      <c r="C37" s="1468" t="s">
        <v>95</v>
      </c>
      <c r="D37" s="1469"/>
      <c r="E37" s="1469"/>
      <c r="F37" s="1469"/>
      <c r="G37" s="1470"/>
      <c r="H37" s="515">
        <v>1</v>
      </c>
      <c r="I37" s="515">
        <v>1</v>
      </c>
      <c r="J37" s="514">
        <f t="shared" ref="J37" si="1">+H37/I37</f>
        <v>1</v>
      </c>
      <c r="K37" s="1557" t="s">
        <v>773</v>
      </c>
      <c r="L37" s="1558"/>
      <c r="M37" s="1558"/>
      <c r="N37" s="1558"/>
      <c r="O37" s="1558"/>
      <c r="P37" s="1558"/>
      <c r="Q37" s="1558"/>
      <c r="R37" s="1558"/>
      <c r="S37" s="1558"/>
      <c r="T37" s="1558"/>
      <c r="U37" s="1558"/>
      <c r="V37" s="1558"/>
      <c r="W37" s="1558"/>
      <c r="X37" s="1558"/>
      <c r="Y37" s="1559"/>
      <c r="Z37" s="17"/>
    </row>
    <row r="38" spans="2:26" s="19" customFormat="1" ht="17.25" customHeight="1" thickBot="1" x14ac:dyDescent="0.3">
      <c r="B38" s="20"/>
      <c r="C38" s="738" t="s">
        <v>25</v>
      </c>
      <c r="D38" s="739"/>
      <c r="E38" s="739"/>
      <c r="F38" s="739"/>
      <c r="G38" s="740"/>
      <c r="H38" s="25">
        <f>SUM(H34:H37)</f>
        <v>7</v>
      </c>
      <c r="I38" s="364">
        <f>SUM(I34:I37)</f>
        <v>7</v>
      </c>
      <c r="J38" s="364">
        <f>+H38/I38</f>
        <v>1</v>
      </c>
      <c r="K38" s="741"/>
      <c r="L38" s="742"/>
      <c r="M38" s="742"/>
      <c r="N38" s="742"/>
      <c r="O38" s="742"/>
      <c r="P38" s="742"/>
      <c r="Q38" s="742"/>
      <c r="R38" s="742"/>
      <c r="S38" s="742"/>
      <c r="T38" s="742"/>
      <c r="U38" s="742"/>
      <c r="V38" s="742"/>
      <c r="W38" s="742"/>
      <c r="X38" s="742"/>
      <c r="Y38" s="743"/>
      <c r="Z38" s="17"/>
    </row>
    <row r="39" spans="2:26" s="19" customForma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26" s="19" customFormat="1" x14ac:dyDescent="0.2">
      <c r="B41" s="2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17"/>
    </row>
    <row r="42" spans="2:26" ht="15" thickBot="1" x14ac:dyDescent="0.25">
      <c r="B42" s="1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17"/>
    </row>
    <row r="43" spans="2:26" x14ac:dyDescent="0.2">
      <c r="B43" s="15"/>
      <c r="C43" s="815" t="s">
        <v>27</v>
      </c>
      <c r="D43" s="816"/>
      <c r="E43" s="816"/>
      <c r="F43" s="816"/>
      <c r="G43" s="816"/>
      <c r="H43" s="816"/>
      <c r="I43" s="816"/>
      <c r="J43" s="816"/>
      <c r="K43" s="816"/>
      <c r="L43" s="816"/>
      <c r="M43" s="816"/>
      <c r="N43" s="816"/>
      <c r="O43" s="816"/>
      <c r="P43" s="816"/>
      <c r="Q43" s="816"/>
      <c r="R43" s="816"/>
      <c r="S43" s="816"/>
      <c r="T43" s="816"/>
      <c r="U43" s="816"/>
      <c r="V43" s="816"/>
      <c r="W43" s="816"/>
      <c r="X43" s="816"/>
      <c r="Y43" s="817"/>
      <c r="Z43" s="17"/>
    </row>
    <row r="44" spans="2:26" x14ac:dyDescent="0.2">
      <c r="B44" s="1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17"/>
    </row>
    <row r="45" spans="2:26" x14ac:dyDescent="0.2">
      <c r="B45" s="1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17"/>
    </row>
    <row r="46" spans="2:26" x14ac:dyDescent="0.2">
      <c r="B46" s="1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17"/>
    </row>
    <row r="47" spans="2:26" x14ac:dyDescent="0.2">
      <c r="B47" s="1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17"/>
    </row>
    <row r="48" spans="2:26" x14ac:dyDescent="0.2">
      <c r="B48" s="1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17"/>
    </row>
    <row r="49" spans="1:26" x14ac:dyDescent="0.2">
      <c r="B49" s="1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17"/>
    </row>
    <row r="50" spans="1:26" x14ac:dyDescent="0.2">
      <c r="B50" s="1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17"/>
    </row>
    <row r="51" spans="1:26" x14ac:dyDescent="0.2">
      <c r="B51" s="1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17"/>
    </row>
    <row r="52" spans="1:26" x14ac:dyDescent="0.2">
      <c r="B52" s="1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17"/>
    </row>
    <row r="53" spans="1:26" x14ac:dyDescent="0.2">
      <c r="B53" s="1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17"/>
    </row>
    <row r="54" spans="1:26" x14ac:dyDescent="0.2">
      <c r="B54" s="15"/>
      <c r="C54" s="818"/>
      <c r="D54" s="819"/>
      <c r="E54" s="819"/>
      <c r="F54" s="819"/>
      <c r="G54" s="819"/>
      <c r="H54" s="819"/>
      <c r="I54" s="819"/>
      <c r="J54" s="819"/>
      <c r="K54" s="819"/>
      <c r="L54" s="819"/>
      <c r="M54" s="819"/>
      <c r="N54" s="819"/>
      <c r="O54" s="819"/>
      <c r="P54" s="819"/>
      <c r="Q54" s="819"/>
      <c r="R54" s="819"/>
      <c r="S54" s="819"/>
      <c r="T54" s="819"/>
      <c r="U54" s="819"/>
      <c r="V54" s="819"/>
      <c r="W54" s="819"/>
      <c r="X54" s="819"/>
      <c r="Y54" s="820"/>
      <c r="Z54" s="17"/>
    </row>
    <row r="55" spans="1:26" ht="15" thickBot="1" x14ac:dyDescent="0.25">
      <c r="B55" s="15"/>
      <c r="C55" s="821"/>
      <c r="D55" s="822"/>
      <c r="E55" s="822"/>
      <c r="F55" s="822"/>
      <c r="G55" s="822"/>
      <c r="H55" s="822"/>
      <c r="I55" s="822"/>
      <c r="J55" s="822"/>
      <c r="K55" s="822"/>
      <c r="L55" s="822"/>
      <c r="M55" s="822"/>
      <c r="N55" s="822"/>
      <c r="O55" s="822"/>
      <c r="P55" s="822"/>
      <c r="Q55" s="822"/>
      <c r="R55" s="822"/>
      <c r="S55" s="822"/>
      <c r="T55" s="822"/>
      <c r="U55" s="822"/>
      <c r="V55" s="822"/>
      <c r="W55" s="822"/>
      <c r="X55" s="822"/>
      <c r="Y55" s="823"/>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6"/>
    </row>
    <row r="59" spans="1:26" ht="14.25" customHeight="1" x14ac:dyDescent="0.2">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ht="15" customHeight="1" thickBot="1" x14ac:dyDescent="0.25">
      <c r="A60" s="1"/>
      <c r="B60" s="37"/>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6"/>
    </row>
    <row r="61" spans="1:26" ht="32.25" customHeight="1" x14ac:dyDescent="0.2">
      <c r="B61" s="35"/>
      <c r="C61" s="1555" t="s">
        <v>36</v>
      </c>
      <c r="D61" s="1556"/>
      <c r="E61" s="1556"/>
      <c r="F61" s="1556"/>
      <c r="G61" s="1556"/>
      <c r="H61" s="1128">
        <v>1</v>
      </c>
      <c r="I61" s="644"/>
      <c r="J61" s="1128">
        <v>1</v>
      </c>
      <c r="K61" s="644"/>
      <c r="L61" s="644"/>
      <c r="M61" s="644"/>
      <c r="N61" s="1429" t="s">
        <v>340</v>
      </c>
      <c r="O61" s="1429"/>
      <c r="P61" s="1429"/>
      <c r="Q61" s="1429"/>
      <c r="R61" s="1429"/>
      <c r="S61" s="1429"/>
      <c r="T61" s="1429"/>
      <c r="U61" s="1429"/>
      <c r="V61" s="1429"/>
      <c r="W61" s="1429"/>
      <c r="X61" s="1429"/>
      <c r="Y61" s="1567"/>
      <c r="Z61" s="38"/>
    </row>
    <row r="62" spans="1:26" x14ac:dyDescent="0.2">
      <c r="B62" s="35"/>
      <c r="C62" s="1549" t="s">
        <v>93</v>
      </c>
      <c r="D62" s="1550"/>
      <c r="E62" s="1550"/>
      <c r="F62" s="1550"/>
      <c r="G62" s="1550"/>
      <c r="H62" s="646" t="s">
        <v>679</v>
      </c>
      <c r="I62" s="646"/>
      <c r="J62" s="955">
        <v>1</v>
      </c>
      <c r="K62" s="646"/>
      <c r="L62" s="646"/>
      <c r="M62" s="646"/>
      <c r="N62" s="646"/>
      <c r="O62" s="646"/>
      <c r="P62" s="646"/>
      <c r="Q62" s="646"/>
      <c r="R62" s="646"/>
      <c r="S62" s="646"/>
      <c r="T62" s="646"/>
      <c r="U62" s="646"/>
      <c r="V62" s="646"/>
      <c r="W62" s="646"/>
      <c r="X62" s="646"/>
      <c r="Y62" s="768"/>
      <c r="Z62" s="38"/>
    </row>
    <row r="63" spans="1:26" ht="26.25" customHeight="1" x14ac:dyDescent="0.2">
      <c r="B63" s="35"/>
      <c r="C63" s="1549" t="s">
        <v>94</v>
      </c>
      <c r="D63" s="1550"/>
      <c r="E63" s="1550"/>
      <c r="F63" s="1550"/>
      <c r="G63" s="1550"/>
      <c r="H63" s="1423">
        <v>1</v>
      </c>
      <c r="I63" s="1424"/>
      <c r="J63" s="1423">
        <v>1</v>
      </c>
      <c r="K63" s="1424"/>
      <c r="L63" s="1424"/>
      <c r="M63" s="1424"/>
      <c r="N63" s="1553" t="s">
        <v>743</v>
      </c>
      <c r="O63" s="1553"/>
      <c r="P63" s="1553"/>
      <c r="Q63" s="1553"/>
      <c r="R63" s="1553"/>
      <c r="S63" s="1553"/>
      <c r="T63" s="1553"/>
      <c r="U63" s="1553"/>
      <c r="V63" s="1553"/>
      <c r="W63" s="1553"/>
      <c r="X63" s="1553"/>
      <c r="Y63" s="1554"/>
      <c r="Z63" s="38"/>
    </row>
    <row r="64" spans="1:26" x14ac:dyDescent="0.2">
      <c r="B64" s="35"/>
      <c r="C64" s="1566"/>
      <c r="D64" s="1035"/>
      <c r="E64" s="1035"/>
      <c r="F64" s="1035"/>
      <c r="G64" s="103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8"/>
    </row>
    <row r="70" spans="2: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2:26" x14ac:dyDescent="0.2">
      <c r="B71" s="35"/>
      <c r="C71" s="645"/>
      <c r="D71" s="646"/>
      <c r="E71" s="646"/>
      <c r="F71" s="646"/>
      <c r="G71" s="646"/>
      <c r="H71" s="646"/>
      <c r="I71" s="646"/>
      <c r="J71" s="646"/>
      <c r="K71" s="646"/>
      <c r="L71" s="646"/>
      <c r="M71" s="646"/>
      <c r="N71" s="646"/>
      <c r="O71" s="646"/>
      <c r="P71" s="646"/>
      <c r="Q71" s="646"/>
      <c r="R71" s="646"/>
      <c r="S71" s="646"/>
      <c r="T71" s="646"/>
      <c r="U71" s="646"/>
      <c r="V71" s="646"/>
      <c r="W71" s="646"/>
      <c r="X71" s="646"/>
      <c r="Y71" s="768"/>
      <c r="Z71" s="38"/>
    </row>
    <row r="72" spans="2:26" ht="15" thickBot="1" x14ac:dyDescent="0.25">
      <c r="B72" s="35"/>
      <c r="C72" s="647"/>
      <c r="D72" s="648"/>
      <c r="E72" s="648"/>
      <c r="F72" s="648"/>
      <c r="G72" s="648"/>
      <c r="H72" s="648"/>
      <c r="I72" s="648"/>
      <c r="J72" s="648"/>
      <c r="K72" s="648"/>
      <c r="L72" s="648"/>
      <c r="M72" s="648"/>
      <c r="N72" s="648"/>
      <c r="O72" s="648"/>
      <c r="P72" s="648"/>
      <c r="Q72" s="648"/>
      <c r="R72" s="648"/>
      <c r="S72" s="648"/>
      <c r="T72" s="648"/>
      <c r="U72" s="648"/>
      <c r="V72" s="648"/>
      <c r="W72" s="648"/>
      <c r="X72" s="648"/>
      <c r="Y72" s="770"/>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C30:Y31"/>
    <mergeCell ref="C32:G33"/>
    <mergeCell ref="H32:H33"/>
    <mergeCell ref="I32:I33"/>
    <mergeCell ref="J32:J33"/>
    <mergeCell ref="K32:Y33"/>
    <mergeCell ref="K36:Y36"/>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Z73"/>
  <sheetViews>
    <sheetView topLeftCell="A37" workbookViewId="0">
      <selection activeCell="K37" sqref="K37:Y37"/>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5.5703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322</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t="s">
        <v>341</v>
      </c>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t="s">
        <v>343</v>
      </c>
      <c r="S11" s="683"/>
      <c r="T11" s="683"/>
      <c r="U11" s="684"/>
      <c r="V11" s="670" t="s">
        <v>65</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634" t="s">
        <v>342</v>
      </c>
      <c r="J13" s="635"/>
      <c r="K13" s="635"/>
      <c r="L13" s="635"/>
      <c r="M13" s="635"/>
      <c r="N13" s="635"/>
      <c r="O13" s="635"/>
      <c r="P13" s="635"/>
      <c r="Q13" s="635"/>
      <c r="R13" s="635"/>
      <c r="S13" s="636"/>
      <c r="T13" s="628" t="s">
        <v>7</v>
      </c>
      <c r="U13" s="629"/>
      <c r="V13" s="629"/>
      <c r="W13" s="629"/>
      <c r="X13" s="629"/>
      <c r="Y13" s="630"/>
      <c r="Z13" s="17"/>
    </row>
    <row r="14" spans="1:26" ht="30" customHeight="1" thickBot="1" x14ac:dyDescent="0.25">
      <c r="B14" s="1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688" t="s">
        <v>344</v>
      </c>
      <c r="J16" s="689"/>
      <c r="K16" s="689"/>
      <c r="L16" s="689"/>
      <c r="M16" s="689"/>
      <c r="N16" s="689"/>
      <c r="O16" s="689"/>
      <c r="P16" s="689"/>
      <c r="Q16" s="689"/>
      <c r="R16" s="689"/>
      <c r="S16" s="689"/>
      <c r="T16" s="689"/>
      <c r="U16" s="689"/>
      <c r="V16" s="689"/>
      <c r="W16" s="689"/>
      <c r="X16" s="689"/>
      <c r="Y16" s="69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85" t="s">
        <v>9</v>
      </c>
      <c r="D18" s="686"/>
      <c r="E18" s="686"/>
      <c r="F18" s="686"/>
      <c r="G18" s="686"/>
      <c r="H18" s="687"/>
      <c r="I18" s="1461" t="s">
        <v>345</v>
      </c>
      <c r="J18" s="1462"/>
      <c r="K18" s="1462"/>
      <c r="L18" s="1462"/>
      <c r="M18" s="1462"/>
      <c r="N18" s="1462"/>
      <c r="O18" s="1462"/>
      <c r="P18" s="1462"/>
      <c r="Q18" s="1462"/>
      <c r="R18" s="1462"/>
      <c r="S18" s="1462"/>
      <c r="T18" s="1462"/>
      <c r="U18" s="1462"/>
      <c r="V18" s="1462"/>
      <c r="W18" s="1462"/>
      <c r="X18" s="1462"/>
      <c r="Y18" s="1463"/>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70</v>
      </c>
      <c r="N21" s="843"/>
      <c r="O21" s="843"/>
      <c r="P21" s="843"/>
      <c r="Q21" s="843"/>
      <c r="R21" s="843"/>
      <c r="S21" s="844"/>
      <c r="T21" s="884" t="s">
        <v>71</v>
      </c>
      <c r="U21" s="907"/>
      <c r="V21" s="907"/>
      <c r="W21" s="907"/>
      <c r="X21" s="907"/>
      <c r="Y21" s="908"/>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15.75" customHeight="1" thickBot="1" x14ac:dyDescent="0.25">
      <c r="B24" s="15"/>
      <c r="C24" s="710" t="s">
        <v>357</v>
      </c>
      <c r="D24" s="711"/>
      <c r="E24" s="711"/>
      <c r="F24" s="711"/>
      <c r="G24" s="711"/>
      <c r="H24" s="711"/>
      <c r="I24" s="712"/>
      <c r="J24" s="710" t="s">
        <v>139</v>
      </c>
      <c r="K24" s="711"/>
      <c r="L24" s="711"/>
      <c r="M24" s="711"/>
      <c r="N24" s="711"/>
      <c r="O24" s="711"/>
      <c r="P24" s="712"/>
      <c r="Q24" s="713" t="s">
        <v>312</v>
      </c>
      <c r="R24" s="714"/>
      <c r="S24" s="714"/>
      <c r="T24" s="714"/>
      <c r="U24" s="714"/>
      <c r="V24" s="714"/>
      <c r="W24" s="714"/>
      <c r="X24" s="714"/>
      <c r="Y24" s="715"/>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346</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1464">
        <v>0</v>
      </c>
      <c r="J28" s="1461"/>
      <c r="K28" s="1598" t="s">
        <v>18</v>
      </c>
      <c r="L28" s="1599"/>
      <c r="M28" s="1599"/>
      <c r="N28" s="1599"/>
      <c r="O28" s="1599"/>
      <c r="P28" s="1600"/>
      <c r="Q28" s="718" t="s">
        <v>38</v>
      </c>
      <c r="R28" s="716"/>
      <c r="S28" s="717"/>
      <c r="T28" s="91"/>
      <c r="U28" s="716" t="s">
        <v>39</v>
      </c>
      <c r="V28" s="716"/>
      <c r="W28" s="716"/>
      <c r="X28" s="717"/>
      <c r="Y28" s="90" t="s">
        <v>56</v>
      </c>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x14ac:dyDescent="0.2">
      <c r="B32" s="20"/>
      <c r="C32" s="728" t="s">
        <v>20</v>
      </c>
      <c r="D32" s="729"/>
      <c r="E32" s="729"/>
      <c r="F32" s="729"/>
      <c r="G32" s="730"/>
      <c r="H32" s="734" t="s">
        <v>353</v>
      </c>
      <c r="I32" s="734" t="s">
        <v>358</v>
      </c>
      <c r="J32" s="734" t="s">
        <v>23</v>
      </c>
      <c r="K32" s="736" t="s">
        <v>24</v>
      </c>
      <c r="L32" s="729"/>
      <c r="M32" s="729"/>
      <c r="N32" s="729"/>
      <c r="O32" s="729"/>
      <c r="P32" s="729"/>
      <c r="Q32" s="729"/>
      <c r="R32" s="729"/>
      <c r="S32" s="729"/>
      <c r="T32" s="729"/>
      <c r="U32" s="729"/>
      <c r="V32" s="729"/>
      <c r="W32" s="729"/>
      <c r="X32" s="729"/>
      <c r="Y32" s="730"/>
      <c r="Z32" s="17"/>
    </row>
    <row r="33" spans="2:26" s="19" customFormat="1" ht="57.75" customHeight="1" thickBot="1" x14ac:dyDescent="0.25">
      <c r="B33" s="20"/>
      <c r="C33" s="731"/>
      <c r="D33" s="732"/>
      <c r="E33" s="732"/>
      <c r="F33" s="732"/>
      <c r="G33" s="733"/>
      <c r="H33" s="735"/>
      <c r="I33" s="735"/>
      <c r="J33" s="735"/>
      <c r="K33" s="737"/>
      <c r="L33" s="732"/>
      <c r="M33" s="732"/>
      <c r="N33" s="732"/>
      <c r="O33" s="732"/>
      <c r="P33" s="732"/>
      <c r="Q33" s="732"/>
      <c r="R33" s="732"/>
      <c r="S33" s="732"/>
      <c r="T33" s="732"/>
      <c r="U33" s="732"/>
      <c r="V33" s="732"/>
      <c r="W33" s="732"/>
      <c r="X33" s="732"/>
      <c r="Y33" s="733"/>
      <c r="Z33" s="17"/>
    </row>
    <row r="34" spans="2:26" s="19" customFormat="1" ht="43.5" customHeight="1" x14ac:dyDescent="0.2">
      <c r="B34" s="20"/>
      <c r="C34" s="719" t="s">
        <v>36</v>
      </c>
      <c r="D34" s="720"/>
      <c r="E34" s="720"/>
      <c r="F34" s="720"/>
      <c r="G34" s="721"/>
      <c r="H34" s="21">
        <v>0</v>
      </c>
      <c r="I34" s="21">
        <v>0</v>
      </c>
      <c r="J34" s="89" t="s">
        <v>723</v>
      </c>
      <c r="K34" s="1520" t="s">
        <v>359</v>
      </c>
      <c r="L34" s="1521"/>
      <c r="M34" s="1521"/>
      <c r="N34" s="1521"/>
      <c r="O34" s="1521"/>
      <c r="P34" s="1521"/>
      <c r="Q34" s="1521"/>
      <c r="R34" s="1521"/>
      <c r="S34" s="1521"/>
      <c r="T34" s="1521"/>
      <c r="U34" s="1521"/>
      <c r="V34" s="1521"/>
      <c r="W34" s="1521"/>
      <c r="X34" s="1521"/>
      <c r="Y34" s="1522"/>
      <c r="Z34" s="17"/>
    </row>
    <row r="35" spans="2:26" s="19" customFormat="1" ht="67.5" customHeight="1" x14ac:dyDescent="0.2">
      <c r="B35" s="20"/>
      <c r="C35" s="1468" t="s">
        <v>93</v>
      </c>
      <c r="D35" s="1469"/>
      <c r="E35" s="1469"/>
      <c r="F35" s="1469"/>
      <c r="G35" s="1470"/>
      <c r="H35" s="88">
        <v>0</v>
      </c>
      <c r="I35" s="88">
        <v>0</v>
      </c>
      <c r="J35" s="89" t="s">
        <v>723</v>
      </c>
      <c r="K35" s="1595" t="s">
        <v>360</v>
      </c>
      <c r="L35" s="1596"/>
      <c r="M35" s="1596"/>
      <c r="N35" s="1596"/>
      <c r="O35" s="1596"/>
      <c r="P35" s="1596"/>
      <c r="Q35" s="1596"/>
      <c r="R35" s="1596"/>
      <c r="S35" s="1596"/>
      <c r="T35" s="1596"/>
      <c r="U35" s="1596"/>
      <c r="V35" s="1596"/>
      <c r="W35" s="1596"/>
      <c r="X35" s="1596"/>
      <c r="Y35" s="1597"/>
      <c r="Z35" s="17"/>
    </row>
    <row r="36" spans="2:26" s="19" customFormat="1" ht="81.75" customHeight="1" x14ac:dyDescent="0.2">
      <c r="B36" s="20"/>
      <c r="C36" s="1468" t="s">
        <v>94</v>
      </c>
      <c r="D36" s="1469"/>
      <c r="E36" s="1469"/>
      <c r="F36" s="1469"/>
      <c r="G36" s="1470"/>
      <c r="H36" s="339">
        <v>3</v>
      </c>
      <c r="I36" s="339">
        <v>3</v>
      </c>
      <c r="J36" s="338">
        <v>1</v>
      </c>
      <c r="K36" s="1592" t="s">
        <v>744</v>
      </c>
      <c r="L36" s="1593"/>
      <c r="M36" s="1593"/>
      <c r="N36" s="1593"/>
      <c r="O36" s="1593"/>
      <c r="P36" s="1593"/>
      <c r="Q36" s="1593"/>
      <c r="R36" s="1593"/>
      <c r="S36" s="1593"/>
      <c r="T36" s="1593"/>
      <c r="U36" s="1593"/>
      <c r="V36" s="1593"/>
      <c r="W36" s="1593"/>
      <c r="X36" s="1593"/>
      <c r="Y36" s="1594"/>
      <c r="Z36" s="17"/>
    </row>
    <row r="37" spans="2:26" s="19" customFormat="1" ht="147.75" customHeight="1" thickBot="1" x14ac:dyDescent="0.25">
      <c r="B37" s="20"/>
      <c r="C37" s="1468" t="s">
        <v>95</v>
      </c>
      <c r="D37" s="1469"/>
      <c r="E37" s="1469"/>
      <c r="F37" s="1469"/>
      <c r="G37" s="1470"/>
      <c r="H37" s="515">
        <v>10</v>
      </c>
      <c r="I37" s="515">
        <v>12</v>
      </c>
      <c r="J37" s="514">
        <f t="shared" ref="J37:J38" si="0">+H37/I37</f>
        <v>0.83333333333333337</v>
      </c>
      <c r="K37" s="1592" t="s">
        <v>774</v>
      </c>
      <c r="L37" s="1593"/>
      <c r="M37" s="1593"/>
      <c r="N37" s="1593"/>
      <c r="O37" s="1593"/>
      <c r="P37" s="1593"/>
      <c r="Q37" s="1593"/>
      <c r="R37" s="1593"/>
      <c r="S37" s="1593"/>
      <c r="T37" s="1593"/>
      <c r="U37" s="1593"/>
      <c r="V37" s="1593"/>
      <c r="W37" s="1593"/>
      <c r="X37" s="1593"/>
      <c r="Y37" s="1594"/>
      <c r="Z37" s="17"/>
    </row>
    <row r="38" spans="2:26" s="19" customFormat="1" ht="15.75" customHeight="1" thickBot="1" x14ac:dyDescent="0.3">
      <c r="B38" s="20"/>
      <c r="C38" s="738" t="s">
        <v>25</v>
      </c>
      <c r="D38" s="739"/>
      <c r="E38" s="739"/>
      <c r="F38" s="739"/>
      <c r="G38" s="740"/>
      <c r="H38" s="25">
        <f>SUM(H34:H37)</f>
        <v>13</v>
      </c>
      <c r="I38" s="25">
        <f>SUM(I34:I37)</f>
        <v>15</v>
      </c>
      <c r="J38" s="514">
        <f t="shared" si="0"/>
        <v>0.8666666666666667</v>
      </c>
      <c r="K38" s="741"/>
      <c r="L38" s="742"/>
      <c r="M38" s="742"/>
      <c r="N38" s="742"/>
      <c r="O38" s="742"/>
      <c r="P38" s="742"/>
      <c r="Q38" s="742"/>
      <c r="R38" s="742"/>
      <c r="S38" s="742"/>
      <c r="T38" s="742"/>
      <c r="U38" s="742"/>
      <c r="V38" s="742"/>
      <c r="W38" s="742"/>
      <c r="X38" s="742"/>
      <c r="Y38" s="743"/>
      <c r="Z38" s="17"/>
    </row>
    <row r="39" spans="2:26" s="19" customForma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26" s="19" customFormat="1" x14ac:dyDescent="0.2">
      <c r="B41" s="2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17"/>
    </row>
    <row r="42" spans="2:26" ht="15" thickBot="1" x14ac:dyDescent="0.25">
      <c r="B42" s="1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17"/>
    </row>
    <row r="43" spans="2:26" x14ac:dyDescent="0.2">
      <c r="B43" s="15"/>
      <c r="C43" s="815" t="s">
        <v>27</v>
      </c>
      <c r="D43" s="816"/>
      <c r="E43" s="816"/>
      <c r="F43" s="816"/>
      <c r="G43" s="816"/>
      <c r="H43" s="816"/>
      <c r="I43" s="816"/>
      <c r="J43" s="816"/>
      <c r="K43" s="816"/>
      <c r="L43" s="816"/>
      <c r="M43" s="816"/>
      <c r="N43" s="816"/>
      <c r="O43" s="816"/>
      <c r="P43" s="816"/>
      <c r="Q43" s="816"/>
      <c r="R43" s="816"/>
      <c r="S43" s="816"/>
      <c r="T43" s="816"/>
      <c r="U43" s="816"/>
      <c r="V43" s="816"/>
      <c r="W43" s="816"/>
      <c r="X43" s="816"/>
      <c r="Y43" s="817"/>
      <c r="Z43" s="17"/>
    </row>
    <row r="44" spans="2:26" x14ac:dyDescent="0.2">
      <c r="B44" s="1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17"/>
    </row>
    <row r="45" spans="2:26" x14ac:dyDescent="0.2">
      <c r="B45" s="1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17"/>
    </row>
    <row r="46" spans="2:26" x14ac:dyDescent="0.2">
      <c r="B46" s="1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17"/>
    </row>
    <row r="47" spans="2:26" x14ac:dyDescent="0.2">
      <c r="B47" s="1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17"/>
    </row>
    <row r="48" spans="2:26" x14ac:dyDescent="0.2">
      <c r="B48" s="1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17"/>
    </row>
    <row r="49" spans="1:26" x14ac:dyDescent="0.2">
      <c r="B49" s="1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17"/>
    </row>
    <row r="50" spans="1:26" x14ac:dyDescent="0.2">
      <c r="B50" s="1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17"/>
    </row>
    <row r="51" spans="1:26" x14ac:dyDescent="0.2">
      <c r="B51" s="1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17"/>
    </row>
    <row r="52" spans="1:26" x14ac:dyDescent="0.2">
      <c r="B52" s="1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17"/>
    </row>
    <row r="53" spans="1:26" x14ac:dyDescent="0.2">
      <c r="B53" s="1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17"/>
    </row>
    <row r="54" spans="1:26" x14ac:dyDescent="0.2">
      <c r="B54" s="15"/>
      <c r="C54" s="818"/>
      <c r="D54" s="819"/>
      <c r="E54" s="819"/>
      <c r="F54" s="819"/>
      <c r="G54" s="819"/>
      <c r="H54" s="819"/>
      <c r="I54" s="819"/>
      <c r="J54" s="819"/>
      <c r="K54" s="819"/>
      <c r="L54" s="819"/>
      <c r="M54" s="819"/>
      <c r="N54" s="819"/>
      <c r="O54" s="819"/>
      <c r="P54" s="819"/>
      <c r="Q54" s="819"/>
      <c r="R54" s="819"/>
      <c r="S54" s="819"/>
      <c r="T54" s="819"/>
      <c r="U54" s="819"/>
      <c r="V54" s="819"/>
      <c r="W54" s="819"/>
      <c r="X54" s="819"/>
      <c r="Y54" s="820"/>
      <c r="Z54" s="17"/>
    </row>
    <row r="55" spans="1:26" ht="15" thickBot="1" x14ac:dyDescent="0.25">
      <c r="B55" s="15"/>
      <c r="C55" s="821"/>
      <c r="D55" s="822"/>
      <c r="E55" s="822"/>
      <c r="F55" s="822"/>
      <c r="G55" s="822"/>
      <c r="H55" s="822"/>
      <c r="I55" s="822"/>
      <c r="J55" s="822"/>
      <c r="K55" s="822"/>
      <c r="L55" s="822"/>
      <c r="M55" s="822"/>
      <c r="N55" s="822"/>
      <c r="O55" s="822"/>
      <c r="P55" s="822"/>
      <c r="Q55" s="822"/>
      <c r="R55" s="822"/>
      <c r="S55" s="822"/>
      <c r="T55" s="822"/>
      <c r="U55" s="822"/>
      <c r="V55" s="822"/>
      <c r="W55" s="822"/>
      <c r="X55" s="822"/>
      <c r="Y55" s="823"/>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6"/>
    </row>
    <row r="59" spans="1:26" ht="14.25" customHeight="1" x14ac:dyDescent="0.2">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ht="15" customHeight="1" thickBot="1" x14ac:dyDescent="0.25">
      <c r="A60" s="1"/>
      <c r="B60" s="37"/>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6"/>
    </row>
    <row r="61" spans="1:26" ht="60" customHeight="1" x14ac:dyDescent="0.2">
      <c r="B61" s="35"/>
      <c r="C61" s="1555" t="s">
        <v>36</v>
      </c>
      <c r="D61" s="1556"/>
      <c r="E61" s="1556"/>
      <c r="F61" s="1556"/>
      <c r="G61" s="1556"/>
      <c r="H61" s="1170">
        <v>0</v>
      </c>
      <c r="I61" s="1170"/>
      <c r="J61" s="1170">
        <v>0</v>
      </c>
      <c r="K61" s="1170"/>
      <c r="L61" s="1170"/>
      <c r="M61" s="1170"/>
      <c r="N61" s="1586" t="s">
        <v>361</v>
      </c>
      <c r="O61" s="751"/>
      <c r="P61" s="751"/>
      <c r="Q61" s="751"/>
      <c r="R61" s="751"/>
      <c r="S61" s="751"/>
      <c r="T61" s="751"/>
      <c r="U61" s="751"/>
      <c r="V61" s="751"/>
      <c r="W61" s="751"/>
      <c r="X61" s="751"/>
      <c r="Y61" s="752"/>
      <c r="Z61" s="38"/>
    </row>
    <row r="62" spans="1:26" x14ac:dyDescent="0.2">
      <c r="B62" s="35"/>
      <c r="C62" s="1549" t="s">
        <v>93</v>
      </c>
      <c r="D62" s="1550"/>
      <c r="E62" s="1550"/>
      <c r="F62" s="1550"/>
      <c r="G62" s="1550"/>
      <c r="H62" s="646">
        <v>0</v>
      </c>
      <c r="I62" s="646"/>
      <c r="J62" s="646">
        <v>0</v>
      </c>
      <c r="K62" s="646"/>
      <c r="L62" s="646"/>
      <c r="M62" s="646"/>
      <c r="N62" s="1587"/>
      <c r="O62" s="1588"/>
      <c r="P62" s="1588"/>
      <c r="Q62" s="1588"/>
      <c r="R62" s="1588"/>
      <c r="S62" s="1588"/>
      <c r="T62" s="1588"/>
      <c r="U62" s="1588"/>
      <c r="V62" s="1588"/>
      <c r="W62" s="1588"/>
      <c r="X62" s="1588"/>
      <c r="Y62" s="1589"/>
      <c r="Z62" s="38"/>
    </row>
    <row r="63" spans="1:26" ht="41.25" customHeight="1" x14ac:dyDescent="0.2">
      <c r="B63" s="35"/>
      <c r="C63" s="1549" t="s">
        <v>94</v>
      </c>
      <c r="D63" s="1550"/>
      <c r="E63" s="1550"/>
      <c r="F63" s="1550"/>
      <c r="G63" s="1550"/>
      <c r="H63" s="1552">
        <v>0</v>
      </c>
      <c r="I63" s="1552"/>
      <c r="J63" s="1551">
        <v>1</v>
      </c>
      <c r="K63" s="1552"/>
      <c r="L63" s="1552"/>
      <c r="M63" s="1552"/>
      <c r="N63" s="1590" t="s">
        <v>745</v>
      </c>
      <c r="O63" s="1590"/>
      <c r="P63" s="1590"/>
      <c r="Q63" s="1590"/>
      <c r="R63" s="1590"/>
      <c r="S63" s="1590"/>
      <c r="T63" s="1590"/>
      <c r="U63" s="1590"/>
      <c r="V63" s="1590"/>
      <c r="W63" s="1590"/>
      <c r="X63" s="1590"/>
      <c r="Y63" s="1591"/>
      <c r="Z63" s="38"/>
    </row>
    <row r="64" spans="1:26"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8"/>
    </row>
    <row r="70" spans="2: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2:26" x14ac:dyDescent="0.2">
      <c r="B71" s="35"/>
      <c r="C71" s="645"/>
      <c r="D71" s="646"/>
      <c r="E71" s="646"/>
      <c r="F71" s="646"/>
      <c r="G71" s="646"/>
      <c r="H71" s="646"/>
      <c r="I71" s="646"/>
      <c r="J71" s="646"/>
      <c r="K71" s="646"/>
      <c r="L71" s="646"/>
      <c r="M71" s="646"/>
      <c r="N71" s="646"/>
      <c r="O71" s="646"/>
      <c r="P71" s="646"/>
      <c r="Q71" s="646"/>
      <c r="R71" s="646"/>
      <c r="S71" s="646"/>
      <c r="T71" s="646"/>
      <c r="U71" s="646"/>
      <c r="V71" s="646"/>
      <c r="W71" s="646"/>
      <c r="X71" s="646"/>
      <c r="Y71" s="768"/>
      <c r="Z71" s="38"/>
    </row>
    <row r="72" spans="2:26" ht="15" thickBot="1" x14ac:dyDescent="0.25">
      <c r="B72" s="35"/>
      <c r="C72" s="647"/>
      <c r="D72" s="648"/>
      <c r="E72" s="648"/>
      <c r="F72" s="648"/>
      <c r="G72" s="648"/>
      <c r="H72" s="648"/>
      <c r="I72" s="648"/>
      <c r="J72" s="648"/>
      <c r="K72" s="648"/>
      <c r="L72" s="648"/>
      <c r="M72" s="648"/>
      <c r="N72" s="648"/>
      <c r="O72" s="648"/>
      <c r="P72" s="648"/>
      <c r="Q72" s="648"/>
      <c r="R72" s="648"/>
      <c r="S72" s="648"/>
      <c r="T72" s="648"/>
      <c r="U72" s="648"/>
      <c r="V72" s="648"/>
      <c r="W72" s="648"/>
      <c r="X72" s="648"/>
      <c r="Y72" s="770"/>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sheetData>
  <mergeCells count="109">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C30:Y31"/>
    <mergeCell ref="C32:G33"/>
    <mergeCell ref="H32:H33"/>
    <mergeCell ref="I32:I33"/>
    <mergeCell ref="J32:J33"/>
    <mergeCell ref="K32:Y33"/>
    <mergeCell ref="K36:Y36"/>
    <mergeCell ref="C58:G60"/>
    <mergeCell ref="H58:I60"/>
    <mergeCell ref="J58:M60"/>
    <mergeCell ref="N58:Y60"/>
    <mergeCell ref="C61:G61"/>
    <mergeCell ref="H61:I61"/>
    <mergeCell ref="J61:M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C63:G63"/>
    <mergeCell ref="N61:Y62"/>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pageSetup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40"/>
  <sheetViews>
    <sheetView topLeftCell="J1" zoomScale="80" zoomScaleNormal="80" workbookViewId="0">
      <pane ySplit="1" topLeftCell="A14" activePane="bottomLeft" state="frozen"/>
      <selection activeCell="H36" sqref="H36:J36"/>
      <selection pane="bottomLeft" activeCell="P16" sqref="P16"/>
    </sheetView>
  </sheetViews>
  <sheetFormatPr baseColWidth="10" defaultColWidth="19.140625" defaultRowHeight="15" x14ac:dyDescent="0.25"/>
  <cols>
    <col min="1" max="1" width="19.140625" style="416"/>
    <col min="2" max="2" width="5.85546875" style="416" customWidth="1"/>
    <col min="3" max="3" width="10.28515625" style="416" customWidth="1"/>
    <col min="4" max="4" width="19.140625" style="419"/>
    <col min="5" max="5" width="23.28515625" style="416" customWidth="1"/>
    <col min="6" max="8" width="19.140625" style="416" customWidth="1"/>
    <col min="9" max="9" width="45.140625" style="416" customWidth="1"/>
    <col min="10" max="10" width="44.5703125" style="416" customWidth="1"/>
    <col min="11" max="11" width="58.85546875" style="416" customWidth="1"/>
    <col min="12" max="14" width="19.140625" style="416" customWidth="1"/>
    <col min="15" max="15" width="19.140625" style="416"/>
    <col min="16" max="16" width="35.140625" style="416" customWidth="1"/>
    <col min="17" max="16384" width="19.140625" style="416"/>
  </cols>
  <sheetData>
    <row r="1" spans="1:17" ht="43.5" customHeight="1" x14ac:dyDescent="0.25">
      <c r="A1" s="415" t="s">
        <v>655</v>
      </c>
      <c r="B1" s="415" t="s">
        <v>657</v>
      </c>
      <c r="C1" s="782" t="s">
        <v>2</v>
      </c>
      <c r="D1" s="782"/>
      <c r="E1" s="415" t="s">
        <v>124</v>
      </c>
      <c r="F1" s="415" t="s">
        <v>3</v>
      </c>
      <c r="G1" s="415" t="s">
        <v>146</v>
      </c>
      <c r="H1" s="415" t="s">
        <v>7</v>
      </c>
      <c r="I1" s="415" t="s">
        <v>6</v>
      </c>
      <c r="J1" s="415" t="s">
        <v>8</v>
      </c>
      <c r="K1" s="415" t="s">
        <v>9</v>
      </c>
      <c r="L1" s="415" t="s">
        <v>16</v>
      </c>
      <c r="M1" s="415" t="s">
        <v>11</v>
      </c>
      <c r="N1" s="415" t="s">
        <v>12</v>
      </c>
      <c r="O1" s="421" t="s">
        <v>21</v>
      </c>
      <c r="P1" s="421" t="s">
        <v>22</v>
      </c>
      <c r="Q1" s="421" t="s">
        <v>23</v>
      </c>
    </row>
    <row r="2" spans="1:17" s="418" customFormat="1" ht="90" x14ac:dyDescent="0.25">
      <c r="A2" s="417" t="s">
        <v>675</v>
      </c>
      <c r="B2" s="423">
        <v>1</v>
      </c>
      <c r="C2" s="423" t="s">
        <v>658</v>
      </c>
      <c r="D2" s="424" t="s">
        <v>125</v>
      </c>
      <c r="E2" s="417" t="s">
        <v>638</v>
      </c>
      <c r="F2" s="417" t="s">
        <v>639</v>
      </c>
      <c r="G2" s="417" t="s">
        <v>648</v>
      </c>
      <c r="H2" s="417" t="s">
        <v>67</v>
      </c>
      <c r="I2" s="417" t="s">
        <v>640</v>
      </c>
      <c r="J2" s="424" t="s">
        <v>641</v>
      </c>
      <c r="K2" s="417"/>
      <c r="L2" s="417" t="s">
        <v>646</v>
      </c>
      <c r="M2" s="417" t="s">
        <v>649</v>
      </c>
      <c r="N2" s="424" t="s">
        <v>71</v>
      </c>
      <c r="O2" s="783" t="s">
        <v>649</v>
      </c>
      <c r="P2" s="784"/>
      <c r="Q2" s="785"/>
    </row>
    <row r="3" spans="1:17" s="418" customFormat="1" ht="75" x14ac:dyDescent="0.25">
      <c r="A3" s="417" t="s">
        <v>675</v>
      </c>
      <c r="B3" s="423">
        <v>2</v>
      </c>
      <c r="C3" s="423" t="s">
        <v>658</v>
      </c>
      <c r="D3" s="424" t="s">
        <v>125</v>
      </c>
      <c r="E3" s="424" t="s">
        <v>424</v>
      </c>
      <c r="F3" s="417" t="s">
        <v>425</v>
      </c>
      <c r="G3" s="417" t="s">
        <v>425</v>
      </c>
      <c r="H3" s="417" t="s">
        <v>67</v>
      </c>
      <c r="I3" s="424" t="s">
        <v>426</v>
      </c>
      <c r="J3" s="424" t="s">
        <v>427</v>
      </c>
      <c r="K3" s="425" t="s">
        <v>428</v>
      </c>
      <c r="L3" s="424" t="s">
        <v>433</v>
      </c>
      <c r="M3" s="424" t="s">
        <v>252</v>
      </c>
      <c r="N3" s="424" t="s">
        <v>71</v>
      </c>
      <c r="O3" s="426">
        <v>0.92</v>
      </c>
      <c r="P3" s="427">
        <v>0.74199999999999999</v>
      </c>
      <c r="Q3" s="427">
        <f>AVERAGE(N3:P3)</f>
        <v>0.83099999999999996</v>
      </c>
    </row>
    <row r="4" spans="1:17" s="414" customFormat="1" ht="75" x14ac:dyDescent="0.25">
      <c r="A4" s="417" t="s">
        <v>675</v>
      </c>
      <c r="B4" s="423">
        <v>3</v>
      </c>
      <c r="C4" s="423" t="s">
        <v>658</v>
      </c>
      <c r="D4" s="424" t="s">
        <v>125</v>
      </c>
      <c r="E4" s="424" t="s">
        <v>441</v>
      </c>
      <c r="F4" s="424" t="s">
        <v>442</v>
      </c>
      <c r="G4" s="424" t="s">
        <v>65</v>
      </c>
      <c r="H4" s="424" t="s">
        <v>67</v>
      </c>
      <c r="I4" s="424" t="s">
        <v>443</v>
      </c>
      <c r="J4" s="424" t="s">
        <v>444</v>
      </c>
      <c r="K4" s="425" t="s">
        <v>428</v>
      </c>
      <c r="L4" s="424" t="s">
        <v>446</v>
      </c>
      <c r="M4" s="424" t="s">
        <v>252</v>
      </c>
      <c r="N4" s="424" t="s">
        <v>71</v>
      </c>
      <c r="O4" s="428">
        <v>17.917000000000002</v>
      </c>
      <c r="P4" s="429">
        <v>20</v>
      </c>
      <c r="Q4" s="430">
        <v>0.89585000000000004</v>
      </c>
    </row>
    <row r="5" spans="1:17" s="414" customFormat="1" ht="105" x14ac:dyDescent="0.25">
      <c r="A5" s="417" t="s">
        <v>675</v>
      </c>
      <c r="B5" s="423">
        <v>4</v>
      </c>
      <c r="C5" s="423" t="s">
        <v>659</v>
      </c>
      <c r="D5" s="424" t="s">
        <v>126</v>
      </c>
      <c r="E5" s="424" t="s">
        <v>454</v>
      </c>
      <c r="F5" s="424" t="s">
        <v>451</v>
      </c>
      <c r="G5" s="424" t="s">
        <v>43</v>
      </c>
      <c r="H5" s="424" t="s">
        <v>67</v>
      </c>
      <c r="I5" s="424" t="s">
        <v>456</v>
      </c>
      <c r="J5" s="424" t="s">
        <v>457</v>
      </c>
      <c r="K5" s="425" t="s">
        <v>635</v>
      </c>
      <c r="L5" s="424" t="s">
        <v>460</v>
      </c>
      <c r="M5" s="424" t="s">
        <v>70</v>
      </c>
      <c r="N5" s="424" t="s">
        <v>71</v>
      </c>
      <c r="O5" s="426">
        <v>0.43635501944444444</v>
      </c>
      <c r="P5" s="427">
        <v>0.44328772777777781</v>
      </c>
      <c r="Q5" s="430">
        <f>+O5/P5</f>
        <v>0.9843607032207109</v>
      </c>
    </row>
    <row r="6" spans="1:17" s="414" customFormat="1" ht="75" x14ac:dyDescent="0.25">
      <c r="A6" s="417" t="s">
        <v>675</v>
      </c>
      <c r="B6" s="423">
        <v>5</v>
      </c>
      <c r="C6" s="423" t="s">
        <v>659</v>
      </c>
      <c r="D6" s="424" t="s">
        <v>126</v>
      </c>
      <c r="E6" s="424" t="s">
        <v>467</v>
      </c>
      <c r="F6" s="424" t="s">
        <v>468</v>
      </c>
      <c r="G6" s="424" t="s">
        <v>469</v>
      </c>
      <c r="H6" s="424" t="s">
        <v>67</v>
      </c>
      <c r="I6" s="424" t="s">
        <v>470</v>
      </c>
      <c r="J6" s="424" t="s">
        <v>471</v>
      </c>
      <c r="K6" s="425" t="s">
        <v>634</v>
      </c>
      <c r="L6" s="424" t="s">
        <v>472</v>
      </c>
      <c r="M6" s="424" t="s">
        <v>70</v>
      </c>
      <c r="N6" s="424" t="s">
        <v>71</v>
      </c>
      <c r="O6" s="423"/>
      <c r="P6" s="423"/>
      <c r="Q6" s="431">
        <v>0.36867046666666575</v>
      </c>
    </row>
    <row r="7" spans="1:17" s="414" customFormat="1" ht="135" x14ac:dyDescent="0.25">
      <c r="A7" s="417" t="s">
        <v>675</v>
      </c>
      <c r="B7" s="423">
        <v>6</v>
      </c>
      <c r="C7" s="423" t="s">
        <v>660</v>
      </c>
      <c r="D7" s="424" t="s">
        <v>127</v>
      </c>
      <c r="E7" s="424" t="s">
        <v>570</v>
      </c>
      <c r="F7" s="424" t="s">
        <v>571</v>
      </c>
      <c r="G7" s="424" t="s">
        <v>207</v>
      </c>
      <c r="H7" s="424" t="s">
        <v>67</v>
      </c>
      <c r="I7" s="424" t="s">
        <v>572</v>
      </c>
      <c r="J7" s="424" t="s">
        <v>573</v>
      </c>
      <c r="K7" s="425" t="s">
        <v>574</v>
      </c>
      <c r="L7" s="424" t="s">
        <v>578</v>
      </c>
      <c r="M7" s="424" t="s">
        <v>70</v>
      </c>
      <c r="N7" s="424" t="s">
        <v>71</v>
      </c>
      <c r="O7" s="423">
        <v>8</v>
      </c>
      <c r="P7" s="432">
        <v>5</v>
      </c>
      <c r="Q7" s="431">
        <v>0.36867046666666575</v>
      </c>
    </row>
    <row r="8" spans="1:17" s="414" customFormat="1" ht="150" x14ac:dyDescent="0.25">
      <c r="A8" s="417" t="s">
        <v>675</v>
      </c>
      <c r="B8" s="423">
        <v>7</v>
      </c>
      <c r="C8" s="423" t="s">
        <v>660</v>
      </c>
      <c r="D8" s="424" t="s">
        <v>127</v>
      </c>
      <c r="E8" s="424" t="s">
        <v>404</v>
      </c>
      <c r="F8" s="424" t="s">
        <v>405</v>
      </c>
      <c r="G8" s="424" t="s">
        <v>389</v>
      </c>
      <c r="H8" s="424" t="s">
        <v>67</v>
      </c>
      <c r="I8" s="424" t="s">
        <v>406</v>
      </c>
      <c r="J8" s="424" t="s">
        <v>407</v>
      </c>
      <c r="K8" s="425" t="s">
        <v>422</v>
      </c>
      <c r="L8" s="424" t="s">
        <v>409</v>
      </c>
      <c r="M8" s="424" t="s">
        <v>408</v>
      </c>
      <c r="N8" s="424" t="s">
        <v>71</v>
      </c>
      <c r="O8" s="423">
        <v>102283</v>
      </c>
      <c r="P8" s="423">
        <v>82769</v>
      </c>
      <c r="Q8" s="431">
        <v>0.23576459785668558</v>
      </c>
    </row>
    <row r="9" spans="1:17" s="420" customFormat="1" ht="135" x14ac:dyDescent="0.25">
      <c r="A9" s="417" t="s">
        <v>675</v>
      </c>
      <c r="B9" s="423">
        <v>8</v>
      </c>
      <c r="C9" s="423" t="s">
        <v>660</v>
      </c>
      <c r="D9" s="424" t="s">
        <v>127</v>
      </c>
      <c r="E9" s="424" t="s">
        <v>582</v>
      </c>
      <c r="F9" s="424" t="s">
        <v>583</v>
      </c>
      <c r="G9" s="424" t="s">
        <v>65</v>
      </c>
      <c r="H9" s="424" t="s">
        <v>67</v>
      </c>
      <c r="I9" s="424" t="s">
        <v>584</v>
      </c>
      <c r="J9" s="424" t="s">
        <v>585</v>
      </c>
      <c r="K9" s="424" t="s">
        <v>586</v>
      </c>
      <c r="L9" s="424" t="s">
        <v>589</v>
      </c>
      <c r="M9" s="424" t="s">
        <v>70</v>
      </c>
      <c r="N9" s="424" t="s">
        <v>71</v>
      </c>
      <c r="O9" s="432">
        <v>15</v>
      </c>
      <c r="P9" s="432">
        <v>10</v>
      </c>
      <c r="Q9" s="406">
        <f t="shared" ref="Q9" si="0">+O9/P9</f>
        <v>1.5</v>
      </c>
    </row>
    <row r="10" spans="1:17" s="414" customFormat="1" ht="93" customHeight="1" x14ac:dyDescent="0.25">
      <c r="A10" s="417" t="s">
        <v>675</v>
      </c>
      <c r="B10" s="423">
        <v>9</v>
      </c>
      <c r="C10" s="423" t="s">
        <v>661</v>
      </c>
      <c r="D10" s="424" t="s">
        <v>73</v>
      </c>
      <c r="E10" s="424" t="s">
        <v>63</v>
      </c>
      <c r="F10" s="424" t="s">
        <v>64</v>
      </c>
      <c r="G10" s="424" t="s">
        <v>65</v>
      </c>
      <c r="H10" s="424" t="s">
        <v>67</v>
      </c>
      <c r="I10" s="424" t="s">
        <v>66</v>
      </c>
      <c r="J10" s="424" t="s">
        <v>68</v>
      </c>
      <c r="K10" s="424" t="s">
        <v>69</v>
      </c>
      <c r="L10" s="424" t="s">
        <v>75</v>
      </c>
      <c r="M10" s="424" t="s">
        <v>70</v>
      </c>
      <c r="N10" s="424" t="s">
        <v>71</v>
      </c>
      <c r="O10" s="423">
        <v>159.94999999999999</v>
      </c>
      <c r="P10" s="423">
        <v>300</v>
      </c>
      <c r="Q10" s="431">
        <f t="shared" ref="Q10" si="1">+O10/P10</f>
        <v>0.53316666666666668</v>
      </c>
    </row>
    <row r="11" spans="1:17" s="414" customFormat="1" ht="165" x14ac:dyDescent="0.25">
      <c r="A11" s="424" t="s">
        <v>653</v>
      </c>
      <c r="B11" s="423">
        <v>10</v>
      </c>
      <c r="C11" s="423" t="s">
        <v>661</v>
      </c>
      <c r="D11" s="424" t="s">
        <v>73</v>
      </c>
      <c r="E11" s="424" t="s">
        <v>96</v>
      </c>
      <c r="F11" s="424" t="s">
        <v>97</v>
      </c>
      <c r="G11" s="424" t="s">
        <v>98</v>
      </c>
      <c r="H11" s="424" t="s">
        <v>67</v>
      </c>
      <c r="I11" s="424" t="s">
        <v>99</v>
      </c>
      <c r="J11" s="424" t="s">
        <v>100</v>
      </c>
      <c r="K11" s="424" t="s">
        <v>101</v>
      </c>
      <c r="L11" s="424" t="s">
        <v>104</v>
      </c>
      <c r="M11" s="424" t="s">
        <v>70</v>
      </c>
      <c r="N11" s="424" t="s">
        <v>71</v>
      </c>
      <c r="O11" s="423">
        <v>41.81</v>
      </c>
      <c r="P11" s="423">
        <v>90</v>
      </c>
      <c r="Q11" s="431">
        <v>0.46455555555555555</v>
      </c>
    </row>
    <row r="12" spans="1:17" s="414" customFormat="1" ht="105" x14ac:dyDescent="0.25">
      <c r="A12" s="417" t="s">
        <v>675</v>
      </c>
      <c r="B12" s="423">
        <v>11</v>
      </c>
      <c r="C12" s="423" t="s">
        <v>661</v>
      </c>
      <c r="D12" s="424" t="s">
        <v>73</v>
      </c>
      <c r="E12" s="424" t="s">
        <v>109</v>
      </c>
      <c r="F12" s="424" t="s">
        <v>110</v>
      </c>
      <c r="G12" s="424" t="s">
        <v>98</v>
      </c>
      <c r="H12" s="424" t="s">
        <v>67</v>
      </c>
      <c r="I12" s="424" t="s">
        <v>111</v>
      </c>
      <c r="J12" s="424" t="s">
        <v>112</v>
      </c>
      <c r="K12" s="424" t="s">
        <v>113</v>
      </c>
      <c r="L12" s="424" t="s">
        <v>115</v>
      </c>
      <c r="M12" s="424" t="s">
        <v>70</v>
      </c>
      <c r="N12" s="424" t="s">
        <v>71</v>
      </c>
      <c r="O12" s="423">
        <v>664</v>
      </c>
      <c r="P12" s="423">
        <v>600</v>
      </c>
      <c r="Q12" s="431">
        <f>+O12/P12</f>
        <v>1.1066666666666667</v>
      </c>
    </row>
    <row r="13" spans="1:17" s="414" customFormat="1" ht="120" x14ac:dyDescent="0.25">
      <c r="A13" s="417" t="s">
        <v>675</v>
      </c>
      <c r="B13" s="423">
        <v>12</v>
      </c>
      <c r="C13" s="423" t="s">
        <v>662</v>
      </c>
      <c r="D13" s="424" t="s">
        <v>128</v>
      </c>
      <c r="E13" s="424" t="s">
        <v>228</v>
      </c>
      <c r="F13" s="424" t="s">
        <v>229</v>
      </c>
      <c r="G13" s="424" t="s">
        <v>244</v>
      </c>
      <c r="H13" s="424" t="s">
        <v>67</v>
      </c>
      <c r="I13" s="424" t="s">
        <v>230</v>
      </c>
      <c r="J13" s="424" t="s">
        <v>231</v>
      </c>
      <c r="K13" s="424" t="s">
        <v>232</v>
      </c>
      <c r="L13" s="424" t="s">
        <v>237</v>
      </c>
      <c r="M13" s="424" t="s">
        <v>70</v>
      </c>
      <c r="N13" s="424" t="s">
        <v>71</v>
      </c>
      <c r="O13" s="429">
        <v>5</v>
      </c>
      <c r="P13" s="429">
        <v>5</v>
      </c>
      <c r="Q13" s="431">
        <f>+O13/P13</f>
        <v>1</v>
      </c>
    </row>
    <row r="14" spans="1:17" s="414" customFormat="1" ht="135" x14ac:dyDescent="0.25">
      <c r="A14" s="424" t="s">
        <v>653</v>
      </c>
      <c r="B14" s="423">
        <v>13</v>
      </c>
      <c r="C14" s="423" t="s">
        <v>663</v>
      </c>
      <c r="D14" s="424" t="s">
        <v>129</v>
      </c>
      <c r="E14" s="424" t="s">
        <v>176</v>
      </c>
      <c r="F14" s="424" t="s">
        <v>177</v>
      </c>
      <c r="G14" s="424" t="s">
        <v>65</v>
      </c>
      <c r="H14" s="424" t="s">
        <v>67</v>
      </c>
      <c r="I14" s="424" t="s">
        <v>178</v>
      </c>
      <c r="J14" s="424" t="s">
        <v>179</v>
      </c>
      <c r="K14" s="424" t="s">
        <v>180</v>
      </c>
      <c r="L14" s="424" t="s">
        <v>182</v>
      </c>
      <c r="M14" s="424" t="s">
        <v>161</v>
      </c>
      <c r="N14" s="424" t="s">
        <v>50</v>
      </c>
      <c r="O14" s="423">
        <v>12191.110000000002</v>
      </c>
      <c r="P14" s="423">
        <v>12425.380000000003</v>
      </c>
      <c r="Q14" s="431">
        <f t="shared" ref="Q14" si="2">IFERROR(((O14/P14))," ")</f>
        <v>0.98114584825574747</v>
      </c>
    </row>
    <row r="15" spans="1:17" s="414" customFormat="1" ht="165" x14ac:dyDescent="0.25">
      <c r="A15" s="424" t="s">
        <v>653</v>
      </c>
      <c r="B15" s="423">
        <v>14</v>
      </c>
      <c r="C15" s="423" t="s">
        <v>663</v>
      </c>
      <c r="D15" s="424" t="s">
        <v>129</v>
      </c>
      <c r="E15" s="424" t="s">
        <v>155</v>
      </c>
      <c r="F15" s="424" t="s">
        <v>156</v>
      </c>
      <c r="G15" s="424" t="s">
        <v>65</v>
      </c>
      <c r="H15" s="424" t="s">
        <v>67</v>
      </c>
      <c r="I15" s="424" t="s">
        <v>157</v>
      </c>
      <c r="J15" s="424" t="s">
        <v>158</v>
      </c>
      <c r="K15" s="424" t="s">
        <v>159</v>
      </c>
      <c r="L15" s="424" t="s">
        <v>165</v>
      </c>
      <c r="M15" s="424" t="s">
        <v>161</v>
      </c>
      <c r="N15" s="424" t="s">
        <v>50</v>
      </c>
      <c r="O15" s="423">
        <v>180</v>
      </c>
      <c r="P15" s="423">
        <v>183</v>
      </c>
      <c r="Q15" s="431">
        <f>IFERROR(((O15/P15))," ")</f>
        <v>0.98360655737704916</v>
      </c>
    </row>
    <row r="16" spans="1:17" s="414" customFormat="1" ht="84.75" customHeight="1" thickBot="1" x14ac:dyDescent="0.3">
      <c r="A16" s="417" t="s">
        <v>675</v>
      </c>
      <c r="B16" s="423">
        <v>15</v>
      </c>
      <c r="C16" s="423" t="s">
        <v>663</v>
      </c>
      <c r="D16" s="424" t="s">
        <v>129</v>
      </c>
      <c r="E16" s="424" t="s">
        <v>188</v>
      </c>
      <c r="F16" s="424" t="s">
        <v>189</v>
      </c>
      <c r="G16" s="424" t="s">
        <v>65</v>
      </c>
      <c r="H16" s="424" t="s">
        <v>191</v>
      </c>
      <c r="I16" s="424" t="s">
        <v>190</v>
      </c>
      <c r="J16" s="424" t="s">
        <v>192</v>
      </c>
      <c r="K16" s="424" t="s">
        <v>193</v>
      </c>
      <c r="L16" s="424" t="s">
        <v>194</v>
      </c>
      <c r="M16" s="424" t="s">
        <v>161</v>
      </c>
      <c r="N16" s="424" t="s">
        <v>50</v>
      </c>
      <c r="O16" s="430">
        <v>4</v>
      </c>
      <c r="P16" s="429">
        <v>4</v>
      </c>
      <c r="Q16" s="431">
        <f>+O16/P16</f>
        <v>1</v>
      </c>
    </row>
    <row r="17" spans="1:17" s="414" customFormat="1" ht="84.75" customHeight="1" thickBot="1" x14ac:dyDescent="0.3">
      <c r="A17" s="424" t="s">
        <v>652</v>
      </c>
      <c r="B17" s="423">
        <v>16</v>
      </c>
      <c r="C17" s="423" t="s">
        <v>664</v>
      </c>
      <c r="D17" s="424" t="s">
        <v>130</v>
      </c>
      <c r="E17" s="424" t="s">
        <v>276</v>
      </c>
      <c r="F17" s="424" t="s">
        <v>293</v>
      </c>
      <c r="G17" s="424" t="s">
        <v>294</v>
      </c>
      <c r="H17" s="424" t="s">
        <v>67</v>
      </c>
      <c r="I17" s="424" t="s">
        <v>295</v>
      </c>
      <c r="J17" s="424" t="s">
        <v>280</v>
      </c>
      <c r="K17" s="424" t="s">
        <v>281</v>
      </c>
      <c r="L17" s="424" t="s">
        <v>286</v>
      </c>
      <c r="M17" s="424" t="s">
        <v>161</v>
      </c>
      <c r="N17" s="424" t="s">
        <v>50</v>
      </c>
      <c r="O17" s="77">
        <v>145.72</v>
      </c>
      <c r="P17" s="78">
        <v>300</v>
      </c>
      <c r="Q17" s="79">
        <f>+O17/P17</f>
        <v>0.48573333333333335</v>
      </c>
    </row>
    <row r="18" spans="1:17" s="414" customFormat="1" ht="84.75" customHeight="1" x14ac:dyDescent="0.25">
      <c r="A18" s="417" t="s">
        <v>675</v>
      </c>
      <c r="B18" s="423">
        <v>17</v>
      </c>
      <c r="C18" s="423" t="s">
        <v>664</v>
      </c>
      <c r="D18" s="424" t="s">
        <v>130</v>
      </c>
      <c r="E18" s="424" t="s">
        <v>296</v>
      </c>
      <c r="F18" s="424" t="s">
        <v>297</v>
      </c>
      <c r="G18" s="424" t="s">
        <v>244</v>
      </c>
      <c r="H18" s="424" t="s">
        <v>298</v>
      </c>
      <c r="I18" s="424" t="s">
        <v>299</v>
      </c>
      <c r="J18" s="424" t="s">
        <v>300</v>
      </c>
      <c r="K18" s="424" t="s">
        <v>301</v>
      </c>
      <c r="L18" s="424" t="s">
        <v>302</v>
      </c>
      <c r="M18" s="424" t="s">
        <v>161</v>
      </c>
      <c r="N18" s="424" t="s">
        <v>50</v>
      </c>
      <c r="O18" s="433">
        <v>1156606</v>
      </c>
      <c r="P18" s="429">
        <v>7878573</v>
      </c>
      <c r="Q18" s="431">
        <f t="shared" ref="Q18:Q19" si="3">+O18/P18</f>
        <v>0.14680399610437067</v>
      </c>
    </row>
    <row r="19" spans="1:17" s="414" customFormat="1" ht="84.75" customHeight="1" x14ac:dyDescent="0.25">
      <c r="A19" s="417" t="s">
        <v>675</v>
      </c>
      <c r="B19" s="423">
        <v>18</v>
      </c>
      <c r="C19" s="423" t="s">
        <v>664</v>
      </c>
      <c r="D19" s="424" t="s">
        <v>130</v>
      </c>
      <c r="E19" s="424" t="s">
        <v>621</v>
      </c>
      <c r="F19" s="424" t="s">
        <v>632</v>
      </c>
      <c r="G19" s="424" t="s">
        <v>65</v>
      </c>
      <c r="H19" s="424" t="s">
        <v>298</v>
      </c>
      <c r="I19" s="424" t="s">
        <v>623</v>
      </c>
      <c r="J19" s="424" t="s">
        <v>624</v>
      </c>
      <c r="K19" s="424" t="s">
        <v>625</v>
      </c>
      <c r="L19" s="424" t="s">
        <v>629</v>
      </c>
      <c r="M19" s="424" t="s">
        <v>161</v>
      </c>
      <c r="N19" s="424" t="s">
        <v>50</v>
      </c>
      <c r="O19" s="434">
        <v>8105298982</v>
      </c>
      <c r="P19" s="434">
        <v>100755481000</v>
      </c>
      <c r="Q19" s="435">
        <f t="shared" si="3"/>
        <v>8.0445241306525056E-2</v>
      </c>
    </row>
    <row r="20" spans="1:17" s="414" customFormat="1" ht="120" x14ac:dyDescent="0.25">
      <c r="A20" s="417" t="s">
        <v>675</v>
      </c>
      <c r="B20" s="423">
        <v>19</v>
      </c>
      <c r="C20" s="423" t="s">
        <v>665</v>
      </c>
      <c r="D20" s="424" t="s">
        <v>131</v>
      </c>
      <c r="E20" s="424" t="s">
        <v>41</v>
      </c>
      <c r="F20" s="424" t="s">
        <v>42</v>
      </c>
      <c r="G20" s="424" t="s">
        <v>43</v>
      </c>
      <c r="H20" s="424" t="s">
        <v>45</v>
      </c>
      <c r="I20" s="424" t="s">
        <v>152</v>
      </c>
      <c r="J20" s="424" t="s">
        <v>46</v>
      </c>
      <c r="K20" s="424" t="s">
        <v>48</v>
      </c>
      <c r="L20" s="424" t="s">
        <v>153</v>
      </c>
      <c r="M20" s="424" t="s">
        <v>49</v>
      </c>
      <c r="N20" s="424" t="s">
        <v>50</v>
      </c>
      <c r="O20" s="429">
        <v>20</v>
      </c>
      <c r="P20" s="429">
        <v>20</v>
      </c>
      <c r="Q20" s="430">
        <f>O20/P20</f>
        <v>1</v>
      </c>
    </row>
    <row r="21" spans="1:17" s="414" customFormat="1" ht="90" x14ac:dyDescent="0.25">
      <c r="A21" s="424" t="s">
        <v>654</v>
      </c>
      <c r="B21" s="423">
        <v>20</v>
      </c>
      <c r="C21" s="423" t="s">
        <v>666</v>
      </c>
      <c r="D21" s="424" t="s">
        <v>132</v>
      </c>
      <c r="E21" s="424" t="s">
        <v>656</v>
      </c>
      <c r="F21" s="424" t="s">
        <v>246</v>
      </c>
      <c r="G21" s="424" t="s">
        <v>43</v>
      </c>
      <c r="H21" s="424" t="s">
        <v>67</v>
      </c>
      <c r="I21" s="424" t="s">
        <v>247</v>
      </c>
      <c r="J21" s="424" t="s">
        <v>248</v>
      </c>
      <c r="K21" s="424" t="s">
        <v>249</v>
      </c>
      <c r="L21" s="424" t="s">
        <v>250</v>
      </c>
      <c r="M21" s="424" t="s">
        <v>49</v>
      </c>
      <c r="N21" s="424" t="s">
        <v>50</v>
      </c>
      <c r="O21" s="423">
        <v>1263</v>
      </c>
      <c r="P21" s="423">
        <v>1444</v>
      </c>
      <c r="Q21" s="431">
        <f>O21/P21</f>
        <v>0.8746537396121884</v>
      </c>
    </row>
    <row r="22" spans="1:17" s="414" customFormat="1" ht="90" x14ac:dyDescent="0.25">
      <c r="A22" s="417" t="s">
        <v>675</v>
      </c>
      <c r="B22" s="423">
        <v>21</v>
      </c>
      <c r="C22" s="423" t="s">
        <v>666</v>
      </c>
      <c r="D22" s="424" t="s">
        <v>132</v>
      </c>
      <c r="E22" s="424" t="s">
        <v>274</v>
      </c>
      <c r="F22" s="424" t="s">
        <v>264</v>
      </c>
      <c r="G22" s="424" t="s">
        <v>65</v>
      </c>
      <c r="H22" s="424" t="s">
        <v>67</v>
      </c>
      <c r="I22" s="424" t="s">
        <v>265</v>
      </c>
      <c r="J22" s="424" t="s">
        <v>266</v>
      </c>
      <c r="K22" s="424" t="s">
        <v>267</v>
      </c>
      <c r="L22" s="424" t="s">
        <v>269</v>
      </c>
      <c r="M22" s="424" t="s">
        <v>49</v>
      </c>
      <c r="N22" s="424" t="s">
        <v>50</v>
      </c>
      <c r="O22" s="423">
        <v>899</v>
      </c>
      <c r="P22" s="423">
        <v>902</v>
      </c>
      <c r="Q22" s="431">
        <f>O22/P22</f>
        <v>0.99667405764966743</v>
      </c>
    </row>
    <row r="23" spans="1:17" s="414" customFormat="1" ht="165" x14ac:dyDescent="0.25">
      <c r="A23" s="417" t="s">
        <v>675</v>
      </c>
      <c r="B23" s="423">
        <v>22</v>
      </c>
      <c r="C23" s="423" t="s">
        <v>667</v>
      </c>
      <c r="D23" s="424" t="s">
        <v>135</v>
      </c>
      <c r="E23" s="424" t="s">
        <v>375</v>
      </c>
      <c r="F23" s="424" t="s">
        <v>376</v>
      </c>
      <c r="G23" s="424" t="s">
        <v>389</v>
      </c>
      <c r="H23" s="424" t="s">
        <v>67</v>
      </c>
      <c r="I23" s="424" t="s">
        <v>377</v>
      </c>
      <c r="J23" s="424" t="s">
        <v>378</v>
      </c>
      <c r="K23" s="424" t="s">
        <v>379</v>
      </c>
      <c r="L23" s="424" t="s">
        <v>383</v>
      </c>
      <c r="M23" s="424" t="s">
        <v>161</v>
      </c>
      <c r="N23" s="424" t="s">
        <v>50</v>
      </c>
      <c r="O23" s="429">
        <v>46</v>
      </c>
      <c r="P23" s="429">
        <v>50</v>
      </c>
      <c r="Q23" s="431">
        <f t="shared" ref="Q23" si="4">O23/P23</f>
        <v>0.92</v>
      </c>
    </row>
    <row r="24" spans="1:17" s="414" customFormat="1" ht="135" x14ac:dyDescent="0.25">
      <c r="A24" s="417" t="s">
        <v>675</v>
      </c>
      <c r="B24" s="423">
        <v>23</v>
      </c>
      <c r="C24" s="423" t="s">
        <v>668</v>
      </c>
      <c r="D24" s="424" t="s">
        <v>136</v>
      </c>
      <c r="E24" s="424" t="s">
        <v>402</v>
      </c>
      <c r="F24" s="424" t="s">
        <v>392</v>
      </c>
      <c r="G24" s="424" t="s">
        <v>65</v>
      </c>
      <c r="H24" s="424" t="s">
        <v>67</v>
      </c>
      <c r="I24" s="424" t="s">
        <v>393</v>
      </c>
      <c r="J24" s="424" t="s">
        <v>394</v>
      </c>
      <c r="K24" s="424" t="s">
        <v>395</v>
      </c>
      <c r="L24" s="424" t="s">
        <v>397</v>
      </c>
      <c r="M24" s="424" t="s">
        <v>161</v>
      </c>
      <c r="N24" s="424" t="s">
        <v>50</v>
      </c>
      <c r="O24" s="423">
        <v>5</v>
      </c>
      <c r="P24" s="423">
        <v>5</v>
      </c>
      <c r="Q24" s="431">
        <f t="shared" ref="Q24" si="5">+O24/P24</f>
        <v>1</v>
      </c>
    </row>
    <row r="25" spans="1:17" s="414" customFormat="1" ht="80.25" customHeight="1" x14ac:dyDescent="0.25">
      <c r="A25" s="425" t="s">
        <v>652</v>
      </c>
      <c r="B25" s="423">
        <v>24</v>
      </c>
      <c r="C25" s="472" t="s">
        <v>669</v>
      </c>
      <c r="D25" s="425" t="s">
        <v>138</v>
      </c>
      <c r="E25" s="425" t="s">
        <v>123</v>
      </c>
      <c r="F25" s="425" t="s">
        <v>703</v>
      </c>
      <c r="G25" s="425" t="s">
        <v>207</v>
      </c>
      <c r="H25" s="425" t="s">
        <v>67</v>
      </c>
      <c r="I25" s="425" t="s">
        <v>704</v>
      </c>
      <c r="J25" s="425" t="s">
        <v>650</v>
      </c>
      <c r="K25" s="425" t="s">
        <v>705</v>
      </c>
      <c r="L25" s="425" t="s">
        <v>651</v>
      </c>
      <c r="M25" s="425" t="s">
        <v>161</v>
      </c>
      <c r="N25" s="425" t="s">
        <v>50</v>
      </c>
      <c r="O25" s="436">
        <v>61595488687</v>
      </c>
      <c r="P25" s="436">
        <v>331607854000</v>
      </c>
      <c r="Q25" s="437">
        <v>0.37144056274070919</v>
      </c>
    </row>
    <row r="26" spans="1:17" s="414" customFormat="1" ht="75" x14ac:dyDescent="0.25">
      <c r="A26" s="417" t="s">
        <v>675</v>
      </c>
      <c r="B26" s="423">
        <v>25</v>
      </c>
      <c r="C26" s="423" t="s">
        <v>669</v>
      </c>
      <c r="D26" s="424" t="s">
        <v>138</v>
      </c>
      <c r="E26" s="424" t="s">
        <v>532</v>
      </c>
      <c r="F26" s="424" t="s">
        <v>533</v>
      </c>
      <c r="G26" s="424" t="s">
        <v>244</v>
      </c>
      <c r="H26" s="424" t="s">
        <v>67</v>
      </c>
      <c r="I26" s="424" t="s">
        <v>534</v>
      </c>
      <c r="J26" s="424" t="s">
        <v>535</v>
      </c>
      <c r="K26" s="424" t="s">
        <v>536</v>
      </c>
      <c r="L26" s="424" t="s">
        <v>538</v>
      </c>
      <c r="M26" s="424" t="s">
        <v>161</v>
      </c>
      <c r="N26" s="424" t="s">
        <v>50</v>
      </c>
      <c r="O26" s="436">
        <v>32243282614.16</v>
      </c>
      <c r="P26" s="436">
        <v>34587939964.57</v>
      </c>
      <c r="Q26" s="437">
        <v>0.93221170868193537</v>
      </c>
    </row>
    <row r="27" spans="1:17" s="414" customFormat="1" ht="90" x14ac:dyDescent="0.25">
      <c r="A27" s="424" t="s">
        <v>654</v>
      </c>
      <c r="B27" s="423">
        <v>26</v>
      </c>
      <c r="C27" s="423" t="s">
        <v>669</v>
      </c>
      <c r="D27" s="424" t="s">
        <v>138</v>
      </c>
      <c r="E27" s="424" t="s">
        <v>544</v>
      </c>
      <c r="F27" s="424" t="s">
        <v>545</v>
      </c>
      <c r="G27" s="424" t="s">
        <v>65</v>
      </c>
      <c r="H27" s="424" t="s">
        <v>557</v>
      </c>
      <c r="I27" s="424" t="s">
        <v>546</v>
      </c>
      <c r="J27" s="424" t="s">
        <v>547</v>
      </c>
      <c r="K27" s="424" t="s">
        <v>548</v>
      </c>
      <c r="L27" s="424" t="s">
        <v>550</v>
      </c>
      <c r="M27" s="424" t="s">
        <v>161</v>
      </c>
      <c r="N27" s="424" t="s">
        <v>50</v>
      </c>
      <c r="O27" s="438">
        <v>901343894</v>
      </c>
      <c r="P27" s="438">
        <v>14196660595</v>
      </c>
      <c r="Q27" s="430">
        <v>6.3489852981161582E-2</v>
      </c>
    </row>
    <row r="28" spans="1:17" s="414" customFormat="1" ht="75" x14ac:dyDescent="0.25">
      <c r="A28" s="417" t="s">
        <v>675</v>
      </c>
      <c r="B28" s="423">
        <v>27</v>
      </c>
      <c r="C28" s="423" t="s">
        <v>669</v>
      </c>
      <c r="D28" s="424" t="s">
        <v>138</v>
      </c>
      <c r="E28" s="424" t="s">
        <v>558</v>
      </c>
      <c r="F28" s="424" t="s">
        <v>559</v>
      </c>
      <c r="G28" s="424" t="s">
        <v>65</v>
      </c>
      <c r="H28" s="424" t="s">
        <v>67</v>
      </c>
      <c r="I28" s="424" t="s">
        <v>560</v>
      </c>
      <c r="J28" s="424" t="s">
        <v>561</v>
      </c>
      <c r="K28" s="424" t="s">
        <v>562</v>
      </c>
      <c r="L28" s="424" t="s">
        <v>563</v>
      </c>
      <c r="M28" s="424" t="s">
        <v>161</v>
      </c>
      <c r="N28" s="424" t="s">
        <v>50</v>
      </c>
      <c r="O28" s="439">
        <v>18215333754</v>
      </c>
      <c r="P28" s="439">
        <v>53868070626</v>
      </c>
      <c r="Q28" s="440">
        <f t="shared" ref="Q28" si="6">+O28/P28</f>
        <v>0.33814713507129351</v>
      </c>
    </row>
    <row r="29" spans="1:17" s="414" customFormat="1" ht="150" x14ac:dyDescent="0.25">
      <c r="A29" s="417" t="s">
        <v>675</v>
      </c>
      <c r="B29" s="423">
        <v>28</v>
      </c>
      <c r="C29" s="423" t="s">
        <v>670</v>
      </c>
      <c r="D29" s="424" t="s">
        <v>139</v>
      </c>
      <c r="E29" s="424" t="s">
        <v>317</v>
      </c>
      <c r="F29" s="424" t="s">
        <v>318</v>
      </c>
      <c r="G29" s="424" t="s">
        <v>207</v>
      </c>
      <c r="H29" s="424" t="s">
        <v>67</v>
      </c>
      <c r="I29" s="424" t="s">
        <v>317</v>
      </c>
      <c r="J29" s="424" t="s">
        <v>319</v>
      </c>
      <c r="K29" s="424" t="s">
        <v>320</v>
      </c>
      <c r="L29" s="424" t="s">
        <v>321</v>
      </c>
      <c r="M29" s="424" t="s">
        <v>161</v>
      </c>
      <c r="N29" s="424" t="s">
        <v>50</v>
      </c>
      <c r="O29" s="441">
        <v>3</v>
      </c>
      <c r="P29" s="441">
        <v>4</v>
      </c>
      <c r="Q29" s="442">
        <f t="shared" ref="Q29:Q30" si="7">+O29/P29</f>
        <v>0.75</v>
      </c>
    </row>
    <row r="30" spans="1:17" s="414" customFormat="1" ht="90" x14ac:dyDescent="0.25">
      <c r="A30" s="417" t="s">
        <v>675</v>
      </c>
      <c r="B30" s="423">
        <v>29</v>
      </c>
      <c r="C30" s="423" t="s">
        <v>670</v>
      </c>
      <c r="D30" s="424" t="s">
        <v>139</v>
      </c>
      <c r="E30" s="424" t="s">
        <v>330</v>
      </c>
      <c r="F30" s="423" t="s">
        <v>331</v>
      </c>
      <c r="G30" s="423" t="s">
        <v>65</v>
      </c>
      <c r="H30" s="423" t="s">
        <v>67</v>
      </c>
      <c r="I30" s="424" t="s">
        <v>332</v>
      </c>
      <c r="J30" s="424" t="s">
        <v>333</v>
      </c>
      <c r="K30" s="424" t="s">
        <v>334</v>
      </c>
      <c r="L30" s="424" t="s">
        <v>335</v>
      </c>
      <c r="M30" s="424" t="s">
        <v>161</v>
      </c>
      <c r="N30" s="424" t="s">
        <v>50</v>
      </c>
      <c r="O30" s="423">
        <v>2</v>
      </c>
      <c r="P30" s="423">
        <v>2</v>
      </c>
      <c r="Q30" s="431">
        <f t="shared" si="7"/>
        <v>1</v>
      </c>
    </row>
    <row r="31" spans="1:17" s="414" customFormat="1" ht="90" x14ac:dyDescent="0.25">
      <c r="A31" s="417" t="s">
        <v>675</v>
      </c>
      <c r="B31" s="423">
        <v>30</v>
      </c>
      <c r="C31" s="423" t="s">
        <v>670</v>
      </c>
      <c r="D31" s="424" t="s">
        <v>139</v>
      </c>
      <c r="E31" s="424" t="s">
        <v>341</v>
      </c>
      <c r="F31" s="424" t="s">
        <v>343</v>
      </c>
      <c r="G31" s="424" t="s">
        <v>65</v>
      </c>
      <c r="H31" s="424" t="s">
        <v>67</v>
      </c>
      <c r="I31" s="424" t="s">
        <v>342</v>
      </c>
      <c r="J31" s="424" t="s">
        <v>344</v>
      </c>
      <c r="K31" s="424" t="s">
        <v>345</v>
      </c>
      <c r="L31" s="424" t="s">
        <v>346</v>
      </c>
      <c r="M31" s="424" t="s">
        <v>161</v>
      </c>
      <c r="N31" s="424" t="s">
        <v>50</v>
      </c>
      <c r="O31" s="423">
        <v>0</v>
      </c>
      <c r="P31" s="423">
        <v>0</v>
      </c>
      <c r="Q31" s="423">
        <v>0</v>
      </c>
    </row>
    <row r="32" spans="1:17" s="414" customFormat="1" ht="90" x14ac:dyDescent="0.25">
      <c r="A32" s="417" t="s">
        <v>675</v>
      </c>
      <c r="B32" s="423">
        <v>31</v>
      </c>
      <c r="C32" s="423" t="s">
        <v>670</v>
      </c>
      <c r="D32" s="424" t="s">
        <v>139</v>
      </c>
      <c r="E32" s="424" t="s">
        <v>347</v>
      </c>
      <c r="F32" s="424" t="s">
        <v>348</v>
      </c>
      <c r="G32" s="424" t="s">
        <v>65</v>
      </c>
      <c r="H32" s="424" t="s">
        <v>67</v>
      </c>
      <c r="I32" s="424" t="s">
        <v>349</v>
      </c>
      <c r="J32" s="424" t="s">
        <v>350</v>
      </c>
      <c r="K32" s="424" t="s">
        <v>351</v>
      </c>
      <c r="L32" s="424" t="s">
        <v>346</v>
      </c>
      <c r="M32" s="424" t="s">
        <v>161</v>
      </c>
      <c r="N32" s="424" t="s">
        <v>50</v>
      </c>
      <c r="O32" s="423">
        <v>6</v>
      </c>
      <c r="P32" s="423">
        <v>6</v>
      </c>
      <c r="Q32" s="423">
        <v>1</v>
      </c>
    </row>
    <row r="33" spans="1:17" s="414" customFormat="1" ht="90" x14ac:dyDescent="0.25">
      <c r="A33" s="417" t="s">
        <v>675</v>
      </c>
      <c r="B33" s="423">
        <v>32</v>
      </c>
      <c r="C33" s="423" t="s">
        <v>670</v>
      </c>
      <c r="D33" s="424" t="s">
        <v>139</v>
      </c>
      <c r="E33" s="424" t="s">
        <v>362</v>
      </c>
      <c r="F33" s="424" t="s">
        <v>363</v>
      </c>
      <c r="G33" s="424" t="s">
        <v>65</v>
      </c>
      <c r="H33" s="424" t="s">
        <v>67</v>
      </c>
      <c r="I33" s="424" t="s">
        <v>364</v>
      </c>
      <c r="J33" s="424" t="s">
        <v>365</v>
      </c>
      <c r="K33" s="424" t="s">
        <v>366</v>
      </c>
      <c r="L33" s="424" t="s">
        <v>367</v>
      </c>
      <c r="M33" s="424" t="s">
        <v>161</v>
      </c>
      <c r="N33" s="424" t="s">
        <v>50</v>
      </c>
      <c r="O33" s="423">
        <v>0</v>
      </c>
      <c r="P33" s="423">
        <v>0</v>
      </c>
      <c r="Q33" s="423">
        <v>0</v>
      </c>
    </row>
    <row r="34" spans="1:17" s="414" customFormat="1" ht="90" x14ac:dyDescent="0.25">
      <c r="A34" s="417" t="s">
        <v>675</v>
      </c>
      <c r="B34" s="423">
        <v>33</v>
      </c>
      <c r="C34" s="423" t="s">
        <v>671</v>
      </c>
      <c r="D34" s="424" t="s">
        <v>140</v>
      </c>
      <c r="E34" s="424" t="s">
        <v>303</v>
      </c>
      <c r="F34" s="424" t="s">
        <v>304</v>
      </c>
      <c r="G34" s="424" t="s">
        <v>244</v>
      </c>
      <c r="H34" s="424" t="s">
        <v>67</v>
      </c>
      <c r="I34" s="424" t="s">
        <v>305</v>
      </c>
      <c r="J34" s="424" t="s">
        <v>306</v>
      </c>
      <c r="K34" s="424" t="s">
        <v>307</v>
      </c>
      <c r="L34" s="424" t="s">
        <v>308</v>
      </c>
      <c r="M34" s="424" t="s">
        <v>252</v>
      </c>
      <c r="N34" s="424" t="s">
        <v>50</v>
      </c>
      <c r="O34" s="423">
        <v>33</v>
      </c>
      <c r="P34" s="423">
        <v>33</v>
      </c>
      <c r="Q34" s="431">
        <f t="shared" ref="Q34" si="8">+O34/P34</f>
        <v>1</v>
      </c>
    </row>
    <row r="35" spans="1:17" s="414" customFormat="1" ht="90" x14ac:dyDescent="0.25">
      <c r="A35" s="417" t="s">
        <v>675</v>
      </c>
      <c r="B35" s="423">
        <v>34</v>
      </c>
      <c r="C35" s="423" t="s">
        <v>672</v>
      </c>
      <c r="D35" s="424" t="s">
        <v>141</v>
      </c>
      <c r="E35" s="424" t="s">
        <v>483</v>
      </c>
      <c r="F35" s="424" t="s">
        <v>484</v>
      </c>
      <c r="G35" s="424" t="s">
        <v>485</v>
      </c>
      <c r="H35" s="424" t="s">
        <v>45</v>
      </c>
      <c r="I35" s="424" t="s">
        <v>486</v>
      </c>
      <c r="J35" s="424" t="s">
        <v>487</v>
      </c>
      <c r="K35" s="424" t="s">
        <v>488</v>
      </c>
      <c r="L35" s="424" t="s">
        <v>493</v>
      </c>
      <c r="M35" s="424" t="s">
        <v>161</v>
      </c>
      <c r="N35" s="424" t="s">
        <v>50</v>
      </c>
      <c r="O35" s="423">
        <v>11</v>
      </c>
      <c r="P35" s="423">
        <v>46</v>
      </c>
      <c r="Q35" s="501">
        <f>+O35+P35</f>
        <v>57</v>
      </c>
    </row>
    <row r="36" spans="1:17" s="414" customFormat="1" ht="150" x14ac:dyDescent="0.25">
      <c r="A36" s="417" t="s">
        <v>675</v>
      </c>
      <c r="B36" s="423">
        <v>35</v>
      </c>
      <c r="C36" s="423" t="s">
        <v>672</v>
      </c>
      <c r="D36" s="424" t="s">
        <v>141</v>
      </c>
      <c r="E36" s="424" t="s">
        <v>502</v>
      </c>
      <c r="F36" s="424" t="s">
        <v>503</v>
      </c>
      <c r="G36" s="424" t="s">
        <v>485</v>
      </c>
      <c r="H36" s="424" t="s">
        <v>45</v>
      </c>
      <c r="I36" s="424" t="s">
        <v>504</v>
      </c>
      <c r="J36" s="424" t="s">
        <v>505</v>
      </c>
      <c r="K36" s="424" t="s">
        <v>506</v>
      </c>
      <c r="L36" s="424" t="s">
        <v>510</v>
      </c>
      <c r="M36" s="424" t="s">
        <v>161</v>
      </c>
      <c r="N36" s="424" t="s">
        <v>50</v>
      </c>
      <c r="O36" s="444">
        <v>30</v>
      </c>
      <c r="P36" s="444">
        <v>39</v>
      </c>
      <c r="Q36" s="494">
        <v>0.69</v>
      </c>
    </row>
    <row r="37" spans="1:17" s="414" customFormat="1" ht="120" x14ac:dyDescent="0.25">
      <c r="A37" s="417" t="s">
        <v>675</v>
      </c>
      <c r="B37" s="423">
        <v>36</v>
      </c>
      <c r="C37" s="423" t="s">
        <v>672</v>
      </c>
      <c r="D37" s="424" t="s">
        <v>141</v>
      </c>
      <c r="E37" s="424" t="s">
        <v>518</v>
      </c>
      <c r="F37" s="424" t="s">
        <v>519</v>
      </c>
      <c r="G37" s="424" t="s">
        <v>485</v>
      </c>
      <c r="H37" s="424" t="s">
        <v>45</v>
      </c>
      <c r="I37" s="424" t="s">
        <v>520</v>
      </c>
      <c r="J37" s="424" t="s">
        <v>521</v>
      </c>
      <c r="K37" s="424" t="s">
        <v>522</v>
      </c>
      <c r="L37" s="424" t="s">
        <v>523</v>
      </c>
      <c r="M37" s="424" t="s">
        <v>161</v>
      </c>
      <c r="N37" s="424" t="s">
        <v>50</v>
      </c>
      <c r="O37" s="443">
        <v>21</v>
      </c>
      <c r="P37" s="443">
        <v>7</v>
      </c>
      <c r="Q37" s="494">
        <f>+O37/P37</f>
        <v>3</v>
      </c>
    </row>
    <row r="38" spans="1:17" s="414" customFormat="1" ht="120" x14ac:dyDescent="0.25">
      <c r="A38" s="424" t="s">
        <v>654</v>
      </c>
      <c r="B38" s="423">
        <v>37</v>
      </c>
      <c r="C38" s="423" t="s">
        <v>673</v>
      </c>
      <c r="D38" s="424" t="s">
        <v>142</v>
      </c>
      <c r="E38" s="424" t="s">
        <v>205</v>
      </c>
      <c r="F38" s="424" t="s">
        <v>206</v>
      </c>
      <c r="G38" s="424" t="s">
        <v>207</v>
      </c>
      <c r="H38" s="424" t="s">
        <v>209</v>
      </c>
      <c r="I38" s="424" t="s">
        <v>208</v>
      </c>
      <c r="J38" s="424" t="s">
        <v>210</v>
      </c>
      <c r="K38" s="424" t="s">
        <v>211</v>
      </c>
      <c r="L38" s="424" t="s">
        <v>213</v>
      </c>
      <c r="M38" s="424" t="s">
        <v>161</v>
      </c>
      <c r="N38" s="424" t="s">
        <v>50</v>
      </c>
      <c r="O38" s="423">
        <v>164</v>
      </c>
      <c r="P38" s="423">
        <v>208</v>
      </c>
      <c r="Q38" s="431">
        <f>+O38/P38</f>
        <v>0.78846153846153844</v>
      </c>
    </row>
    <row r="39" spans="1:17" s="414" customFormat="1" ht="60" x14ac:dyDescent="0.25">
      <c r="A39" s="417" t="s">
        <v>675</v>
      </c>
      <c r="B39" s="423">
        <v>38</v>
      </c>
      <c r="C39" s="423" t="s">
        <v>674</v>
      </c>
      <c r="D39" s="424" t="s">
        <v>143</v>
      </c>
      <c r="E39" s="424" t="s">
        <v>594</v>
      </c>
      <c r="F39" s="424" t="s">
        <v>595</v>
      </c>
      <c r="G39" s="424" t="s">
        <v>207</v>
      </c>
      <c r="H39" s="424" t="s">
        <v>67</v>
      </c>
      <c r="I39" s="424" t="s">
        <v>596</v>
      </c>
      <c r="J39" s="424" t="s">
        <v>597</v>
      </c>
      <c r="K39" s="424" t="s">
        <v>598</v>
      </c>
      <c r="L39" s="424" t="s">
        <v>602</v>
      </c>
      <c r="M39" s="424" t="s">
        <v>161</v>
      </c>
      <c r="N39" s="424" t="s">
        <v>50</v>
      </c>
      <c r="O39" s="432">
        <v>4</v>
      </c>
      <c r="P39" s="432">
        <v>4</v>
      </c>
      <c r="Q39" s="406">
        <f>+O39/P39</f>
        <v>1</v>
      </c>
    </row>
    <row r="40" spans="1:17" x14ac:dyDescent="0.25">
      <c r="A40" s="422"/>
    </row>
  </sheetData>
  <autoFilter ref="A1:Q39" xr:uid="{00000000-0009-0000-0000-000003000000}"/>
  <mergeCells count="2">
    <mergeCell ref="C1:D1"/>
    <mergeCell ref="O2:Q2"/>
  </mergeCells>
  <pageMargins left="0.7" right="0.7" top="0.75" bottom="0.75" header="0.3" footer="0.3"/>
  <pageSetup orientation="portrait" verticalDpi="0"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A1:AD73"/>
  <sheetViews>
    <sheetView topLeftCell="A36" workbookViewId="0">
      <selection activeCell="Q23" sqref="Q23:Y23"/>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5.710937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29" width="3.7109375" style="3"/>
    <col min="30" max="30" width="5.7109375" style="3" bestFit="1" customWidth="1"/>
    <col min="31"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322</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t="s">
        <v>347</v>
      </c>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t="s">
        <v>348</v>
      </c>
      <c r="S11" s="683"/>
      <c r="T11" s="683"/>
      <c r="U11" s="684"/>
      <c r="V11" s="670" t="s">
        <v>65</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634" t="s">
        <v>349</v>
      </c>
      <c r="J13" s="635"/>
      <c r="K13" s="635"/>
      <c r="L13" s="635"/>
      <c r="M13" s="635"/>
      <c r="N13" s="635"/>
      <c r="O13" s="635"/>
      <c r="P13" s="635"/>
      <c r="Q13" s="635"/>
      <c r="R13" s="635"/>
      <c r="S13" s="636"/>
      <c r="T13" s="628" t="s">
        <v>7</v>
      </c>
      <c r="U13" s="629"/>
      <c r="V13" s="629"/>
      <c r="W13" s="629"/>
      <c r="X13" s="629"/>
      <c r="Y13" s="630"/>
      <c r="Z13" s="17"/>
    </row>
    <row r="14" spans="1:26" ht="30" customHeight="1" thickBot="1" x14ac:dyDescent="0.25">
      <c r="B14" s="1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57.75" customHeight="1" thickBot="1" x14ac:dyDescent="0.25">
      <c r="B16" s="15"/>
      <c r="C16" s="685" t="s">
        <v>8</v>
      </c>
      <c r="D16" s="686"/>
      <c r="E16" s="686"/>
      <c r="F16" s="686"/>
      <c r="G16" s="686"/>
      <c r="H16" s="687"/>
      <c r="I16" s="688" t="s">
        <v>350</v>
      </c>
      <c r="J16" s="689"/>
      <c r="K16" s="689"/>
      <c r="L16" s="689"/>
      <c r="M16" s="689"/>
      <c r="N16" s="689"/>
      <c r="O16" s="689"/>
      <c r="P16" s="689"/>
      <c r="Q16" s="689"/>
      <c r="R16" s="689"/>
      <c r="S16" s="689"/>
      <c r="T16" s="689"/>
      <c r="U16" s="689"/>
      <c r="V16" s="689"/>
      <c r="W16" s="689"/>
      <c r="X16" s="689"/>
      <c r="Y16" s="690"/>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85" t="s">
        <v>47</v>
      </c>
      <c r="D18" s="686"/>
      <c r="E18" s="686"/>
      <c r="F18" s="686"/>
      <c r="G18" s="686"/>
      <c r="H18" s="687"/>
      <c r="I18" s="1461" t="s">
        <v>351</v>
      </c>
      <c r="J18" s="1462"/>
      <c r="K18" s="1462"/>
      <c r="L18" s="1462"/>
      <c r="M18" s="1462"/>
      <c r="N18" s="1462"/>
      <c r="O18" s="1462"/>
      <c r="P18" s="1462"/>
      <c r="Q18" s="1462"/>
      <c r="R18" s="1462"/>
      <c r="S18" s="1462"/>
      <c r="T18" s="1462"/>
      <c r="U18" s="1462"/>
      <c r="V18" s="1462"/>
      <c r="W18" s="1462"/>
      <c r="X18" s="1462"/>
      <c r="Y18" s="1463"/>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70</v>
      </c>
      <c r="N21" s="843"/>
      <c r="O21" s="843"/>
      <c r="P21" s="843"/>
      <c r="Q21" s="843"/>
      <c r="R21" s="843"/>
      <c r="S21" s="844"/>
      <c r="T21" s="884" t="s">
        <v>71</v>
      </c>
      <c r="U21" s="907"/>
      <c r="V21" s="907"/>
      <c r="W21" s="907"/>
      <c r="X21" s="907"/>
      <c r="Y21" s="908"/>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15.75" customHeight="1" thickBot="1" x14ac:dyDescent="0.25">
      <c r="B24" s="15"/>
      <c r="C24" s="710" t="s">
        <v>352</v>
      </c>
      <c r="D24" s="711"/>
      <c r="E24" s="711"/>
      <c r="F24" s="711"/>
      <c r="G24" s="711"/>
      <c r="H24" s="711"/>
      <c r="I24" s="712"/>
      <c r="J24" s="710" t="s">
        <v>139</v>
      </c>
      <c r="K24" s="711"/>
      <c r="L24" s="711"/>
      <c r="M24" s="711"/>
      <c r="N24" s="711"/>
      <c r="O24" s="711"/>
      <c r="P24" s="712"/>
      <c r="Q24" s="713" t="s">
        <v>312</v>
      </c>
      <c r="R24" s="714"/>
      <c r="S24" s="714"/>
      <c r="T24" s="714"/>
      <c r="U24" s="714"/>
      <c r="V24" s="714"/>
      <c r="W24" s="714"/>
      <c r="X24" s="714"/>
      <c r="Y24" s="715"/>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346</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1464">
        <v>6</v>
      </c>
      <c r="J28" s="1461"/>
      <c r="K28" s="685" t="s">
        <v>18</v>
      </c>
      <c r="L28" s="686"/>
      <c r="M28" s="686"/>
      <c r="N28" s="686"/>
      <c r="O28" s="686"/>
      <c r="P28" s="687"/>
      <c r="Q28" s="718" t="s">
        <v>38</v>
      </c>
      <c r="R28" s="716"/>
      <c r="S28" s="717"/>
      <c r="T28" s="90" t="s">
        <v>56</v>
      </c>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x14ac:dyDescent="0.2">
      <c r="B32" s="20"/>
      <c r="C32" s="728" t="s">
        <v>20</v>
      </c>
      <c r="D32" s="729"/>
      <c r="E32" s="729"/>
      <c r="F32" s="729"/>
      <c r="G32" s="730"/>
      <c r="H32" s="734" t="s">
        <v>353</v>
      </c>
      <c r="I32" s="734" t="s">
        <v>354</v>
      </c>
      <c r="J32" s="734" t="s">
        <v>23</v>
      </c>
      <c r="K32" s="736" t="s">
        <v>24</v>
      </c>
      <c r="L32" s="729"/>
      <c r="M32" s="729"/>
      <c r="N32" s="729"/>
      <c r="O32" s="729"/>
      <c r="P32" s="729"/>
      <c r="Q32" s="729"/>
      <c r="R32" s="729"/>
      <c r="S32" s="729"/>
      <c r="T32" s="729"/>
      <c r="U32" s="729"/>
      <c r="V32" s="729"/>
      <c r="W32" s="729"/>
      <c r="X32" s="729"/>
      <c r="Y32" s="730"/>
      <c r="Z32" s="17"/>
    </row>
    <row r="33" spans="2:30" s="19" customFormat="1" ht="51.75" customHeight="1" thickBot="1" x14ac:dyDescent="0.25">
      <c r="B33" s="20"/>
      <c r="C33" s="731"/>
      <c r="D33" s="732"/>
      <c r="E33" s="732"/>
      <c r="F33" s="732"/>
      <c r="G33" s="733"/>
      <c r="H33" s="735"/>
      <c r="I33" s="735"/>
      <c r="J33" s="735"/>
      <c r="K33" s="737"/>
      <c r="L33" s="732"/>
      <c r="M33" s="732"/>
      <c r="N33" s="732"/>
      <c r="O33" s="732"/>
      <c r="P33" s="732"/>
      <c r="Q33" s="732"/>
      <c r="R33" s="732"/>
      <c r="S33" s="732"/>
      <c r="T33" s="732"/>
      <c r="U33" s="732"/>
      <c r="V33" s="732"/>
      <c r="W33" s="732"/>
      <c r="X33" s="732"/>
      <c r="Y33" s="733"/>
      <c r="Z33" s="17"/>
    </row>
    <row r="34" spans="2:30" s="19" customFormat="1" ht="113.25" customHeight="1" x14ac:dyDescent="0.2">
      <c r="B34" s="20"/>
      <c r="C34" s="719" t="s">
        <v>36</v>
      </c>
      <c r="D34" s="720"/>
      <c r="E34" s="720"/>
      <c r="F34" s="720"/>
      <c r="G34" s="721"/>
      <c r="H34" s="21">
        <v>6</v>
      </c>
      <c r="I34" s="21">
        <v>6</v>
      </c>
      <c r="J34" s="22">
        <f>H34/I34</f>
        <v>1</v>
      </c>
      <c r="K34" s="1520" t="s">
        <v>355</v>
      </c>
      <c r="L34" s="1521"/>
      <c r="M34" s="1521"/>
      <c r="N34" s="1521"/>
      <c r="O34" s="1521"/>
      <c r="P34" s="1521"/>
      <c r="Q34" s="1521"/>
      <c r="R34" s="1521"/>
      <c r="S34" s="1521"/>
      <c r="T34" s="1521"/>
      <c r="U34" s="1521"/>
      <c r="V34" s="1521"/>
      <c r="W34" s="1521"/>
      <c r="X34" s="1521"/>
      <c r="Y34" s="1522"/>
      <c r="Z34" s="17"/>
    </row>
    <row r="35" spans="2:30" s="19" customFormat="1" ht="146.25" customHeight="1" x14ac:dyDescent="0.2">
      <c r="B35" s="20"/>
      <c r="C35" s="1468" t="s">
        <v>93</v>
      </c>
      <c r="D35" s="1469"/>
      <c r="E35" s="1469"/>
      <c r="F35" s="1469"/>
      <c r="G35" s="1470"/>
      <c r="H35" s="88">
        <v>6</v>
      </c>
      <c r="I35" s="88">
        <v>6</v>
      </c>
      <c r="J35" s="89">
        <f t="shared" ref="J35" si="0">+H35/I35</f>
        <v>1</v>
      </c>
      <c r="K35" s="1603" t="s">
        <v>356</v>
      </c>
      <c r="L35" s="1604"/>
      <c r="M35" s="1604"/>
      <c r="N35" s="1604"/>
      <c r="O35" s="1604"/>
      <c r="P35" s="1604"/>
      <c r="Q35" s="1604"/>
      <c r="R35" s="1604"/>
      <c r="S35" s="1604"/>
      <c r="T35" s="1604"/>
      <c r="U35" s="1604"/>
      <c r="V35" s="1604"/>
      <c r="W35" s="1604"/>
      <c r="X35" s="1604"/>
      <c r="Y35" s="1605"/>
      <c r="Z35" s="17"/>
    </row>
    <row r="36" spans="2:30" s="19" customFormat="1" ht="109.5" customHeight="1" x14ac:dyDescent="0.2">
      <c r="B36" s="20"/>
      <c r="C36" s="1468" t="s">
        <v>94</v>
      </c>
      <c r="D36" s="1469"/>
      <c r="E36" s="1469"/>
      <c r="F36" s="1469"/>
      <c r="G36" s="1470"/>
      <c r="H36" s="339">
        <v>10</v>
      </c>
      <c r="I36" s="339">
        <v>11</v>
      </c>
      <c r="J36" s="338">
        <v>0.90909090909090906</v>
      </c>
      <c r="K36" s="1592" t="s">
        <v>746</v>
      </c>
      <c r="L36" s="1593"/>
      <c r="M36" s="1593"/>
      <c r="N36" s="1593"/>
      <c r="O36" s="1593"/>
      <c r="P36" s="1593"/>
      <c r="Q36" s="1593"/>
      <c r="R36" s="1593"/>
      <c r="S36" s="1593"/>
      <c r="T36" s="1593"/>
      <c r="U36" s="1593"/>
      <c r="V36" s="1593"/>
      <c r="W36" s="1593"/>
      <c r="X36" s="1593"/>
      <c r="Y36" s="1594"/>
      <c r="Z36" s="17"/>
    </row>
    <row r="37" spans="2:30" s="19" customFormat="1" ht="156.75" customHeight="1" thickBot="1" x14ac:dyDescent="0.25">
      <c r="B37" s="20"/>
      <c r="C37" s="1468" t="s">
        <v>95</v>
      </c>
      <c r="D37" s="1469"/>
      <c r="E37" s="1469"/>
      <c r="F37" s="1469"/>
      <c r="G37" s="1470"/>
      <c r="H37" s="515">
        <v>5</v>
      </c>
      <c r="I37" s="515">
        <v>5</v>
      </c>
      <c r="J37" s="514">
        <f t="shared" ref="J37" si="1">+H37/I37</f>
        <v>1</v>
      </c>
      <c r="K37" s="1592" t="s">
        <v>775</v>
      </c>
      <c r="L37" s="1593"/>
      <c r="M37" s="1593"/>
      <c r="N37" s="1593"/>
      <c r="O37" s="1593"/>
      <c r="P37" s="1593"/>
      <c r="Q37" s="1593"/>
      <c r="R37" s="1593"/>
      <c r="S37" s="1593"/>
      <c r="T37" s="1593"/>
      <c r="U37" s="1593"/>
      <c r="V37" s="1593"/>
      <c r="W37" s="1593"/>
      <c r="X37" s="1593"/>
      <c r="Y37" s="1594"/>
      <c r="Z37" s="17"/>
    </row>
    <row r="38" spans="2:30" s="19" customFormat="1" ht="15.75" customHeight="1" thickBot="1" x14ac:dyDescent="0.3">
      <c r="B38" s="20"/>
      <c r="C38" s="738" t="s">
        <v>25</v>
      </c>
      <c r="D38" s="739"/>
      <c r="E38" s="739"/>
      <c r="F38" s="739"/>
      <c r="G38" s="740"/>
      <c r="H38" s="25">
        <f>SUM(H34:H37)</f>
        <v>27</v>
      </c>
      <c r="I38" s="364">
        <f>SUM(I34:I37)</f>
        <v>28</v>
      </c>
      <c r="J38" s="26">
        <f>+H38/I38</f>
        <v>0.9642857142857143</v>
      </c>
      <c r="K38" s="741"/>
      <c r="L38" s="742"/>
      <c r="M38" s="742"/>
      <c r="N38" s="742"/>
      <c r="O38" s="742"/>
      <c r="P38" s="742"/>
      <c r="Q38" s="742"/>
      <c r="R38" s="742"/>
      <c r="S38" s="742"/>
      <c r="T38" s="742"/>
      <c r="U38" s="742"/>
      <c r="V38" s="742"/>
      <c r="W38" s="742"/>
      <c r="X38" s="742"/>
      <c r="Y38" s="743"/>
      <c r="Z38" s="17"/>
    </row>
    <row r="39" spans="2:30" s="19" customForma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c r="AD39" s="452"/>
    </row>
    <row r="40" spans="2:30"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30" s="19" customFormat="1" x14ac:dyDescent="0.2">
      <c r="B41" s="2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17"/>
    </row>
    <row r="42" spans="2:30" ht="15" thickBot="1" x14ac:dyDescent="0.25">
      <c r="B42" s="1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17"/>
    </row>
    <row r="43" spans="2:30" x14ac:dyDescent="0.2">
      <c r="B43" s="15"/>
      <c r="C43" s="815" t="s">
        <v>27</v>
      </c>
      <c r="D43" s="816"/>
      <c r="E43" s="816"/>
      <c r="F43" s="816"/>
      <c r="G43" s="816"/>
      <c r="H43" s="816"/>
      <c r="I43" s="816"/>
      <c r="J43" s="816"/>
      <c r="K43" s="816"/>
      <c r="L43" s="816"/>
      <c r="M43" s="816"/>
      <c r="N43" s="816"/>
      <c r="O43" s="816"/>
      <c r="P43" s="816"/>
      <c r="Q43" s="816"/>
      <c r="R43" s="816"/>
      <c r="S43" s="816"/>
      <c r="T43" s="816"/>
      <c r="U43" s="816"/>
      <c r="V43" s="816"/>
      <c r="W43" s="816"/>
      <c r="X43" s="816"/>
      <c r="Y43" s="817"/>
      <c r="Z43" s="17"/>
    </row>
    <row r="44" spans="2:30" x14ac:dyDescent="0.2">
      <c r="B44" s="1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17"/>
    </row>
    <row r="45" spans="2:30" x14ac:dyDescent="0.2">
      <c r="B45" s="1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17"/>
    </row>
    <row r="46" spans="2:30" x14ac:dyDescent="0.2">
      <c r="B46" s="1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17"/>
    </row>
    <row r="47" spans="2:30" x14ac:dyDescent="0.2">
      <c r="B47" s="1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17"/>
    </row>
    <row r="48" spans="2:30" x14ac:dyDescent="0.2">
      <c r="B48" s="1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17"/>
    </row>
    <row r="49" spans="1:26" x14ac:dyDescent="0.2">
      <c r="B49" s="1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17"/>
    </row>
    <row r="50" spans="1:26" x14ac:dyDescent="0.2">
      <c r="B50" s="1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17"/>
    </row>
    <row r="51" spans="1:26" x14ac:dyDescent="0.2">
      <c r="B51" s="1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17"/>
    </row>
    <row r="52" spans="1:26" x14ac:dyDescent="0.2">
      <c r="B52" s="1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17"/>
    </row>
    <row r="53" spans="1:26" x14ac:dyDescent="0.2">
      <c r="B53" s="1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17"/>
    </row>
    <row r="54" spans="1:26" x14ac:dyDescent="0.2">
      <c r="B54" s="15"/>
      <c r="C54" s="818"/>
      <c r="D54" s="819"/>
      <c r="E54" s="819"/>
      <c r="F54" s="819"/>
      <c r="G54" s="819"/>
      <c r="H54" s="819"/>
      <c r="I54" s="819"/>
      <c r="J54" s="819"/>
      <c r="K54" s="819"/>
      <c r="L54" s="819"/>
      <c r="M54" s="819"/>
      <c r="N54" s="819"/>
      <c r="O54" s="819"/>
      <c r="P54" s="819"/>
      <c r="Q54" s="819"/>
      <c r="R54" s="819"/>
      <c r="S54" s="819"/>
      <c r="T54" s="819"/>
      <c r="U54" s="819"/>
      <c r="V54" s="819"/>
      <c r="W54" s="819"/>
      <c r="X54" s="819"/>
      <c r="Y54" s="820"/>
      <c r="Z54" s="17"/>
    </row>
    <row r="55" spans="1:26" ht="15" thickBot="1" x14ac:dyDescent="0.25">
      <c r="B55" s="15"/>
      <c r="C55" s="821"/>
      <c r="D55" s="822"/>
      <c r="E55" s="822"/>
      <c r="F55" s="822"/>
      <c r="G55" s="822"/>
      <c r="H55" s="822"/>
      <c r="I55" s="822"/>
      <c r="J55" s="822"/>
      <c r="K55" s="822"/>
      <c r="L55" s="822"/>
      <c r="M55" s="822"/>
      <c r="N55" s="822"/>
      <c r="O55" s="822"/>
      <c r="P55" s="822"/>
      <c r="Q55" s="822"/>
      <c r="R55" s="822"/>
      <c r="S55" s="822"/>
      <c r="T55" s="822"/>
      <c r="U55" s="822"/>
      <c r="V55" s="822"/>
      <c r="W55" s="822"/>
      <c r="X55" s="822"/>
      <c r="Y55" s="823"/>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6"/>
    </row>
    <row r="59" spans="1:26" ht="14.25" customHeight="1" x14ac:dyDescent="0.2">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ht="15" customHeight="1" x14ac:dyDescent="0.2">
      <c r="A60" s="1"/>
      <c r="B60" s="37"/>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6"/>
    </row>
    <row r="61" spans="1:26" x14ac:dyDescent="0.2">
      <c r="B61" s="35"/>
      <c r="C61" s="1602" t="s">
        <v>36</v>
      </c>
      <c r="D61" s="1295"/>
      <c r="E61" s="1295"/>
      <c r="F61" s="1295"/>
      <c r="G61" s="1295"/>
      <c r="H61" s="646">
        <v>0</v>
      </c>
      <c r="I61" s="646"/>
      <c r="J61" s="955">
        <v>1</v>
      </c>
      <c r="K61" s="646"/>
      <c r="L61" s="646"/>
      <c r="M61" s="646"/>
      <c r="N61" s="646"/>
      <c r="O61" s="646"/>
      <c r="P61" s="646"/>
      <c r="Q61" s="646"/>
      <c r="R61" s="646"/>
      <c r="S61" s="646"/>
      <c r="T61" s="646"/>
      <c r="U61" s="646"/>
      <c r="V61" s="646"/>
      <c r="W61" s="646"/>
      <c r="X61" s="646"/>
      <c r="Y61" s="646"/>
      <c r="Z61" s="38"/>
    </row>
    <row r="62" spans="1:26" x14ac:dyDescent="0.2">
      <c r="B62" s="35"/>
      <c r="C62" s="1601" t="s">
        <v>93</v>
      </c>
      <c r="D62" s="1550"/>
      <c r="E62" s="1550"/>
      <c r="F62" s="1550"/>
      <c r="G62" s="1550"/>
      <c r="H62" s="955">
        <v>0.13</v>
      </c>
      <c r="I62" s="646"/>
      <c r="J62" s="955">
        <v>1</v>
      </c>
      <c r="K62" s="646"/>
      <c r="L62" s="646"/>
      <c r="M62" s="646"/>
      <c r="N62" s="646"/>
      <c r="O62" s="646"/>
      <c r="P62" s="646"/>
      <c r="Q62" s="646"/>
      <c r="R62" s="646"/>
      <c r="S62" s="646"/>
      <c r="T62" s="646"/>
      <c r="U62" s="646"/>
      <c r="V62" s="646"/>
      <c r="W62" s="646"/>
      <c r="X62" s="646"/>
      <c r="Y62" s="646"/>
      <c r="Z62" s="38"/>
    </row>
    <row r="63" spans="1:26" ht="33.75" customHeight="1" x14ac:dyDescent="0.2">
      <c r="B63" s="35"/>
      <c r="C63" s="1601" t="s">
        <v>94</v>
      </c>
      <c r="D63" s="1550"/>
      <c r="E63" s="1550"/>
      <c r="F63" s="1550"/>
      <c r="G63" s="1550"/>
      <c r="H63" s="1423">
        <v>1</v>
      </c>
      <c r="I63" s="1424"/>
      <c r="J63" s="1423">
        <v>0.91</v>
      </c>
      <c r="K63" s="1424"/>
      <c r="L63" s="1424"/>
      <c r="M63" s="1424"/>
      <c r="N63" s="1422" t="s">
        <v>747</v>
      </c>
      <c r="O63" s="1422"/>
      <c r="P63" s="1422"/>
      <c r="Q63" s="1422"/>
      <c r="R63" s="1422"/>
      <c r="S63" s="1422"/>
      <c r="T63" s="1422"/>
      <c r="U63" s="1422"/>
      <c r="V63" s="1422"/>
      <c r="W63" s="1422"/>
      <c r="X63" s="1422"/>
      <c r="Y63" s="1422"/>
      <c r="Z63" s="38"/>
    </row>
    <row r="64" spans="1:26"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8"/>
    </row>
    <row r="70" spans="2: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2:26" x14ac:dyDescent="0.2">
      <c r="B71" s="35"/>
      <c r="C71" s="645"/>
      <c r="D71" s="646"/>
      <c r="E71" s="646"/>
      <c r="F71" s="646"/>
      <c r="G71" s="646"/>
      <c r="H71" s="646"/>
      <c r="I71" s="646"/>
      <c r="J71" s="646"/>
      <c r="K71" s="646"/>
      <c r="L71" s="646"/>
      <c r="M71" s="646"/>
      <c r="N71" s="646"/>
      <c r="O71" s="646"/>
      <c r="P71" s="646"/>
      <c r="Q71" s="646"/>
      <c r="R71" s="646"/>
      <c r="S71" s="646"/>
      <c r="T71" s="646"/>
      <c r="U71" s="646"/>
      <c r="V71" s="646"/>
      <c r="W71" s="646"/>
      <c r="X71" s="646"/>
      <c r="Y71" s="768"/>
      <c r="Z71" s="38"/>
    </row>
    <row r="72" spans="2:26" ht="15" thickBot="1" x14ac:dyDescent="0.25">
      <c r="B72" s="35"/>
      <c r="C72" s="647"/>
      <c r="D72" s="648"/>
      <c r="E72" s="648"/>
      <c r="F72" s="648"/>
      <c r="G72" s="648"/>
      <c r="H72" s="648"/>
      <c r="I72" s="648"/>
      <c r="J72" s="648"/>
      <c r="K72" s="648"/>
      <c r="L72" s="648"/>
      <c r="M72" s="648"/>
      <c r="N72" s="648"/>
      <c r="O72" s="648"/>
      <c r="P72" s="648"/>
      <c r="Q72" s="648"/>
      <c r="R72" s="648"/>
      <c r="S72" s="648"/>
      <c r="T72" s="648"/>
      <c r="U72" s="648"/>
      <c r="V72" s="648"/>
      <c r="W72" s="648"/>
      <c r="X72" s="648"/>
      <c r="Y72" s="770"/>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sheetData>
  <mergeCells count="110">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C30:Y31"/>
    <mergeCell ref="C32:G33"/>
    <mergeCell ref="H32:H33"/>
    <mergeCell ref="I32:I33"/>
    <mergeCell ref="J32:J33"/>
    <mergeCell ref="K32:Y33"/>
    <mergeCell ref="K36:Y36"/>
    <mergeCell ref="C58:G60"/>
    <mergeCell ref="H58:I60"/>
    <mergeCell ref="J58:M60"/>
    <mergeCell ref="N58:Y60"/>
    <mergeCell ref="C61:G61"/>
    <mergeCell ref="H61:I61"/>
    <mergeCell ref="J61:M61"/>
    <mergeCell ref="N61:Y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sheetPr>
  <dimension ref="A1:Z73"/>
  <sheetViews>
    <sheetView topLeftCell="A36" workbookViewId="0">
      <selection activeCell="K37" sqref="K37:Y37"/>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8.285156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322</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t="s">
        <v>362</v>
      </c>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t="s">
        <v>363</v>
      </c>
      <c r="S11" s="683"/>
      <c r="T11" s="683"/>
      <c r="U11" s="684"/>
      <c r="V11" s="670" t="s">
        <v>65</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957" t="s">
        <v>364</v>
      </c>
      <c r="J13" s="958"/>
      <c r="K13" s="958"/>
      <c r="L13" s="958"/>
      <c r="M13" s="958"/>
      <c r="N13" s="958"/>
      <c r="O13" s="958"/>
      <c r="P13" s="958"/>
      <c r="Q13" s="958"/>
      <c r="R13" s="958"/>
      <c r="S13" s="959"/>
      <c r="T13" s="628" t="s">
        <v>7</v>
      </c>
      <c r="U13" s="629"/>
      <c r="V13" s="629"/>
      <c r="W13" s="629"/>
      <c r="X13" s="629"/>
      <c r="Y13" s="630"/>
      <c r="Z13" s="17"/>
    </row>
    <row r="14" spans="1:26" ht="30" customHeight="1" thickBot="1" x14ac:dyDescent="0.25">
      <c r="B14" s="15"/>
      <c r="C14" s="631"/>
      <c r="D14" s="632"/>
      <c r="E14" s="632"/>
      <c r="F14" s="632"/>
      <c r="G14" s="632"/>
      <c r="H14" s="633"/>
      <c r="I14" s="960"/>
      <c r="J14" s="961"/>
      <c r="K14" s="961"/>
      <c r="L14" s="961"/>
      <c r="M14" s="961"/>
      <c r="N14" s="961"/>
      <c r="O14" s="961"/>
      <c r="P14" s="961"/>
      <c r="Q14" s="961"/>
      <c r="R14" s="961"/>
      <c r="S14" s="962"/>
      <c r="T14" s="640" t="s">
        <v>67</v>
      </c>
      <c r="U14" s="641"/>
      <c r="V14" s="641"/>
      <c r="W14" s="641"/>
      <c r="X14" s="641"/>
      <c r="Y14" s="642"/>
      <c r="Z14" s="17"/>
    </row>
    <row r="15" spans="1:26"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7"/>
    </row>
    <row r="16" spans="1:26" ht="45" customHeight="1" thickBot="1" x14ac:dyDescent="0.25">
      <c r="B16" s="15"/>
      <c r="C16" s="685" t="s">
        <v>8</v>
      </c>
      <c r="D16" s="686"/>
      <c r="E16" s="686"/>
      <c r="F16" s="686"/>
      <c r="G16" s="686"/>
      <c r="H16" s="687"/>
      <c r="I16" s="966" t="s">
        <v>368</v>
      </c>
      <c r="J16" s="967"/>
      <c r="K16" s="967"/>
      <c r="L16" s="967"/>
      <c r="M16" s="967"/>
      <c r="N16" s="967"/>
      <c r="O16" s="967"/>
      <c r="P16" s="967"/>
      <c r="Q16" s="967"/>
      <c r="R16" s="967"/>
      <c r="S16" s="967"/>
      <c r="T16" s="967"/>
      <c r="U16" s="967"/>
      <c r="V16" s="967"/>
      <c r="W16" s="967"/>
      <c r="X16" s="967"/>
      <c r="Y16" s="968"/>
      <c r="Z16" s="17"/>
    </row>
    <row r="17" spans="2:26"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7"/>
    </row>
    <row r="18" spans="2:26" ht="52.5" customHeight="1" thickBot="1" x14ac:dyDescent="0.25">
      <c r="B18" s="15"/>
      <c r="C18" s="685" t="s">
        <v>9</v>
      </c>
      <c r="D18" s="686"/>
      <c r="E18" s="686"/>
      <c r="F18" s="686"/>
      <c r="G18" s="686"/>
      <c r="H18" s="687"/>
      <c r="I18" s="1560" t="s">
        <v>366</v>
      </c>
      <c r="J18" s="1561"/>
      <c r="K18" s="1561"/>
      <c r="L18" s="1561"/>
      <c r="M18" s="1561"/>
      <c r="N18" s="1561"/>
      <c r="O18" s="1561"/>
      <c r="P18" s="1561"/>
      <c r="Q18" s="1561"/>
      <c r="R18" s="1561"/>
      <c r="S18" s="1561"/>
      <c r="T18" s="1561"/>
      <c r="U18" s="1561"/>
      <c r="V18" s="1561"/>
      <c r="W18" s="1561"/>
      <c r="X18" s="1561"/>
      <c r="Y18" s="1562"/>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70</v>
      </c>
      <c r="N21" s="843"/>
      <c r="O21" s="843"/>
      <c r="P21" s="843"/>
      <c r="Q21" s="843"/>
      <c r="R21" s="843"/>
      <c r="S21" s="844"/>
      <c r="T21" s="884" t="s">
        <v>71</v>
      </c>
      <c r="U21" s="907"/>
      <c r="V21" s="907"/>
      <c r="W21" s="907"/>
      <c r="X21" s="907"/>
      <c r="Y21" s="908"/>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15.75" customHeight="1" thickBot="1" x14ac:dyDescent="0.25">
      <c r="B24" s="15"/>
      <c r="C24" s="710" t="s">
        <v>369</v>
      </c>
      <c r="D24" s="711"/>
      <c r="E24" s="711"/>
      <c r="F24" s="711"/>
      <c r="G24" s="711"/>
      <c r="H24" s="711"/>
      <c r="I24" s="712"/>
      <c r="J24" s="710" t="s">
        <v>139</v>
      </c>
      <c r="K24" s="711"/>
      <c r="L24" s="711"/>
      <c r="M24" s="711"/>
      <c r="N24" s="711"/>
      <c r="O24" s="711"/>
      <c r="P24" s="712"/>
      <c r="Q24" s="713" t="s">
        <v>312</v>
      </c>
      <c r="R24" s="714"/>
      <c r="S24" s="714"/>
      <c r="T24" s="714"/>
      <c r="U24" s="714"/>
      <c r="V24" s="714"/>
      <c r="W24" s="714"/>
      <c r="X24" s="714"/>
      <c r="Y24" s="715"/>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367</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1464">
        <v>0</v>
      </c>
      <c r="J28" s="1461"/>
      <c r="K28" s="685" t="s">
        <v>18</v>
      </c>
      <c r="L28" s="686"/>
      <c r="M28" s="686"/>
      <c r="N28" s="686"/>
      <c r="O28" s="686"/>
      <c r="P28" s="687"/>
      <c r="Q28" s="718" t="s">
        <v>38</v>
      </c>
      <c r="R28" s="716"/>
      <c r="S28" s="717"/>
      <c r="T28" s="47"/>
      <c r="U28" s="716" t="s">
        <v>39</v>
      </c>
      <c r="V28" s="716"/>
      <c r="W28" s="716"/>
      <c r="X28" s="717"/>
      <c r="Y28" s="41" t="s">
        <v>77</v>
      </c>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x14ac:dyDescent="0.2">
      <c r="B32" s="20"/>
      <c r="C32" s="728" t="s">
        <v>20</v>
      </c>
      <c r="D32" s="729"/>
      <c r="E32" s="729"/>
      <c r="F32" s="729"/>
      <c r="G32" s="730"/>
      <c r="H32" s="734" t="s">
        <v>353</v>
      </c>
      <c r="I32" s="734" t="s">
        <v>370</v>
      </c>
      <c r="J32" s="734" t="s">
        <v>23</v>
      </c>
      <c r="K32" s="736" t="s">
        <v>24</v>
      </c>
      <c r="L32" s="729"/>
      <c r="M32" s="729"/>
      <c r="N32" s="729"/>
      <c r="O32" s="729"/>
      <c r="P32" s="729"/>
      <c r="Q32" s="729"/>
      <c r="R32" s="729"/>
      <c r="S32" s="729"/>
      <c r="T32" s="729"/>
      <c r="U32" s="729"/>
      <c r="V32" s="729"/>
      <c r="W32" s="729"/>
      <c r="X32" s="729"/>
      <c r="Y32" s="730"/>
      <c r="Z32" s="17"/>
    </row>
    <row r="33" spans="2:26" s="19" customFormat="1" ht="49.5" customHeight="1" thickBot="1" x14ac:dyDescent="0.25">
      <c r="B33" s="20"/>
      <c r="C33" s="731"/>
      <c r="D33" s="732"/>
      <c r="E33" s="732"/>
      <c r="F33" s="732"/>
      <c r="G33" s="733"/>
      <c r="H33" s="735"/>
      <c r="I33" s="735"/>
      <c r="J33" s="735"/>
      <c r="K33" s="737"/>
      <c r="L33" s="732"/>
      <c r="M33" s="732"/>
      <c r="N33" s="732"/>
      <c r="O33" s="732"/>
      <c r="P33" s="732"/>
      <c r="Q33" s="732"/>
      <c r="R33" s="732"/>
      <c r="S33" s="732"/>
      <c r="T33" s="732"/>
      <c r="U33" s="732"/>
      <c r="V33" s="732"/>
      <c r="W33" s="732"/>
      <c r="X33" s="732"/>
      <c r="Y33" s="733"/>
      <c r="Z33" s="17"/>
    </row>
    <row r="34" spans="2:26" s="19" customFormat="1" ht="63" customHeight="1" x14ac:dyDescent="0.2">
      <c r="B34" s="20"/>
      <c r="C34" s="719" t="s">
        <v>36</v>
      </c>
      <c r="D34" s="720"/>
      <c r="E34" s="720"/>
      <c r="F34" s="720"/>
      <c r="G34" s="721"/>
      <c r="H34" s="21">
        <v>0</v>
      </c>
      <c r="I34" s="21">
        <v>0</v>
      </c>
      <c r="J34" s="22"/>
      <c r="K34" s="1520" t="s">
        <v>371</v>
      </c>
      <c r="L34" s="1521"/>
      <c r="M34" s="1521"/>
      <c r="N34" s="1521"/>
      <c r="O34" s="1521"/>
      <c r="P34" s="1521"/>
      <c r="Q34" s="1521"/>
      <c r="R34" s="1521"/>
      <c r="S34" s="1521"/>
      <c r="T34" s="1521"/>
      <c r="U34" s="1521"/>
      <c r="V34" s="1521"/>
      <c r="W34" s="1521"/>
      <c r="X34" s="1521"/>
      <c r="Y34" s="1522"/>
      <c r="Z34" s="17"/>
    </row>
    <row r="35" spans="2:26" s="19" customFormat="1" ht="56.25" customHeight="1" x14ac:dyDescent="0.2">
      <c r="B35" s="20"/>
      <c r="C35" s="1468" t="s">
        <v>93</v>
      </c>
      <c r="D35" s="1469"/>
      <c r="E35" s="1469"/>
      <c r="F35" s="1469"/>
      <c r="G35" s="1470"/>
      <c r="H35" s="88">
        <v>0</v>
      </c>
      <c r="I35" s="88">
        <v>0</v>
      </c>
      <c r="J35" s="89"/>
      <c r="K35" s="1571" t="s">
        <v>372</v>
      </c>
      <c r="L35" s="1572"/>
      <c r="M35" s="1572"/>
      <c r="N35" s="1572"/>
      <c r="O35" s="1572"/>
      <c r="P35" s="1572"/>
      <c r="Q35" s="1572"/>
      <c r="R35" s="1572"/>
      <c r="S35" s="1572"/>
      <c r="T35" s="1572"/>
      <c r="U35" s="1572"/>
      <c r="V35" s="1572"/>
      <c r="W35" s="1572"/>
      <c r="X35" s="1572"/>
      <c r="Y35" s="1573"/>
      <c r="Z35" s="17"/>
    </row>
    <row r="36" spans="2:26" s="19" customFormat="1" ht="103.5" customHeight="1" x14ac:dyDescent="0.2">
      <c r="B36" s="20"/>
      <c r="C36" s="1468" t="s">
        <v>94</v>
      </c>
      <c r="D36" s="1469"/>
      <c r="E36" s="1469"/>
      <c r="F36" s="1469"/>
      <c r="G36" s="1470"/>
      <c r="H36" s="513">
        <v>4</v>
      </c>
      <c r="I36" s="513">
        <v>4</v>
      </c>
      <c r="J36" s="512">
        <v>1</v>
      </c>
      <c r="K36" s="1607" t="s">
        <v>748</v>
      </c>
      <c r="L36" s="1608"/>
      <c r="M36" s="1608"/>
      <c r="N36" s="1608"/>
      <c r="O36" s="1608"/>
      <c r="P36" s="1608"/>
      <c r="Q36" s="1608"/>
      <c r="R36" s="1608"/>
      <c r="S36" s="1608"/>
      <c r="T36" s="1608"/>
      <c r="U36" s="1608"/>
      <c r="V36" s="1608"/>
      <c r="W36" s="1608"/>
      <c r="X36" s="1608"/>
      <c r="Y36" s="1609"/>
      <c r="Z36" s="17"/>
    </row>
    <row r="37" spans="2:26" s="19" customFormat="1" ht="123.75" customHeight="1" thickBot="1" x14ac:dyDescent="0.25">
      <c r="B37" s="20"/>
      <c r="C37" s="1468" t="s">
        <v>95</v>
      </c>
      <c r="D37" s="1469"/>
      <c r="E37" s="1469"/>
      <c r="F37" s="1469"/>
      <c r="G37" s="1470"/>
      <c r="H37" s="515">
        <v>7</v>
      </c>
      <c r="I37" s="515">
        <v>8</v>
      </c>
      <c r="J37" s="514">
        <f t="shared" ref="J37" si="0">+H37/I37</f>
        <v>0.875</v>
      </c>
      <c r="K37" s="1557" t="s">
        <v>776</v>
      </c>
      <c r="L37" s="1558"/>
      <c r="M37" s="1558"/>
      <c r="N37" s="1558"/>
      <c r="O37" s="1558"/>
      <c r="P37" s="1558"/>
      <c r="Q37" s="1558"/>
      <c r="R37" s="1558"/>
      <c r="S37" s="1558"/>
      <c r="T37" s="1558"/>
      <c r="U37" s="1558"/>
      <c r="V37" s="1558"/>
      <c r="W37" s="1558"/>
      <c r="X37" s="1558"/>
      <c r="Y37" s="1559"/>
      <c r="Z37" s="17"/>
    </row>
    <row r="38" spans="2:26" s="19" customFormat="1" ht="15.75" customHeight="1" thickBot="1" x14ac:dyDescent="0.3">
      <c r="B38" s="20"/>
      <c r="C38" s="738" t="s">
        <v>25</v>
      </c>
      <c r="D38" s="739"/>
      <c r="E38" s="739"/>
      <c r="F38" s="739"/>
      <c r="G38" s="740"/>
      <c r="H38" s="25">
        <f>SUM(H34:H37)</f>
        <v>11</v>
      </c>
      <c r="I38" s="25">
        <f>SUM(I34:I37)</f>
        <v>12</v>
      </c>
      <c r="J38" s="26">
        <f>+H38/I38</f>
        <v>0.91666666666666663</v>
      </c>
      <c r="K38" s="741"/>
      <c r="L38" s="742"/>
      <c r="M38" s="742"/>
      <c r="N38" s="742"/>
      <c r="O38" s="742"/>
      <c r="P38" s="742"/>
      <c r="Q38" s="742"/>
      <c r="R38" s="742"/>
      <c r="S38" s="742"/>
      <c r="T38" s="742"/>
      <c r="U38" s="742"/>
      <c r="V38" s="742"/>
      <c r="W38" s="742"/>
      <c r="X38" s="742"/>
      <c r="Y38" s="743"/>
      <c r="Z38" s="17"/>
    </row>
    <row r="39" spans="2:26" s="19" customFormat="1" x14ac:dyDescent="0.2">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ht="15" thickBot="1" x14ac:dyDescent="0.25">
      <c r="B40" s="20"/>
      <c r="C40" s="16"/>
      <c r="D40" s="16"/>
      <c r="E40" s="16"/>
      <c r="F40" s="16"/>
      <c r="G40" s="16"/>
      <c r="H40" s="27"/>
      <c r="I40" s="27"/>
      <c r="J40" s="28"/>
      <c r="K40" s="16"/>
      <c r="L40" s="16"/>
      <c r="M40" s="16"/>
      <c r="N40" s="16"/>
      <c r="O40" s="16"/>
      <c r="P40" s="16"/>
      <c r="Q40" s="16"/>
      <c r="R40" s="16"/>
      <c r="S40" s="16"/>
      <c r="T40" s="16"/>
      <c r="U40" s="16"/>
      <c r="V40" s="16"/>
      <c r="W40" s="16"/>
      <c r="X40" s="16"/>
      <c r="Y40" s="16"/>
      <c r="Z40" s="17"/>
    </row>
    <row r="41" spans="2:26" s="19" customFormat="1" x14ac:dyDescent="0.2">
      <c r="B41" s="2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17"/>
    </row>
    <row r="42" spans="2:26" ht="15" thickBot="1" x14ac:dyDescent="0.25">
      <c r="B42" s="1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17"/>
    </row>
    <row r="43" spans="2:26" x14ac:dyDescent="0.2">
      <c r="B43" s="15"/>
      <c r="C43" s="815" t="s">
        <v>27</v>
      </c>
      <c r="D43" s="816"/>
      <c r="E43" s="816"/>
      <c r="F43" s="816"/>
      <c r="G43" s="816"/>
      <c r="H43" s="816"/>
      <c r="I43" s="816"/>
      <c r="J43" s="816"/>
      <c r="K43" s="816"/>
      <c r="L43" s="816"/>
      <c r="M43" s="816"/>
      <c r="N43" s="816"/>
      <c r="O43" s="816"/>
      <c r="P43" s="816"/>
      <c r="Q43" s="816"/>
      <c r="R43" s="816"/>
      <c r="S43" s="816"/>
      <c r="T43" s="816"/>
      <c r="U43" s="816"/>
      <c r="V43" s="816"/>
      <c r="W43" s="816"/>
      <c r="X43" s="816"/>
      <c r="Y43" s="817"/>
      <c r="Z43" s="17"/>
    </row>
    <row r="44" spans="2:26" x14ac:dyDescent="0.2">
      <c r="B44" s="1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17"/>
    </row>
    <row r="45" spans="2:26" x14ac:dyDescent="0.2">
      <c r="B45" s="1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17"/>
    </row>
    <row r="46" spans="2:26" x14ac:dyDescent="0.2">
      <c r="B46" s="1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17"/>
    </row>
    <row r="47" spans="2:26" x14ac:dyDescent="0.2">
      <c r="B47" s="1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17"/>
    </row>
    <row r="48" spans="2:26" x14ac:dyDescent="0.2">
      <c r="B48" s="1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17"/>
    </row>
    <row r="49" spans="1:26" x14ac:dyDescent="0.2">
      <c r="B49" s="1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17"/>
    </row>
    <row r="50" spans="1:26" x14ac:dyDescent="0.2">
      <c r="B50" s="1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17"/>
    </row>
    <row r="51" spans="1:26" x14ac:dyDescent="0.2">
      <c r="B51" s="1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17"/>
    </row>
    <row r="52" spans="1:26" x14ac:dyDescent="0.2">
      <c r="B52" s="1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17"/>
    </row>
    <row r="53" spans="1:26" x14ac:dyDescent="0.2">
      <c r="B53" s="1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17"/>
    </row>
    <row r="54" spans="1:26" x14ac:dyDescent="0.2">
      <c r="B54" s="15"/>
      <c r="C54" s="818"/>
      <c r="D54" s="819"/>
      <c r="E54" s="819"/>
      <c r="F54" s="819"/>
      <c r="G54" s="819"/>
      <c r="H54" s="819"/>
      <c r="I54" s="819"/>
      <c r="J54" s="819"/>
      <c r="K54" s="819"/>
      <c r="L54" s="819"/>
      <c r="M54" s="819"/>
      <c r="N54" s="819"/>
      <c r="O54" s="819"/>
      <c r="P54" s="819"/>
      <c r="Q54" s="819"/>
      <c r="R54" s="819"/>
      <c r="S54" s="819"/>
      <c r="T54" s="819"/>
      <c r="U54" s="819"/>
      <c r="V54" s="819"/>
      <c r="W54" s="819"/>
      <c r="X54" s="819"/>
      <c r="Y54" s="820"/>
      <c r="Z54" s="17"/>
    </row>
    <row r="55" spans="1:26" ht="15" thickBot="1" x14ac:dyDescent="0.25">
      <c r="B55" s="15"/>
      <c r="C55" s="821"/>
      <c r="D55" s="822"/>
      <c r="E55" s="822"/>
      <c r="F55" s="822"/>
      <c r="G55" s="822"/>
      <c r="H55" s="822"/>
      <c r="I55" s="822"/>
      <c r="J55" s="822"/>
      <c r="K55" s="822"/>
      <c r="L55" s="822"/>
      <c r="M55" s="822"/>
      <c r="N55" s="822"/>
      <c r="O55" s="822"/>
      <c r="P55" s="822"/>
      <c r="Q55" s="822"/>
      <c r="R55" s="822"/>
      <c r="S55" s="822"/>
      <c r="T55" s="822"/>
      <c r="U55" s="822"/>
      <c r="V55" s="822"/>
      <c r="W55" s="822"/>
      <c r="X55" s="822"/>
      <c r="Y55" s="823"/>
      <c r="Z55" s="17"/>
    </row>
    <row r="56" spans="1:26" x14ac:dyDescent="0.2">
      <c r="B56" s="29"/>
      <c r="C56" s="30"/>
      <c r="D56" s="30"/>
      <c r="E56" s="30"/>
      <c r="F56" s="30"/>
      <c r="G56" s="30"/>
      <c r="H56" s="30"/>
      <c r="I56" s="30"/>
      <c r="J56" s="30"/>
      <c r="K56" s="30"/>
      <c r="L56" s="30"/>
      <c r="M56" s="30"/>
      <c r="N56" s="30"/>
      <c r="O56" s="30"/>
      <c r="P56" s="30"/>
      <c r="Q56" s="30"/>
      <c r="R56" s="30"/>
      <c r="S56" s="30"/>
      <c r="T56" s="30"/>
      <c r="U56" s="30"/>
      <c r="V56" s="30"/>
      <c r="W56" s="30"/>
      <c r="X56" s="30"/>
      <c r="Y56" s="30"/>
      <c r="Z56" s="31"/>
    </row>
    <row r="57" spans="1:26" ht="15" thickBot="1" x14ac:dyDescent="0.25">
      <c r="B57" s="32"/>
      <c r="C57" s="33"/>
      <c r="D57" s="33"/>
      <c r="E57" s="33"/>
      <c r="F57" s="33"/>
      <c r="G57" s="33"/>
      <c r="H57" s="33"/>
      <c r="I57" s="33"/>
      <c r="J57" s="33"/>
      <c r="K57" s="33"/>
      <c r="L57" s="33"/>
      <c r="M57" s="33"/>
      <c r="N57" s="33"/>
      <c r="O57" s="33"/>
      <c r="P57" s="33"/>
      <c r="Q57" s="33"/>
      <c r="R57" s="33"/>
      <c r="S57" s="33"/>
      <c r="T57" s="33"/>
      <c r="U57" s="33"/>
      <c r="V57" s="33"/>
      <c r="W57" s="33"/>
      <c r="X57" s="33"/>
      <c r="Y57" s="33"/>
      <c r="Z57" s="34"/>
    </row>
    <row r="58" spans="1:26" ht="14.25" customHeight="1" x14ac:dyDescent="0.2">
      <c r="B58" s="35"/>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6"/>
    </row>
    <row r="59" spans="1:26" ht="14.25" customHeight="1" x14ac:dyDescent="0.2">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ht="15" customHeight="1" thickBot="1" x14ac:dyDescent="0.25">
      <c r="A60" s="1"/>
      <c r="B60" s="37"/>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6"/>
    </row>
    <row r="61" spans="1:26" ht="24" customHeight="1" x14ac:dyDescent="0.2">
      <c r="B61" s="35"/>
      <c r="C61" s="1606" t="s">
        <v>36</v>
      </c>
      <c r="D61" s="1172"/>
      <c r="E61" s="1172"/>
      <c r="F61" s="1172"/>
      <c r="G61" s="1172"/>
      <c r="H61" s="1171">
        <v>1</v>
      </c>
      <c r="I61" s="1170"/>
      <c r="J61" s="1170">
        <v>0</v>
      </c>
      <c r="K61" s="1170"/>
      <c r="L61" s="1170"/>
      <c r="M61" s="1170"/>
      <c r="N61" s="1586" t="s">
        <v>373</v>
      </c>
      <c r="O61" s="751"/>
      <c r="P61" s="751"/>
      <c r="Q61" s="751"/>
      <c r="R61" s="751"/>
      <c r="S61" s="751"/>
      <c r="T61" s="751"/>
      <c r="U61" s="751"/>
      <c r="V61" s="751"/>
      <c r="W61" s="751"/>
      <c r="X61" s="751"/>
      <c r="Y61" s="752"/>
      <c r="Z61" s="38"/>
    </row>
    <row r="62" spans="1:26" ht="24" customHeight="1" x14ac:dyDescent="0.2">
      <c r="B62" s="35"/>
      <c r="C62" s="645" t="s">
        <v>93</v>
      </c>
      <c r="D62" s="646"/>
      <c r="E62" s="646"/>
      <c r="F62" s="646"/>
      <c r="G62" s="646"/>
      <c r="H62" s="955">
        <v>0</v>
      </c>
      <c r="I62" s="646"/>
      <c r="J62" s="646">
        <v>0</v>
      </c>
      <c r="K62" s="646"/>
      <c r="L62" s="646"/>
      <c r="M62" s="646"/>
      <c r="N62" s="1587"/>
      <c r="O62" s="1588"/>
      <c r="P62" s="1588"/>
      <c r="Q62" s="1588"/>
      <c r="R62" s="1588"/>
      <c r="S62" s="1588"/>
      <c r="T62" s="1588"/>
      <c r="U62" s="1588"/>
      <c r="V62" s="1588"/>
      <c r="W62" s="1588"/>
      <c r="X62" s="1588"/>
      <c r="Y62" s="1589"/>
      <c r="Z62" s="38"/>
    </row>
    <row r="63" spans="1:26" ht="34.5" customHeight="1" x14ac:dyDescent="0.2">
      <c r="B63" s="35"/>
      <c r="C63" s="645" t="s">
        <v>94</v>
      </c>
      <c r="D63" s="646"/>
      <c r="E63" s="646"/>
      <c r="F63" s="646"/>
      <c r="G63" s="646"/>
      <c r="H63" s="1552">
        <v>0</v>
      </c>
      <c r="I63" s="1552"/>
      <c r="J63" s="1551">
        <v>1</v>
      </c>
      <c r="K63" s="1552"/>
      <c r="L63" s="1552"/>
      <c r="M63" s="1552"/>
      <c r="N63" s="1553" t="s">
        <v>749</v>
      </c>
      <c r="O63" s="1553"/>
      <c r="P63" s="1553"/>
      <c r="Q63" s="1553"/>
      <c r="R63" s="1553"/>
      <c r="S63" s="1553"/>
      <c r="T63" s="1553"/>
      <c r="U63" s="1553"/>
      <c r="V63" s="1553"/>
      <c r="W63" s="1553"/>
      <c r="X63" s="1553"/>
      <c r="Y63" s="1554"/>
      <c r="Z63" s="38"/>
    </row>
    <row r="64" spans="1:26"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8"/>
    </row>
    <row r="70" spans="2: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2:26" x14ac:dyDescent="0.2">
      <c r="B71" s="35"/>
      <c r="C71" s="645"/>
      <c r="D71" s="646"/>
      <c r="E71" s="646"/>
      <c r="F71" s="646"/>
      <c r="G71" s="646"/>
      <c r="H71" s="646"/>
      <c r="I71" s="646"/>
      <c r="J71" s="646"/>
      <c r="K71" s="646"/>
      <c r="L71" s="646"/>
      <c r="M71" s="646"/>
      <c r="N71" s="646"/>
      <c r="O71" s="646"/>
      <c r="P71" s="646"/>
      <c r="Q71" s="646"/>
      <c r="R71" s="646"/>
      <c r="S71" s="646"/>
      <c r="T71" s="646"/>
      <c r="U71" s="646"/>
      <c r="V71" s="646"/>
      <c r="W71" s="646"/>
      <c r="X71" s="646"/>
      <c r="Y71" s="768"/>
      <c r="Z71" s="38"/>
    </row>
    <row r="72" spans="2:26" ht="15" thickBot="1" x14ac:dyDescent="0.25">
      <c r="B72" s="35"/>
      <c r="C72" s="647"/>
      <c r="D72" s="648"/>
      <c r="E72" s="648"/>
      <c r="F72" s="648"/>
      <c r="G72" s="648"/>
      <c r="H72" s="648"/>
      <c r="I72" s="648"/>
      <c r="J72" s="648"/>
      <c r="K72" s="648"/>
      <c r="L72" s="648"/>
      <c r="M72" s="648"/>
      <c r="N72" s="648"/>
      <c r="O72" s="648"/>
      <c r="P72" s="648"/>
      <c r="Q72" s="648"/>
      <c r="R72" s="648"/>
      <c r="S72" s="648"/>
      <c r="T72" s="648"/>
      <c r="U72" s="648"/>
      <c r="V72" s="648"/>
      <c r="W72" s="648"/>
      <c r="X72" s="648"/>
      <c r="Y72" s="770"/>
      <c r="Z72" s="38"/>
    </row>
    <row r="73" spans="2:26" x14ac:dyDescent="0.2">
      <c r="B73" s="39"/>
      <c r="C73" s="30"/>
      <c r="D73" s="30"/>
      <c r="E73" s="30"/>
      <c r="F73" s="30"/>
      <c r="G73" s="30"/>
      <c r="H73" s="30"/>
      <c r="I73" s="30"/>
      <c r="J73" s="30"/>
      <c r="K73" s="30"/>
      <c r="L73" s="30"/>
      <c r="M73" s="30"/>
      <c r="N73" s="30"/>
      <c r="O73" s="30"/>
      <c r="P73" s="30"/>
      <c r="Q73" s="30"/>
      <c r="R73" s="30"/>
      <c r="S73" s="30"/>
      <c r="T73" s="30"/>
      <c r="U73" s="30"/>
      <c r="V73" s="30"/>
      <c r="W73" s="30"/>
      <c r="X73" s="30"/>
      <c r="Y73" s="30"/>
      <c r="Z73" s="40"/>
    </row>
  </sheetData>
  <mergeCells count="109">
    <mergeCell ref="C10:H11"/>
    <mergeCell ref="I10:Q11"/>
    <mergeCell ref="R10:U10"/>
    <mergeCell ref="V10:Y10"/>
    <mergeCell ref="R11:U11"/>
    <mergeCell ref="V11:Y11"/>
    <mergeCell ref="B2:G4"/>
    <mergeCell ref="H2:Z2"/>
    <mergeCell ref="H3:O3"/>
    <mergeCell ref="P3:Z3"/>
    <mergeCell ref="H4:Z4"/>
    <mergeCell ref="C7:H8"/>
    <mergeCell ref="I7:Y8"/>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26:H26"/>
    <mergeCell ref="I26:Y26"/>
    <mergeCell ref="C28:H28"/>
    <mergeCell ref="I28:J28"/>
    <mergeCell ref="K28:P28"/>
    <mergeCell ref="Q28:S28"/>
    <mergeCell ref="U28:X28"/>
    <mergeCell ref="C23:I23"/>
    <mergeCell ref="J23:P23"/>
    <mergeCell ref="Q23:Y23"/>
    <mergeCell ref="C24:I24"/>
    <mergeCell ref="J24:P24"/>
    <mergeCell ref="Q24:Y24"/>
    <mergeCell ref="C34:G34"/>
    <mergeCell ref="K34:Y34"/>
    <mergeCell ref="C35:G35"/>
    <mergeCell ref="K35:Y35"/>
    <mergeCell ref="C36:G36"/>
    <mergeCell ref="C30:Y31"/>
    <mergeCell ref="C32:G33"/>
    <mergeCell ref="H32:H33"/>
    <mergeCell ref="I32:I33"/>
    <mergeCell ref="J32:J33"/>
    <mergeCell ref="K32:Y33"/>
    <mergeCell ref="K36:Y36"/>
    <mergeCell ref="C58:G60"/>
    <mergeCell ref="H58:I60"/>
    <mergeCell ref="J58:M60"/>
    <mergeCell ref="N58:Y60"/>
    <mergeCell ref="C61:G61"/>
    <mergeCell ref="H61:I61"/>
    <mergeCell ref="J61:M61"/>
    <mergeCell ref="C37:G37"/>
    <mergeCell ref="K37:Y37"/>
    <mergeCell ref="C38:G38"/>
    <mergeCell ref="K38:Y38"/>
    <mergeCell ref="C41:Y42"/>
    <mergeCell ref="C43:Y55"/>
    <mergeCell ref="C64:G64"/>
    <mergeCell ref="H64:I64"/>
    <mergeCell ref="J64:M64"/>
    <mergeCell ref="N64:Y64"/>
    <mergeCell ref="C65:G65"/>
    <mergeCell ref="H65:I65"/>
    <mergeCell ref="J65:M65"/>
    <mergeCell ref="N65:Y65"/>
    <mergeCell ref="C62:G62"/>
    <mergeCell ref="H62:I62"/>
    <mergeCell ref="J62:M62"/>
    <mergeCell ref="C63:G63"/>
    <mergeCell ref="N61:Y62"/>
    <mergeCell ref="H63:I63"/>
    <mergeCell ref="J63:M63"/>
    <mergeCell ref="N63:Y63"/>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72:G72"/>
    <mergeCell ref="H72:I72"/>
    <mergeCell ref="J72:M72"/>
    <mergeCell ref="N72:Y72"/>
    <mergeCell ref="C70:G70"/>
    <mergeCell ref="H70:I70"/>
    <mergeCell ref="J70:M70"/>
    <mergeCell ref="N70:Y70"/>
    <mergeCell ref="C71:G71"/>
    <mergeCell ref="H71:I71"/>
    <mergeCell ref="J71:M71"/>
    <mergeCell ref="N71:Y71"/>
  </mergeCells>
  <pageMargins left="0.7" right="0.7" top="0.75" bottom="0.75" header="0.3" footer="0.3"/>
  <drawing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A1:Z72"/>
  <sheetViews>
    <sheetView topLeftCell="A34" workbookViewId="0">
      <selection activeCell="H37" sqref="H37:J37"/>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ht="15.75" thickBot="1" x14ac:dyDescent="0.25">
      <c r="B6" s="5"/>
      <c r="C6" s="6"/>
      <c r="D6" s="6"/>
      <c r="E6" s="6"/>
      <c r="F6" s="6"/>
      <c r="G6" s="6"/>
      <c r="H6" s="6"/>
      <c r="I6" s="7"/>
      <c r="J6" s="7"/>
      <c r="K6" s="7"/>
      <c r="L6" s="7"/>
      <c r="M6" s="7"/>
      <c r="N6" s="7"/>
      <c r="O6" s="7"/>
      <c r="P6" s="7"/>
      <c r="Q6" s="7"/>
      <c r="R6" s="8"/>
      <c r="S6" s="8"/>
      <c r="T6" s="8"/>
      <c r="U6" s="8"/>
      <c r="V6" s="8"/>
      <c r="W6" s="6"/>
      <c r="X6" s="6"/>
      <c r="Y6" s="6"/>
      <c r="Z6" s="9"/>
    </row>
    <row r="7" spans="1:26" ht="15" customHeight="1" x14ac:dyDescent="0.2">
      <c r="B7" s="10"/>
      <c r="C7" s="628" t="s">
        <v>2</v>
      </c>
      <c r="D7" s="629"/>
      <c r="E7" s="629"/>
      <c r="F7" s="629"/>
      <c r="G7" s="629"/>
      <c r="H7" s="630"/>
      <c r="I7" s="661" t="s">
        <v>309</v>
      </c>
      <c r="J7" s="662"/>
      <c r="K7" s="662"/>
      <c r="L7" s="662"/>
      <c r="M7" s="662"/>
      <c r="N7" s="662"/>
      <c r="O7" s="662"/>
      <c r="P7" s="662"/>
      <c r="Q7" s="662"/>
      <c r="R7" s="662"/>
      <c r="S7" s="662"/>
      <c r="T7" s="662"/>
      <c r="U7" s="662"/>
      <c r="V7" s="662"/>
      <c r="W7" s="662"/>
      <c r="X7" s="662"/>
      <c r="Y7" s="663"/>
      <c r="Z7" s="11"/>
    </row>
    <row r="8" spans="1:26"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6"/>
      <c r="Z8" s="11"/>
    </row>
    <row r="9" spans="1:26" ht="15.75" thickBot="1" x14ac:dyDescent="0.25">
      <c r="B9" s="10"/>
      <c r="C9" s="12"/>
      <c r="D9" s="12"/>
      <c r="E9" s="12"/>
      <c r="F9" s="12"/>
      <c r="G9" s="12"/>
      <c r="H9" s="12"/>
      <c r="I9" s="13"/>
      <c r="J9" s="13"/>
      <c r="K9" s="13"/>
      <c r="L9" s="13"/>
      <c r="M9" s="13"/>
      <c r="N9" s="13"/>
      <c r="O9" s="13"/>
      <c r="P9" s="13"/>
      <c r="Q9" s="13"/>
      <c r="R9" s="14"/>
      <c r="S9" s="14"/>
      <c r="T9" s="14"/>
      <c r="U9" s="14"/>
      <c r="V9" s="14"/>
      <c r="W9" s="12"/>
      <c r="X9" s="12"/>
      <c r="Y9" s="12"/>
      <c r="Z9" s="11"/>
    </row>
    <row r="10" spans="1:26" ht="15" customHeight="1" thickBot="1" x14ac:dyDescent="0.25">
      <c r="B10" s="10"/>
      <c r="C10" s="628" t="s">
        <v>4</v>
      </c>
      <c r="D10" s="629"/>
      <c r="E10" s="629"/>
      <c r="F10" s="629"/>
      <c r="G10" s="629"/>
      <c r="H10" s="630"/>
      <c r="I10" s="676" t="s">
        <v>303</v>
      </c>
      <c r="J10" s="677"/>
      <c r="K10" s="677"/>
      <c r="L10" s="677"/>
      <c r="M10" s="677"/>
      <c r="N10" s="677"/>
      <c r="O10" s="677"/>
      <c r="P10" s="677"/>
      <c r="Q10" s="678"/>
      <c r="R10" s="673" t="s">
        <v>3</v>
      </c>
      <c r="S10" s="674"/>
      <c r="T10" s="674"/>
      <c r="U10" s="675"/>
      <c r="V10" s="667" t="s">
        <v>5</v>
      </c>
      <c r="W10" s="668"/>
      <c r="X10" s="668"/>
      <c r="Y10" s="669"/>
      <c r="Z10" s="11"/>
    </row>
    <row r="11" spans="1:26" ht="28.5" customHeight="1" thickBot="1" x14ac:dyDescent="0.25">
      <c r="B11" s="10"/>
      <c r="C11" s="631"/>
      <c r="D11" s="632"/>
      <c r="E11" s="632"/>
      <c r="F11" s="632"/>
      <c r="G11" s="632"/>
      <c r="H11" s="633"/>
      <c r="I11" s="679"/>
      <c r="J11" s="680"/>
      <c r="K11" s="680"/>
      <c r="L11" s="680"/>
      <c r="M11" s="680"/>
      <c r="N11" s="680"/>
      <c r="O11" s="680"/>
      <c r="P11" s="680"/>
      <c r="Q11" s="681"/>
      <c r="R11" s="682" t="s">
        <v>304</v>
      </c>
      <c r="S11" s="683"/>
      <c r="T11" s="683"/>
      <c r="U11" s="684"/>
      <c r="V11" s="670" t="s">
        <v>244</v>
      </c>
      <c r="W11" s="671"/>
      <c r="X11" s="671"/>
      <c r="Y11" s="672"/>
      <c r="Z11" s="11"/>
    </row>
    <row r="12" spans="1:26"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7"/>
    </row>
    <row r="13" spans="1:26" ht="15" customHeight="1" x14ac:dyDescent="0.2">
      <c r="B13" s="15"/>
      <c r="C13" s="628" t="s">
        <v>6</v>
      </c>
      <c r="D13" s="629"/>
      <c r="E13" s="629"/>
      <c r="F13" s="629"/>
      <c r="G13" s="629"/>
      <c r="H13" s="630"/>
      <c r="I13" s="957" t="s">
        <v>305</v>
      </c>
      <c r="J13" s="958"/>
      <c r="K13" s="958"/>
      <c r="L13" s="958"/>
      <c r="M13" s="958"/>
      <c r="N13" s="958"/>
      <c r="O13" s="958"/>
      <c r="P13" s="958"/>
      <c r="Q13" s="958"/>
      <c r="R13" s="958"/>
      <c r="S13" s="959"/>
      <c r="T13" s="1563" t="s">
        <v>7</v>
      </c>
      <c r="U13" s="1564"/>
      <c r="V13" s="1564"/>
      <c r="W13" s="1564"/>
      <c r="X13" s="1564"/>
      <c r="Y13" s="1565"/>
      <c r="Z13" s="17"/>
    </row>
    <row r="14" spans="1:26" ht="42" customHeight="1" thickBot="1" x14ac:dyDescent="0.25">
      <c r="B14" s="15"/>
      <c r="C14" s="631"/>
      <c r="D14" s="632"/>
      <c r="E14" s="632"/>
      <c r="F14" s="632"/>
      <c r="G14" s="632"/>
      <c r="H14" s="633"/>
      <c r="I14" s="960"/>
      <c r="J14" s="961"/>
      <c r="K14" s="961"/>
      <c r="L14" s="961"/>
      <c r="M14" s="961"/>
      <c r="N14" s="961"/>
      <c r="O14" s="961"/>
      <c r="P14" s="961"/>
      <c r="Q14" s="961"/>
      <c r="R14" s="961"/>
      <c r="S14" s="962"/>
      <c r="T14" s="640" t="s">
        <v>67</v>
      </c>
      <c r="U14" s="641"/>
      <c r="V14" s="641"/>
      <c r="W14" s="641"/>
      <c r="X14" s="641"/>
      <c r="Y14" s="642"/>
      <c r="Z14" s="17"/>
    </row>
    <row r="15" spans="1:26" ht="15" thickBot="1" x14ac:dyDescent="0.25">
      <c r="B15" s="15"/>
      <c r="C15" s="16"/>
      <c r="D15" s="16"/>
      <c r="E15" s="16"/>
      <c r="F15" s="16"/>
      <c r="G15" s="16"/>
      <c r="H15" s="16"/>
      <c r="I15" s="82"/>
      <c r="J15" s="82"/>
      <c r="K15" s="82"/>
      <c r="L15" s="82"/>
      <c r="M15" s="82"/>
      <c r="N15" s="82"/>
      <c r="O15" s="82"/>
      <c r="P15" s="82"/>
      <c r="Q15" s="82"/>
      <c r="R15" s="82"/>
      <c r="S15" s="82"/>
      <c r="T15" s="82"/>
      <c r="U15" s="82"/>
      <c r="V15" s="82"/>
      <c r="W15" s="82"/>
      <c r="X15" s="82"/>
      <c r="Y15" s="82"/>
      <c r="Z15" s="17"/>
    </row>
    <row r="16" spans="1:26" ht="45" customHeight="1" thickBot="1" x14ac:dyDescent="0.25">
      <c r="B16" s="15"/>
      <c r="C16" s="685" t="s">
        <v>8</v>
      </c>
      <c r="D16" s="686"/>
      <c r="E16" s="686"/>
      <c r="F16" s="686"/>
      <c r="G16" s="686"/>
      <c r="H16" s="687"/>
      <c r="I16" s="966" t="s">
        <v>306</v>
      </c>
      <c r="J16" s="967"/>
      <c r="K16" s="967"/>
      <c r="L16" s="967"/>
      <c r="M16" s="967"/>
      <c r="N16" s="967"/>
      <c r="O16" s="967"/>
      <c r="P16" s="967"/>
      <c r="Q16" s="967"/>
      <c r="R16" s="967"/>
      <c r="S16" s="967"/>
      <c r="T16" s="967"/>
      <c r="U16" s="967"/>
      <c r="V16" s="967"/>
      <c r="W16" s="967"/>
      <c r="X16" s="967"/>
      <c r="Y16" s="968"/>
      <c r="Z16" s="17"/>
    </row>
    <row r="17" spans="2:26" ht="16.5" customHeight="1" thickBot="1" x14ac:dyDescent="0.25">
      <c r="B17" s="15"/>
      <c r="C17" s="14"/>
      <c r="D17" s="14"/>
      <c r="E17" s="14"/>
      <c r="F17" s="14"/>
      <c r="G17" s="14"/>
      <c r="H17" s="14"/>
      <c r="I17" s="83"/>
      <c r="J17" s="83"/>
      <c r="K17" s="83"/>
      <c r="L17" s="83"/>
      <c r="M17" s="83"/>
      <c r="N17" s="83"/>
      <c r="O17" s="83"/>
      <c r="P17" s="83"/>
      <c r="Q17" s="83"/>
      <c r="R17" s="83"/>
      <c r="S17" s="83"/>
      <c r="T17" s="83"/>
      <c r="U17" s="83"/>
      <c r="V17" s="83"/>
      <c r="W17" s="83"/>
      <c r="X17" s="83"/>
      <c r="Y17" s="83"/>
      <c r="Z17" s="17"/>
    </row>
    <row r="18" spans="2:26" ht="52.5" customHeight="1" thickBot="1" x14ac:dyDescent="0.25">
      <c r="B18" s="15"/>
      <c r="C18" s="685" t="s">
        <v>9</v>
      </c>
      <c r="D18" s="686"/>
      <c r="E18" s="686"/>
      <c r="F18" s="686"/>
      <c r="G18" s="686"/>
      <c r="H18" s="687"/>
      <c r="I18" s="1560" t="s">
        <v>307</v>
      </c>
      <c r="J18" s="1561"/>
      <c r="K18" s="1561"/>
      <c r="L18" s="1561"/>
      <c r="M18" s="1561"/>
      <c r="N18" s="1561"/>
      <c r="O18" s="1561"/>
      <c r="P18" s="1561"/>
      <c r="Q18" s="1561"/>
      <c r="R18" s="1561"/>
      <c r="S18" s="1561"/>
      <c r="T18" s="1561"/>
      <c r="U18" s="1561"/>
      <c r="V18" s="1561"/>
      <c r="W18" s="1561"/>
      <c r="X18" s="1561"/>
      <c r="Y18" s="1562"/>
      <c r="Z18" s="17"/>
    </row>
    <row r="19" spans="2:26"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7"/>
    </row>
    <row r="20" spans="2:26" s="1" customFormat="1" ht="22.5" customHeight="1" x14ac:dyDescent="0.2">
      <c r="B20" s="15"/>
      <c r="C20" s="691" t="s">
        <v>10</v>
      </c>
      <c r="D20" s="692"/>
      <c r="E20" s="692"/>
      <c r="F20" s="692"/>
      <c r="G20" s="692"/>
      <c r="H20" s="693"/>
      <c r="I20" s="697" t="s">
        <v>233</v>
      </c>
      <c r="J20" s="698"/>
      <c r="K20" s="698"/>
      <c r="L20" s="699"/>
      <c r="M20" s="667" t="s">
        <v>11</v>
      </c>
      <c r="N20" s="668"/>
      <c r="O20" s="668"/>
      <c r="P20" s="668"/>
      <c r="Q20" s="668"/>
      <c r="R20" s="668"/>
      <c r="S20" s="669"/>
      <c r="T20" s="667" t="s">
        <v>12</v>
      </c>
      <c r="U20" s="668"/>
      <c r="V20" s="668"/>
      <c r="W20" s="668"/>
      <c r="X20" s="668"/>
      <c r="Y20" s="669"/>
      <c r="Z20" s="17"/>
    </row>
    <row r="21" spans="2:26" s="1" customFormat="1" ht="30.75" customHeight="1" thickBot="1" x14ac:dyDescent="0.25">
      <c r="B21" s="15"/>
      <c r="C21" s="694"/>
      <c r="D21" s="695"/>
      <c r="E21" s="695"/>
      <c r="F21" s="695"/>
      <c r="G21" s="695"/>
      <c r="H21" s="696"/>
      <c r="I21" s="700"/>
      <c r="J21" s="701"/>
      <c r="K21" s="701"/>
      <c r="L21" s="702"/>
      <c r="M21" s="842" t="s">
        <v>252</v>
      </c>
      <c r="N21" s="843"/>
      <c r="O21" s="843"/>
      <c r="P21" s="843"/>
      <c r="Q21" s="843"/>
      <c r="R21" s="843"/>
      <c r="S21" s="844"/>
      <c r="T21" s="884" t="s">
        <v>71</v>
      </c>
      <c r="U21" s="907"/>
      <c r="V21" s="907"/>
      <c r="W21" s="907"/>
      <c r="X21" s="907"/>
      <c r="Y21" s="908"/>
      <c r="Z21" s="17"/>
    </row>
    <row r="22" spans="2:26"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7"/>
    </row>
    <row r="23" spans="2:26" ht="31.5" customHeight="1" x14ac:dyDescent="0.2">
      <c r="B23" s="1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17"/>
    </row>
    <row r="24" spans="2:26" ht="15.75" customHeight="1" thickBot="1" x14ac:dyDescent="0.25">
      <c r="B24" s="15"/>
      <c r="C24" s="710" t="s">
        <v>310</v>
      </c>
      <c r="D24" s="711"/>
      <c r="E24" s="711"/>
      <c r="F24" s="711"/>
      <c r="G24" s="711"/>
      <c r="H24" s="711"/>
      <c r="I24" s="712"/>
      <c r="J24" s="710" t="s">
        <v>311</v>
      </c>
      <c r="K24" s="711"/>
      <c r="L24" s="711"/>
      <c r="M24" s="711"/>
      <c r="N24" s="711"/>
      <c r="O24" s="711"/>
      <c r="P24" s="712"/>
      <c r="Q24" s="713" t="s">
        <v>312</v>
      </c>
      <c r="R24" s="714"/>
      <c r="S24" s="714"/>
      <c r="T24" s="714"/>
      <c r="U24" s="714"/>
      <c r="V24" s="714"/>
      <c r="W24" s="714"/>
      <c r="X24" s="714"/>
      <c r="Y24" s="715"/>
      <c r="Z24" s="17"/>
    </row>
    <row r="25" spans="2:26"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7"/>
    </row>
    <row r="26" spans="2:26" ht="33" customHeight="1" thickBot="1" x14ac:dyDescent="0.25">
      <c r="B26" s="15"/>
      <c r="C26" s="685" t="s">
        <v>16</v>
      </c>
      <c r="D26" s="686"/>
      <c r="E26" s="686"/>
      <c r="F26" s="686"/>
      <c r="G26" s="686"/>
      <c r="H26" s="687"/>
      <c r="I26" s="688" t="s">
        <v>308</v>
      </c>
      <c r="J26" s="689"/>
      <c r="K26" s="689"/>
      <c r="L26" s="689"/>
      <c r="M26" s="689"/>
      <c r="N26" s="689"/>
      <c r="O26" s="689"/>
      <c r="P26" s="689"/>
      <c r="Q26" s="689"/>
      <c r="R26" s="689"/>
      <c r="S26" s="689"/>
      <c r="T26" s="689"/>
      <c r="U26" s="689"/>
      <c r="V26" s="689"/>
      <c r="W26" s="689"/>
      <c r="X26" s="689"/>
      <c r="Y26" s="690"/>
      <c r="Z26" s="17"/>
    </row>
    <row r="27" spans="2:26"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7"/>
    </row>
    <row r="28" spans="2:26" ht="39.75" customHeight="1" thickBot="1" x14ac:dyDescent="0.25">
      <c r="B28" s="15"/>
      <c r="C28" s="685" t="s">
        <v>17</v>
      </c>
      <c r="D28" s="686"/>
      <c r="E28" s="686"/>
      <c r="F28" s="686"/>
      <c r="G28" s="686"/>
      <c r="H28" s="687"/>
      <c r="I28" s="1464">
        <v>26</v>
      </c>
      <c r="J28" s="1461"/>
      <c r="K28" s="685" t="s">
        <v>18</v>
      </c>
      <c r="L28" s="686"/>
      <c r="M28" s="686"/>
      <c r="N28" s="686"/>
      <c r="O28" s="686"/>
      <c r="P28" s="687"/>
      <c r="Q28" s="718" t="s">
        <v>38</v>
      </c>
      <c r="R28" s="716"/>
      <c r="S28" s="717"/>
      <c r="T28" s="84" t="s">
        <v>56</v>
      </c>
      <c r="U28" s="716" t="s">
        <v>39</v>
      </c>
      <c r="V28" s="716"/>
      <c r="W28" s="716"/>
      <c r="X28" s="717"/>
      <c r="Y28" s="41"/>
      <c r="Z28" s="17"/>
    </row>
    <row r="29" spans="2:26"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7"/>
    </row>
    <row r="30" spans="2:26"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17"/>
    </row>
    <row r="31" spans="2:26"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17"/>
    </row>
    <row r="32" spans="2:26" s="19" customFormat="1" ht="70.5" customHeight="1" thickBot="1" x14ac:dyDescent="0.25">
      <c r="B32" s="20"/>
      <c r="C32" s="1620" t="s">
        <v>20</v>
      </c>
      <c r="D32" s="1621"/>
      <c r="E32" s="1621"/>
      <c r="F32" s="1621"/>
      <c r="G32" s="1622"/>
      <c r="H32" s="85" t="s">
        <v>313</v>
      </c>
      <c r="I32" s="85" t="s">
        <v>314</v>
      </c>
      <c r="J32" s="85" t="s">
        <v>23</v>
      </c>
      <c r="K32" s="736" t="s">
        <v>24</v>
      </c>
      <c r="L32" s="729"/>
      <c r="M32" s="729"/>
      <c r="N32" s="729"/>
      <c r="O32" s="729"/>
      <c r="P32" s="729"/>
      <c r="Q32" s="729"/>
      <c r="R32" s="729"/>
      <c r="S32" s="729"/>
      <c r="T32" s="729"/>
      <c r="U32" s="729"/>
      <c r="V32" s="729"/>
      <c r="W32" s="729"/>
      <c r="X32" s="729"/>
      <c r="Y32" s="730"/>
      <c r="Z32" s="17"/>
    </row>
    <row r="33" spans="2:26" s="19" customFormat="1" ht="63" customHeight="1" x14ac:dyDescent="0.2">
      <c r="B33" s="20"/>
      <c r="C33" s="1623" t="s">
        <v>36</v>
      </c>
      <c r="D33" s="1624"/>
      <c r="E33" s="1624"/>
      <c r="F33" s="1624"/>
      <c r="G33" s="1625"/>
      <c r="H33" s="86">
        <v>13</v>
      </c>
      <c r="I33" s="86">
        <v>26</v>
      </c>
      <c r="J33" s="87">
        <f>H33/I33</f>
        <v>0.5</v>
      </c>
      <c r="K33" s="1626" t="s">
        <v>315</v>
      </c>
      <c r="L33" s="1627"/>
      <c r="M33" s="1627"/>
      <c r="N33" s="1627"/>
      <c r="O33" s="1627"/>
      <c r="P33" s="1627"/>
      <c r="Q33" s="1627"/>
      <c r="R33" s="1627"/>
      <c r="S33" s="1627"/>
      <c r="T33" s="1627"/>
      <c r="U33" s="1627"/>
      <c r="V33" s="1627"/>
      <c r="W33" s="1627"/>
      <c r="X33" s="1627"/>
      <c r="Y33" s="1628"/>
      <c r="Z33" s="17"/>
    </row>
    <row r="34" spans="2:26" s="19" customFormat="1" ht="83.25" customHeight="1" x14ac:dyDescent="0.2">
      <c r="B34" s="20"/>
      <c r="C34" s="1468" t="s">
        <v>93</v>
      </c>
      <c r="D34" s="1469"/>
      <c r="E34" s="1469"/>
      <c r="F34" s="1469"/>
      <c r="G34" s="1470"/>
      <c r="H34" s="88">
        <v>33</v>
      </c>
      <c r="I34" s="88">
        <v>33</v>
      </c>
      <c r="J34" s="89">
        <f t="shared" ref="J34" si="0">+H34/I34</f>
        <v>1</v>
      </c>
      <c r="K34" s="1629" t="s">
        <v>316</v>
      </c>
      <c r="L34" s="1630"/>
      <c r="M34" s="1630"/>
      <c r="N34" s="1630"/>
      <c r="O34" s="1630"/>
      <c r="P34" s="1630"/>
      <c r="Q34" s="1630"/>
      <c r="R34" s="1630"/>
      <c r="S34" s="1630"/>
      <c r="T34" s="1630"/>
      <c r="U34" s="1630"/>
      <c r="V34" s="1630"/>
      <c r="W34" s="1630"/>
      <c r="X34" s="1630"/>
      <c r="Y34" s="1631"/>
      <c r="Z34" s="17"/>
    </row>
    <row r="35" spans="2:26" s="19" customFormat="1" ht="53.25" customHeight="1" x14ac:dyDescent="0.2">
      <c r="B35" s="20"/>
      <c r="C35" s="1468" t="s">
        <v>94</v>
      </c>
      <c r="D35" s="1469"/>
      <c r="E35" s="1469"/>
      <c r="F35" s="1469"/>
      <c r="G35" s="1470"/>
      <c r="H35" s="515">
        <v>41</v>
      </c>
      <c r="I35" s="515">
        <v>41</v>
      </c>
      <c r="J35" s="514">
        <v>1</v>
      </c>
      <c r="K35" s="1557" t="s">
        <v>750</v>
      </c>
      <c r="L35" s="1558"/>
      <c r="M35" s="1558"/>
      <c r="N35" s="1558"/>
      <c r="O35" s="1558"/>
      <c r="P35" s="1558"/>
      <c r="Q35" s="1558"/>
      <c r="R35" s="1558"/>
      <c r="S35" s="1558"/>
      <c r="T35" s="1558"/>
      <c r="U35" s="1558"/>
      <c r="V35" s="1558"/>
      <c r="W35" s="1558"/>
      <c r="X35" s="1558"/>
      <c r="Y35" s="1559"/>
      <c r="Z35" s="17"/>
    </row>
    <row r="36" spans="2:26" s="19" customFormat="1" ht="53.25" customHeight="1" thickBot="1" x14ac:dyDescent="0.25">
      <c r="B36" s="20"/>
      <c r="C36" s="1614" t="s">
        <v>95</v>
      </c>
      <c r="D36" s="1615"/>
      <c r="E36" s="1615"/>
      <c r="F36" s="1615"/>
      <c r="G36" s="1616"/>
      <c r="H36" s="515">
        <v>39</v>
      </c>
      <c r="I36" s="515">
        <v>39</v>
      </c>
      <c r="J36" s="514">
        <f t="shared" ref="J36" si="1">+H36/I36</f>
        <v>1</v>
      </c>
      <c r="K36" s="1617" t="s">
        <v>811</v>
      </c>
      <c r="L36" s="1618"/>
      <c r="M36" s="1618"/>
      <c r="N36" s="1618"/>
      <c r="O36" s="1618"/>
      <c r="P36" s="1618"/>
      <c r="Q36" s="1618"/>
      <c r="R36" s="1618"/>
      <c r="S36" s="1618"/>
      <c r="T36" s="1618"/>
      <c r="U36" s="1618"/>
      <c r="V36" s="1618"/>
      <c r="W36" s="1618"/>
      <c r="X36" s="1618"/>
      <c r="Y36" s="1619"/>
      <c r="Z36" s="17"/>
    </row>
    <row r="37" spans="2:26" s="19" customFormat="1" ht="15.75" customHeight="1" thickBot="1" x14ac:dyDescent="0.3">
      <c r="B37" s="20"/>
      <c r="C37" s="738" t="s">
        <v>25</v>
      </c>
      <c r="D37" s="739"/>
      <c r="E37" s="739"/>
      <c r="F37" s="739"/>
      <c r="G37" s="740"/>
      <c r="H37" s="25">
        <f>SUM(H33:H36)</f>
        <v>126</v>
      </c>
      <c r="I37" s="25">
        <f>SUM(I33:I36)</f>
        <v>139</v>
      </c>
      <c r="J37" s="26">
        <f>+H37/I37</f>
        <v>0.90647482014388492</v>
      </c>
      <c r="K37" s="741"/>
      <c r="L37" s="742"/>
      <c r="M37" s="742"/>
      <c r="N37" s="742"/>
      <c r="O37" s="742"/>
      <c r="P37" s="742"/>
      <c r="Q37" s="742"/>
      <c r="R37" s="742"/>
      <c r="S37" s="742"/>
      <c r="T37" s="742"/>
      <c r="U37" s="742"/>
      <c r="V37" s="742"/>
      <c r="W37" s="742"/>
      <c r="X37" s="742"/>
      <c r="Y37" s="743"/>
      <c r="Z37" s="17"/>
    </row>
    <row r="38" spans="2:26" s="19" customFormat="1" x14ac:dyDescent="0.2">
      <c r="B38" s="20"/>
      <c r="C38" s="16"/>
      <c r="D38" s="16"/>
      <c r="E38" s="16"/>
      <c r="F38" s="16"/>
      <c r="G38" s="16"/>
      <c r="H38" s="27"/>
      <c r="I38" s="27"/>
      <c r="J38" s="28"/>
      <c r="K38" s="16"/>
      <c r="L38" s="16"/>
      <c r="M38" s="16"/>
      <c r="N38" s="16"/>
      <c r="O38" s="16"/>
      <c r="P38" s="16"/>
      <c r="Q38" s="16"/>
      <c r="R38" s="16"/>
      <c r="S38" s="16"/>
      <c r="T38" s="16"/>
      <c r="U38" s="16"/>
      <c r="V38" s="16"/>
      <c r="W38" s="16"/>
      <c r="X38" s="16"/>
      <c r="Y38" s="16"/>
      <c r="Z38" s="17"/>
    </row>
    <row r="39" spans="2:26" s="19" customFormat="1" ht="15" thickBot="1" x14ac:dyDescent="0.25">
      <c r="B39" s="20"/>
      <c r="C39" s="16"/>
      <c r="D39" s="16"/>
      <c r="E39" s="16"/>
      <c r="F39" s="16"/>
      <c r="G39" s="16"/>
      <c r="H39" s="27"/>
      <c r="I39" s="27"/>
      <c r="J39" s="28"/>
      <c r="K39" s="16"/>
      <c r="L39" s="16"/>
      <c r="M39" s="16"/>
      <c r="N39" s="16"/>
      <c r="O39" s="16"/>
      <c r="P39" s="16"/>
      <c r="Q39" s="16"/>
      <c r="R39" s="16"/>
      <c r="S39" s="16"/>
      <c r="T39" s="16"/>
      <c r="U39" s="16"/>
      <c r="V39" s="16"/>
      <c r="W39" s="16"/>
      <c r="X39" s="16"/>
      <c r="Y39" s="16"/>
      <c r="Z39" s="17"/>
    </row>
    <row r="40" spans="2:26" s="19" customFormat="1" x14ac:dyDescent="0.2">
      <c r="B40" s="2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17"/>
    </row>
    <row r="41" spans="2:26" ht="15" thickBot="1" x14ac:dyDescent="0.25">
      <c r="B41" s="15"/>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17"/>
    </row>
    <row r="42" spans="2:26" x14ac:dyDescent="0.2">
      <c r="B42" s="15"/>
      <c r="C42" s="815" t="s">
        <v>27</v>
      </c>
      <c r="D42" s="816"/>
      <c r="E42" s="816"/>
      <c r="F42" s="816"/>
      <c r="G42" s="816"/>
      <c r="H42" s="816"/>
      <c r="I42" s="816"/>
      <c r="J42" s="816"/>
      <c r="K42" s="816"/>
      <c r="L42" s="816"/>
      <c r="M42" s="816"/>
      <c r="N42" s="816"/>
      <c r="O42" s="816"/>
      <c r="P42" s="816"/>
      <c r="Q42" s="816"/>
      <c r="R42" s="816"/>
      <c r="S42" s="816"/>
      <c r="T42" s="816"/>
      <c r="U42" s="816"/>
      <c r="V42" s="816"/>
      <c r="W42" s="816"/>
      <c r="X42" s="816"/>
      <c r="Y42" s="817"/>
      <c r="Z42" s="17"/>
    </row>
    <row r="43" spans="2:26" x14ac:dyDescent="0.2">
      <c r="B43" s="15"/>
      <c r="C43" s="818"/>
      <c r="D43" s="819"/>
      <c r="E43" s="819"/>
      <c r="F43" s="819"/>
      <c r="G43" s="819"/>
      <c r="H43" s="819"/>
      <c r="I43" s="819"/>
      <c r="J43" s="819"/>
      <c r="K43" s="819"/>
      <c r="L43" s="819"/>
      <c r="M43" s="819"/>
      <c r="N43" s="819"/>
      <c r="O43" s="819"/>
      <c r="P43" s="819"/>
      <c r="Q43" s="819"/>
      <c r="R43" s="819"/>
      <c r="S43" s="819"/>
      <c r="T43" s="819"/>
      <c r="U43" s="819"/>
      <c r="V43" s="819"/>
      <c r="W43" s="819"/>
      <c r="X43" s="819"/>
      <c r="Y43" s="820"/>
      <c r="Z43" s="17"/>
    </row>
    <row r="44" spans="2:26" x14ac:dyDescent="0.2">
      <c r="B44" s="1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17"/>
    </row>
    <row r="45" spans="2:26" x14ac:dyDescent="0.2">
      <c r="B45" s="1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17"/>
    </row>
    <row r="46" spans="2:26" x14ac:dyDescent="0.2">
      <c r="B46" s="1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17"/>
    </row>
    <row r="47" spans="2:26" x14ac:dyDescent="0.2">
      <c r="B47" s="1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17"/>
    </row>
    <row r="48" spans="2:26" x14ac:dyDescent="0.2">
      <c r="B48" s="1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17"/>
    </row>
    <row r="49" spans="1:26" x14ac:dyDescent="0.2">
      <c r="B49" s="1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17"/>
    </row>
    <row r="50" spans="1:26" x14ac:dyDescent="0.2">
      <c r="B50" s="1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17"/>
    </row>
    <row r="51" spans="1:26" x14ac:dyDescent="0.2">
      <c r="B51" s="1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17"/>
    </row>
    <row r="52" spans="1:26" x14ac:dyDescent="0.2">
      <c r="B52" s="1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17"/>
    </row>
    <row r="53" spans="1:26" x14ac:dyDescent="0.2">
      <c r="B53" s="1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17"/>
    </row>
    <row r="54" spans="1:26" ht="15" thickBot="1" x14ac:dyDescent="0.25">
      <c r="B54" s="15"/>
      <c r="C54" s="821"/>
      <c r="D54" s="822"/>
      <c r="E54" s="822"/>
      <c r="F54" s="822"/>
      <c r="G54" s="822"/>
      <c r="H54" s="822"/>
      <c r="I54" s="822"/>
      <c r="J54" s="822"/>
      <c r="K54" s="822"/>
      <c r="L54" s="822"/>
      <c r="M54" s="822"/>
      <c r="N54" s="822"/>
      <c r="O54" s="822"/>
      <c r="P54" s="822"/>
      <c r="Q54" s="822"/>
      <c r="R54" s="822"/>
      <c r="S54" s="822"/>
      <c r="T54" s="822"/>
      <c r="U54" s="822"/>
      <c r="V54" s="822"/>
      <c r="W54" s="822"/>
      <c r="X54" s="822"/>
      <c r="Y54" s="823"/>
      <c r="Z54" s="17"/>
    </row>
    <row r="55" spans="1:26"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row>
    <row r="56" spans="1:26"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row>
    <row r="57" spans="1:26" ht="14.25" customHeight="1" x14ac:dyDescent="0.2">
      <c r="B57" s="35"/>
      <c r="C57" s="759" t="s">
        <v>20</v>
      </c>
      <c r="D57" s="760"/>
      <c r="E57" s="760"/>
      <c r="F57" s="760"/>
      <c r="G57" s="761"/>
      <c r="H57" s="759" t="s">
        <v>34</v>
      </c>
      <c r="I57" s="761"/>
      <c r="J57" s="759" t="s">
        <v>35</v>
      </c>
      <c r="K57" s="760"/>
      <c r="L57" s="760"/>
      <c r="M57" s="761"/>
      <c r="N57" s="759" t="s">
        <v>33</v>
      </c>
      <c r="O57" s="760"/>
      <c r="P57" s="760"/>
      <c r="Q57" s="760"/>
      <c r="R57" s="760"/>
      <c r="S57" s="760"/>
      <c r="T57" s="760"/>
      <c r="U57" s="760"/>
      <c r="V57" s="760"/>
      <c r="W57" s="760"/>
      <c r="X57" s="760"/>
      <c r="Y57" s="761"/>
      <c r="Z57" s="36"/>
    </row>
    <row r="58" spans="1:26" ht="14.25" customHeight="1" x14ac:dyDescent="0.2">
      <c r="A58" s="1"/>
      <c r="B58" s="37"/>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36"/>
    </row>
    <row r="59" spans="1:26" ht="15" customHeight="1" thickBot="1" x14ac:dyDescent="0.25">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ht="15" customHeight="1" x14ac:dyDescent="0.2">
      <c r="B60" s="35"/>
      <c r="C60" s="1606" t="s">
        <v>36</v>
      </c>
      <c r="D60" s="1172"/>
      <c r="E60" s="1172"/>
      <c r="F60" s="1172"/>
      <c r="G60" s="1172"/>
      <c r="H60" s="1610" t="s">
        <v>679</v>
      </c>
      <c r="I60" s="1611"/>
      <c r="J60" s="1128">
        <v>0.5</v>
      </c>
      <c r="K60" s="644"/>
      <c r="L60" s="644"/>
      <c r="M60" s="644"/>
      <c r="N60" s="644"/>
      <c r="O60" s="644"/>
      <c r="P60" s="644"/>
      <c r="Q60" s="644"/>
      <c r="R60" s="644"/>
      <c r="S60" s="644"/>
      <c r="T60" s="644"/>
      <c r="U60" s="644"/>
      <c r="V60" s="644"/>
      <c r="W60" s="644"/>
      <c r="X60" s="644"/>
      <c r="Y60" s="769"/>
      <c r="Z60" s="38"/>
    </row>
    <row r="61" spans="1:26" x14ac:dyDescent="0.2">
      <c r="B61" s="35"/>
      <c r="C61" s="645" t="s">
        <v>93</v>
      </c>
      <c r="D61" s="646"/>
      <c r="E61" s="646"/>
      <c r="F61" s="646"/>
      <c r="G61" s="646"/>
      <c r="H61" s="1612"/>
      <c r="I61" s="1613"/>
      <c r="J61" s="955">
        <v>1</v>
      </c>
      <c r="K61" s="646"/>
      <c r="L61" s="646"/>
      <c r="M61" s="646"/>
      <c r="N61" s="646"/>
      <c r="O61" s="646"/>
      <c r="P61" s="646"/>
      <c r="Q61" s="646"/>
      <c r="R61" s="646"/>
      <c r="S61" s="646"/>
      <c r="T61" s="646"/>
      <c r="U61" s="646"/>
      <c r="V61" s="646"/>
      <c r="W61" s="646"/>
      <c r="X61" s="646"/>
      <c r="Y61" s="768"/>
      <c r="Z61" s="38"/>
    </row>
    <row r="62" spans="1:26" x14ac:dyDescent="0.2">
      <c r="B62" s="35"/>
      <c r="C62" s="645"/>
      <c r="D62" s="646"/>
      <c r="E62" s="646"/>
      <c r="F62" s="646"/>
      <c r="G62" s="646"/>
      <c r="H62" s="646"/>
      <c r="I62" s="646"/>
      <c r="J62" s="646"/>
      <c r="K62" s="646"/>
      <c r="L62" s="646"/>
      <c r="M62" s="646"/>
      <c r="N62" s="646"/>
      <c r="O62" s="646"/>
      <c r="P62" s="646"/>
      <c r="Q62" s="646"/>
      <c r="R62" s="646"/>
      <c r="S62" s="646"/>
      <c r="T62" s="646"/>
      <c r="U62" s="646"/>
      <c r="V62" s="646"/>
      <c r="W62" s="646"/>
      <c r="X62" s="646"/>
      <c r="Y62" s="768"/>
      <c r="Z62" s="38"/>
    </row>
    <row r="63" spans="1:26" x14ac:dyDescent="0.2">
      <c r="B63" s="35"/>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8"/>
    </row>
    <row r="64" spans="1:26"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8"/>
    </row>
    <row r="70" spans="2: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2:26" ht="15" thickBot="1" x14ac:dyDescent="0.25">
      <c r="B71" s="35"/>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sheetData>
  <mergeCells count="106">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2"/>
    <mergeCell ref="K32:Y32"/>
    <mergeCell ref="C33:G33"/>
    <mergeCell ref="K33:Y33"/>
    <mergeCell ref="C34:G34"/>
    <mergeCell ref="K34:Y34"/>
    <mergeCell ref="C26:H26"/>
    <mergeCell ref="I26:Y26"/>
    <mergeCell ref="C28:H28"/>
    <mergeCell ref="I28:J28"/>
    <mergeCell ref="K28:P28"/>
    <mergeCell ref="Q28:S28"/>
    <mergeCell ref="U28:X28"/>
    <mergeCell ref="C40:Y41"/>
    <mergeCell ref="C42:Y54"/>
    <mergeCell ref="C57:G59"/>
    <mergeCell ref="H57:I59"/>
    <mergeCell ref="J57:M59"/>
    <mergeCell ref="N57:Y59"/>
    <mergeCell ref="C35:G35"/>
    <mergeCell ref="C36:G36"/>
    <mergeCell ref="K36:Y36"/>
    <mergeCell ref="C37:G37"/>
    <mergeCell ref="K37:Y37"/>
    <mergeCell ref="K35:Y35"/>
    <mergeCell ref="C62:G62"/>
    <mergeCell ref="H62:I62"/>
    <mergeCell ref="J62:M62"/>
    <mergeCell ref="N62:Y62"/>
    <mergeCell ref="C63:G63"/>
    <mergeCell ref="H63:I63"/>
    <mergeCell ref="J63:M63"/>
    <mergeCell ref="N63:Y63"/>
    <mergeCell ref="C60:G60"/>
    <mergeCell ref="J60:M60"/>
    <mergeCell ref="N60:Y60"/>
    <mergeCell ref="C61:G61"/>
    <mergeCell ref="J61:M61"/>
    <mergeCell ref="N61:Y61"/>
    <mergeCell ref="H60:I61"/>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9B37-CB29-4E00-A274-5059AAFE94F5}">
  <sheetPr>
    <tabColor rgb="FF00B050"/>
  </sheetPr>
  <dimension ref="A1:Z104"/>
  <sheetViews>
    <sheetView topLeftCell="A31" workbookViewId="0">
      <selection activeCell="J38" sqref="J38"/>
    </sheetView>
  </sheetViews>
  <sheetFormatPr baseColWidth="10" defaultColWidth="3.7109375" defaultRowHeight="14.25" x14ac:dyDescent="0.2"/>
  <cols>
    <col min="1" max="1" width="2.5703125" style="343" customWidth="1"/>
    <col min="2" max="2" width="2.85546875" style="343" customWidth="1"/>
    <col min="3" max="6" width="2.7109375" style="343" customWidth="1"/>
    <col min="7" max="7" width="4.28515625" style="343" customWidth="1"/>
    <col min="8" max="8" width="14.2851562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27" width="3.42578125" style="343" customWidth="1"/>
    <col min="28"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28" t="s">
        <v>2</v>
      </c>
      <c r="D7" s="629"/>
      <c r="E7" s="629"/>
      <c r="F7" s="629"/>
      <c r="G7" s="629"/>
      <c r="H7" s="630"/>
      <c r="I7" s="661" t="s">
        <v>781</v>
      </c>
      <c r="J7" s="662"/>
      <c r="K7" s="662"/>
      <c r="L7" s="662"/>
      <c r="M7" s="662"/>
      <c r="N7" s="662"/>
      <c r="O7" s="662"/>
      <c r="P7" s="662"/>
      <c r="Q7" s="662"/>
      <c r="R7" s="662"/>
      <c r="S7" s="662"/>
      <c r="T7" s="662"/>
      <c r="U7" s="662"/>
      <c r="V7" s="662"/>
      <c r="W7" s="662"/>
      <c r="X7" s="662"/>
      <c r="Y7" s="663"/>
      <c r="Z7" s="351"/>
    </row>
    <row r="8" spans="1:26"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1451" t="s">
        <v>782</v>
      </c>
      <c r="J10" s="1632"/>
      <c r="K10" s="1632"/>
      <c r="L10" s="1632"/>
      <c r="M10" s="1632"/>
      <c r="N10" s="1632"/>
      <c r="O10" s="1632"/>
      <c r="P10" s="1632"/>
      <c r="Q10" s="1633"/>
      <c r="R10" s="673" t="s">
        <v>3</v>
      </c>
      <c r="S10" s="674"/>
      <c r="T10" s="674"/>
      <c r="U10" s="675"/>
      <c r="V10" s="667" t="s">
        <v>5</v>
      </c>
      <c r="W10" s="668"/>
      <c r="X10" s="668"/>
      <c r="Y10" s="669"/>
      <c r="Z10" s="351"/>
    </row>
    <row r="11" spans="1:26" ht="28.5" customHeight="1" thickBot="1" x14ac:dyDescent="0.25">
      <c r="B11" s="350"/>
      <c r="C11" s="631"/>
      <c r="D11" s="632"/>
      <c r="E11" s="632"/>
      <c r="F11" s="632"/>
      <c r="G11" s="632"/>
      <c r="H11" s="633"/>
      <c r="I11" s="1634"/>
      <c r="J11" s="1635"/>
      <c r="K11" s="1635"/>
      <c r="L11" s="1635"/>
      <c r="M11" s="1635"/>
      <c r="N11" s="1635"/>
      <c r="O11" s="1635"/>
      <c r="P11" s="1635"/>
      <c r="Q11" s="1636"/>
      <c r="R11" s="682" t="s">
        <v>783</v>
      </c>
      <c r="S11" s="683"/>
      <c r="T11" s="683"/>
      <c r="U11" s="684"/>
      <c r="V11" s="1637" t="s">
        <v>784</v>
      </c>
      <c r="W11" s="1638"/>
      <c r="X11" s="1638"/>
      <c r="Y11" s="1639"/>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1640" t="s">
        <v>785</v>
      </c>
      <c r="J13" s="1641"/>
      <c r="K13" s="1641"/>
      <c r="L13" s="1641"/>
      <c r="M13" s="1641"/>
      <c r="N13" s="1641"/>
      <c r="O13" s="1641"/>
      <c r="P13" s="1641"/>
      <c r="Q13" s="1641"/>
      <c r="R13" s="1641"/>
      <c r="S13" s="1642"/>
      <c r="T13" s="628" t="s">
        <v>7</v>
      </c>
      <c r="U13" s="629"/>
      <c r="V13" s="629"/>
      <c r="W13" s="629"/>
      <c r="X13" s="629"/>
      <c r="Y13" s="630"/>
      <c r="Z13" s="357"/>
    </row>
    <row r="14" spans="1:26" ht="45" customHeight="1" thickBot="1" x14ac:dyDescent="0.25">
      <c r="B14" s="355"/>
      <c r="C14" s="631"/>
      <c r="D14" s="632"/>
      <c r="E14" s="632"/>
      <c r="F14" s="632"/>
      <c r="G14" s="632"/>
      <c r="H14" s="633"/>
      <c r="I14" s="1643"/>
      <c r="J14" s="1644"/>
      <c r="K14" s="1644"/>
      <c r="L14" s="1644"/>
      <c r="M14" s="1644"/>
      <c r="N14" s="1644"/>
      <c r="O14" s="1644"/>
      <c r="P14" s="1644"/>
      <c r="Q14" s="1644"/>
      <c r="R14" s="1644"/>
      <c r="S14" s="1645"/>
      <c r="T14" s="640" t="s">
        <v>67</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1461" t="s">
        <v>786</v>
      </c>
      <c r="J16" s="1462"/>
      <c r="K16" s="1462"/>
      <c r="L16" s="1462"/>
      <c r="M16" s="1462"/>
      <c r="N16" s="1462"/>
      <c r="O16" s="1462"/>
      <c r="P16" s="1462"/>
      <c r="Q16" s="1462"/>
      <c r="R16" s="1462"/>
      <c r="S16" s="1462"/>
      <c r="T16" s="1462"/>
      <c r="U16" s="1462"/>
      <c r="V16" s="1462"/>
      <c r="W16" s="1462"/>
      <c r="X16" s="1462"/>
      <c r="Y16" s="1463"/>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7" customHeight="1" thickBot="1" x14ac:dyDescent="0.25">
      <c r="B18" s="355"/>
      <c r="C18" s="685" t="s">
        <v>9</v>
      </c>
      <c r="D18" s="686"/>
      <c r="E18" s="686"/>
      <c r="F18" s="686"/>
      <c r="G18" s="686"/>
      <c r="H18" s="687"/>
      <c r="I18" s="1464" t="s">
        <v>800</v>
      </c>
      <c r="J18" s="1646"/>
      <c r="K18" s="1646"/>
      <c r="L18" s="1646"/>
      <c r="M18" s="1646"/>
      <c r="N18" s="1646"/>
      <c r="O18" s="1646"/>
      <c r="P18" s="1646"/>
      <c r="Q18" s="1646"/>
      <c r="R18" s="1646"/>
      <c r="S18" s="1646"/>
      <c r="T18" s="1646"/>
      <c r="U18" s="1646"/>
      <c r="V18" s="1646"/>
      <c r="W18" s="1646"/>
      <c r="X18" s="1646"/>
      <c r="Y18" s="1647"/>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2.5" customHeight="1" x14ac:dyDescent="0.2">
      <c r="B20" s="355"/>
      <c r="C20" s="691" t="s">
        <v>10</v>
      </c>
      <c r="D20" s="692"/>
      <c r="E20" s="692"/>
      <c r="F20" s="692"/>
      <c r="G20" s="692"/>
      <c r="H20" s="693"/>
      <c r="I20" s="697" t="s">
        <v>801</v>
      </c>
      <c r="J20" s="698"/>
      <c r="K20" s="698"/>
      <c r="L20" s="699"/>
      <c r="M20" s="667" t="s">
        <v>11</v>
      </c>
      <c r="N20" s="668"/>
      <c r="O20" s="668"/>
      <c r="P20" s="668"/>
      <c r="Q20" s="668"/>
      <c r="R20" s="668"/>
      <c r="S20" s="669"/>
      <c r="T20" s="667" t="s">
        <v>12</v>
      </c>
      <c r="U20" s="668"/>
      <c r="V20" s="668"/>
      <c r="W20" s="668"/>
      <c r="X20" s="668"/>
      <c r="Y20" s="669"/>
      <c r="Z20" s="357"/>
    </row>
    <row r="21" spans="2:26" s="341" customFormat="1" ht="30.75" customHeight="1" thickBot="1" x14ac:dyDescent="0.25">
      <c r="B21" s="355"/>
      <c r="C21" s="694"/>
      <c r="D21" s="695"/>
      <c r="E21" s="695"/>
      <c r="F21" s="695"/>
      <c r="G21" s="695"/>
      <c r="H21" s="696"/>
      <c r="I21" s="700"/>
      <c r="J21" s="701"/>
      <c r="K21" s="701"/>
      <c r="L21" s="702"/>
      <c r="M21" s="842" t="s">
        <v>627</v>
      </c>
      <c r="N21" s="843"/>
      <c r="O21" s="843"/>
      <c r="P21" s="843"/>
      <c r="Q21" s="843"/>
      <c r="R21" s="843"/>
      <c r="S21" s="844"/>
      <c r="T21" s="670" t="s">
        <v>789</v>
      </c>
      <c r="U21" s="843"/>
      <c r="V21" s="843"/>
      <c r="W21" s="843"/>
      <c r="X21" s="843"/>
      <c r="Y21" s="844"/>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42" customHeight="1" thickBot="1" x14ac:dyDescent="0.25">
      <c r="B24" s="355"/>
      <c r="C24" s="710" t="s">
        <v>790</v>
      </c>
      <c r="D24" s="711"/>
      <c r="E24" s="711"/>
      <c r="F24" s="711"/>
      <c r="G24" s="711"/>
      <c r="H24" s="711"/>
      <c r="I24" s="712"/>
      <c r="J24" s="710" t="s">
        <v>791</v>
      </c>
      <c r="K24" s="711"/>
      <c r="L24" s="711"/>
      <c r="M24" s="711"/>
      <c r="N24" s="711"/>
      <c r="O24" s="711"/>
      <c r="P24" s="712"/>
      <c r="Q24" s="1482" t="s">
        <v>792</v>
      </c>
      <c r="R24" s="1483"/>
      <c r="S24" s="1483"/>
      <c r="T24" s="1483"/>
      <c r="U24" s="1483"/>
      <c r="V24" s="1483"/>
      <c r="W24" s="1483"/>
      <c r="X24" s="1483"/>
      <c r="Y24" s="1484"/>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1461" t="s">
        <v>793</v>
      </c>
      <c r="J26" s="1462"/>
      <c r="K26" s="1462"/>
      <c r="L26" s="1462"/>
      <c r="M26" s="1462"/>
      <c r="N26" s="1462"/>
      <c r="O26" s="1462"/>
      <c r="P26" s="1462"/>
      <c r="Q26" s="1462"/>
      <c r="R26" s="1462"/>
      <c r="S26" s="1462"/>
      <c r="T26" s="1462"/>
      <c r="U26" s="1462"/>
      <c r="V26" s="1462"/>
      <c r="W26" s="1462"/>
      <c r="X26" s="1462"/>
      <c r="Y26" s="1463"/>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709" t="s">
        <v>794</v>
      </c>
      <c r="J28" s="688"/>
      <c r="K28" s="685" t="s">
        <v>18</v>
      </c>
      <c r="L28" s="686"/>
      <c r="M28" s="686"/>
      <c r="N28" s="686"/>
      <c r="O28" s="686"/>
      <c r="P28" s="687"/>
      <c r="Q28" s="718" t="s">
        <v>38</v>
      </c>
      <c r="R28" s="716"/>
      <c r="S28" s="717"/>
      <c r="T28" s="241"/>
      <c r="U28" s="716" t="s">
        <v>39</v>
      </c>
      <c r="V28" s="716"/>
      <c r="W28" s="716"/>
      <c r="X28" s="717"/>
      <c r="Y28" s="54" t="s">
        <v>77</v>
      </c>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x14ac:dyDescent="0.2">
      <c r="B32" s="360"/>
      <c r="C32" s="728" t="s">
        <v>20</v>
      </c>
      <c r="D32" s="729"/>
      <c r="E32" s="729"/>
      <c r="F32" s="729"/>
      <c r="G32" s="730"/>
      <c r="H32" s="1648" t="s">
        <v>795</v>
      </c>
      <c r="I32" s="1648" t="s">
        <v>796</v>
      </c>
      <c r="J32" s="734" t="s">
        <v>23</v>
      </c>
      <c r="K32" s="736" t="s">
        <v>24</v>
      </c>
      <c r="L32" s="729"/>
      <c r="M32" s="729"/>
      <c r="N32" s="729"/>
      <c r="O32" s="729"/>
      <c r="P32" s="729"/>
      <c r="Q32" s="729"/>
      <c r="R32" s="729"/>
      <c r="S32" s="729"/>
      <c r="T32" s="729"/>
      <c r="U32" s="729"/>
      <c r="V32" s="729"/>
      <c r="W32" s="729"/>
      <c r="X32" s="729"/>
      <c r="Y32" s="730"/>
      <c r="Z32" s="357"/>
    </row>
    <row r="33" spans="2:26" s="361" customFormat="1" ht="31.5" customHeight="1" thickBot="1" x14ac:dyDescent="0.25">
      <c r="B33" s="360"/>
      <c r="C33" s="731"/>
      <c r="D33" s="732"/>
      <c r="E33" s="732"/>
      <c r="F33" s="732"/>
      <c r="G33" s="733"/>
      <c r="H33" s="1649"/>
      <c r="I33" s="1649"/>
      <c r="J33" s="735"/>
      <c r="K33" s="737"/>
      <c r="L33" s="732"/>
      <c r="M33" s="732"/>
      <c r="N33" s="732"/>
      <c r="O33" s="732"/>
      <c r="P33" s="732"/>
      <c r="Q33" s="732"/>
      <c r="R33" s="732"/>
      <c r="S33" s="732"/>
      <c r="T33" s="732"/>
      <c r="U33" s="732"/>
      <c r="V33" s="732"/>
      <c r="W33" s="732"/>
      <c r="X33" s="732"/>
      <c r="Y33" s="733"/>
      <c r="Z33" s="357"/>
    </row>
    <row r="34" spans="2:26" s="361" customFormat="1" x14ac:dyDescent="0.2">
      <c r="B34" s="360"/>
      <c r="C34" s="719" t="s">
        <v>170</v>
      </c>
      <c r="D34" s="720"/>
      <c r="E34" s="720"/>
      <c r="F34" s="720"/>
      <c r="G34" s="721"/>
      <c r="H34" s="21"/>
      <c r="I34" s="21"/>
      <c r="J34" s="547"/>
      <c r="K34" s="722"/>
      <c r="L34" s="723"/>
      <c r="M34" s="723"/>
      <c r="N34" s="723"/>
      <c r="O34" s="723"/>
      <c r="P34" s="723"/>
      <c r="Q34" s="723"/>
      <c r="R34" s="723"/>
      <c r="S34" s="723"/>
      <c r="T34" s="723"/>
      <c r="U34" s="723"/>
      <c r="V34" s="723"/>
      <c r="W34" s="723"/>
      <c r="X34" s="723"/>
      <c r="Y34" s="724"/>
      <c r="Z34" s="357"/>
    </row>
    <row r="35" spans="2:26" s="361" customFormat="1" x14ac:dyDescent="0.2">
      <c r="B35" s="360"/>
      <c r="C35" s="719" t="s">
        <v>172</v>
      </c>
      <c r="D35" s="720"/>
      <c r="E35" s="720"/>
      <c r="F35" s="720"/>
      <c r="G35" s="721"/>
      <c r="H35" s="515"/>
      <c r="I35" s="515"/>
      <c r="J35" s="547"/>
      <c r="K35" s="725"/>
      <c r="L35" s="726"/>
      <c r="M35" s="726"/>
      <c r="N35" s="726"/>
      <c r="O35" s="726"/>
      <c r="P35" s="726"/>
      <c r="Q35" s="726"/>
      <c r="R35" s="726"/>
      <c r="S35" s="726"/>
      <c r="T35" s="726"/>
      <c r="U35" s="726"/>
      <c r="V35" s="726"/>
      <c r="W35" s="726"/>
      <c r="X35" s="726"/>
      <c r="Y35" s="727"/>
      <c r="Z35" s="357"/>
    </row>
    <row r="36" spans="2:26" s="361" customFormat="1" ht="70.5" customHeight="1" x14ac:dyDescent="0.2">
      <c r="B36" s="360"/>
      <c r="C36" s="719" t="s">
        <v>173</v>
      </c>
      <c r="D36" s="720"/>
      <c r="E36" s="720"/>
      <c r="F36" s="720"/>
      <c r="G36" s="721"/>
      <c r="H36" s="515">
        <f>90+10</f>
        <v>100</v>
      </c>
      <c r="I36" s="515">
        <f>6+1</f>
        <v>7</v>
      </c>
      <c r="J36" s="547">
        <f>+H36/I36</f>
        <v>14.285714285714286</v>
      </c>
      <c r="K36" s="1650" t="s">
        <v>802</v>
      </c>
      <c r="L36" s="1651"/>
      <c r="M36" s="1651"/>
      <c r="N36" s="1651"/>
      <c r="O36" s="1651"/>
      <c r="P36" s="1651"/>
      <c r="Q36" s="1651"/>
      <c r="R36" s="1651"/>
      <c r="S36" s="1651"/>
      <c r="T36" s="1651"/>
      <c r="U36" s="1651"/>
      <c r="V36" s="1651"/>
      <c r="W36" s="1651"/>
      <c r="X36" s="1651"/>
      <c r="Y36" s="1652"/>
      <c r="Z36" s="357"/>
    </row>
    <row r="37" spans="2:26" s="361" customFormat="1" ht="87.75" customHeight="1" thickBot="1" x14ac:dyDescent="0.25">
      <c r="B37" s="360"/>
      <c r="C37" s="719" t="s">
        <v>174</v>
      </c>
      <c r="D37" s="720"/>
      <c r="E37" s="720"/>
      <c r="F37" s="720"/>
      <c r="G37" s="721"/>
      <c r="H37" s="515">
        <v>636</v>
      </c>
      <c r="I37" s="515">
        <v>67</v>
      </c>
      <c r="J37" s="547">
        <f>+H37/I37</f>
        <v>9.4925373134328357</v>
      </c>
      <c r="K37" s="1650" t="s">
        <v>803</v>
      </c>
      <c r="L37" s="1651"/>
      <c r="M37" s="1651"/>
      <c r="N37" s="1651"/>
      <c r="O37" s="1651"/>
      <c r="P37" s="1651"/>
      <c r="Q37" s="1651"/>
      <c r="R37" s="1651"/>
      <c r="S37" s="1651"/>
      <c r="T37" s="1651"/>
      <c r="U37" s="1651"/>
      <c r="V37" s="1651"/>
      <c r="W37" s="1651"/>
      <c r="X37" s="1651"/>
      <c r="Y37" s="1652"/>
      <c r="Z37" s="357"/>
    </row>
    <row r="38" spans="2:26" s="361" customFormat="1" ht="15.75" customHeight="1" thickBot="1" x14ac:dyDescent="0.3">
      <c r="B38" s="360"/>
      <c r="C38" s="738" t="s">
        <v>25</v>
      </c>
      <c r="D38" s="739"/>
      <c r="E38" s="739"/>
      <c r="F38" s="739"/>
      <c r="G38" s="740"/>
      <c r="H38" s="364">
        <f>SUM(H36:H37)</f>
        <v>736</v>
      </c>
      <c r="I38" s="364">
        <f>SUM(I36:I37)</f>
        <v>74</v>
      </c>
      <c r="J38" s="624">
        <f>+H38/I38</f>
        <v>9.9459459459459456</v>
      </c>
      <c r="K38" s="741"/>
      <c r="L38" s="742"/>
      <c r="M38" s="742"/>
      <c r="N38" s="742"/>
      <c r="O38" s="742"/>
      <c r="P38" s="742"/>
      <c r="Q38" s="742"/>
      <c r="R38" s="742"/>
      <c r="S38" s="742"/>
      <c r="T38" s="742"/>
      <c r="U38" s="742"/>
      <c r="V38" s="742"/>
      <c r="W38" s="742"/>
      <c r="X38" s="742"/>
      <c r="Y38" s="743"/>
      <c r="Z38" s="357"/>
    </row>
    <row r="39" spans="2:26" s="361" customFormat="1" ht="5.25" customHeight="1" x14ac:dyDescent="0.2">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row>
    <row r="40" spans="2:26" s="361" customFormat="1" ht="15" thickBot="1" x14ac:dyDescent="0.25">
      <c r="B40" s="360"/>
      <c r="C40" s="356"/>
      <c r="D40" s="356"/>
      <c r="E40" s="356"/>
      <c r="F40" s="356"/>
      <c r="G40" s="356"/>
      <c r="H40" s="365"/>
      <c r="I40" s="365"/>
      <c r="J40" s="28"/>
      <c r="K40" s="356"/>
      <c r="L40" s="356"/>
      <c r="M40" s="356"/>
      <c r="N40" s="356"/>
      <c r="O40" s="356"/>
      <c r="P40" s="356"/>
      <c r="Q40" s="356"/>
      <c r="R40" s="356"/>
      <c r="S40" s="356"/>
      <c r="T40" s="356"/>
      <c r="U40" s="356"/>
      <c r="V40" s="356"/>
      <c r="W40" s="356"/>
      <c r="X40" s="356"/>
      <c r="Y40" s="356"/>
      <c r="Z40" s="357"/>
    </row>
    <row r="41" spans="2:26" s="361" customFormat="1" x14ac:dyDescent="0.2">
      <c r="B41" s="36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357"/>
    </row>
    <row r="42" spans="2:26" ht="15" thickBot="1" x14ac:dyDescent="0.25">
      <c r="B42" s="35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357"/>
    </row>
    <row r="43" spans="2:26" x14ac:dyDescent="0.2">
      <c r="B43" s="355"/>
      <c r="C43" s="750" t="s">
        <v>27</v>
      </c>
      <c r="D43" s="751"/>
      <c r="E43" s="751"/>
      <c r="F43" s="751"/>
      <c r="G43" s="751"/>
      <c r="H43" s="751"/>
      <c r="I43" s="751"/>
      <c r="J43" s="751"/>
      <c r="K43" s="751"/>
      <c r="L43" s="751"/>
      <c r="M43" s="751"/>
      <c r="N43" s="751"/>
      <c r="O43" s="751"/>
      <c r="P43" s="751"/>
      <c r="Q43" s="751"/>
      <c r="R43" s="751"/>
      <c r="S43" s="751"/>
      <c r="T43" s="751"/>
      <c r="U43" s="751"/>
      <c r="V43" s="751"/>
      <c r="W43" s="751"/>
      <c r="X43" s="751"/>
      <c r="Y43" s="752"/>
      <c r="Z43" s="357"/>
    </row>
    <row r="44" spans="2:26" x14ac:dyDescent="0.2">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357"/>
    </row>
    <row r="45" spans="2:26" x14ac:dyDescent="0.2">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357"/>
    </row>
    <row r="46" spans="2:26" x14ac:dyDescent="0.2">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357"/>
    </row>
    <row r="47" spans="2:26" x14ac:dyDescent="0.2">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357"/>
    </row>
    <row r="48" spans="2:26" x14ac:dyDescent="0.2">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357"/>
    </row>
    <row r="49" spans="1:26" x14ac:dyDescent="0.2">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357"/>
    </row>
    <row r="50" spans="1:26" x14ac:dyDescent="0.2">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357"/>
    </row>
    <row r="51" spans="1:26"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57"/>
    </row>
    <row r="52" spans="1: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1: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1:26" x14ac:dyDescent="0.2">
      <c r="B54" s="35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357"/>
    </row>
    <row r="55" spans="1:26" ht="15" thickBot="1" x14ac:dyDescent="0.25">
      <c r="B55" s="355"/>
      <c r="C55" s="756"/>
      <c r="D55" s="757"/>
      <c r="E55" s="757"/>
      <c r="F55" s="757"/>
      <c r="G55" s="757"/>
      <c r="H55" s="757"/>
      <c r="I55" s="757"/>
      <c r="J55" s="757"/>
      <c r="K55" s="757"/>
      <c r="L55" s="757"/>
      <c r="M55" s="757"/>
      <c r="N55" s="757"/>
      <c r="O55" s="757"/>
      <c r="P55" s="757"/>
      <c r="Q55" s="757"/>
      <c r="R55" s="757"/>
      <c r="S55" s="757"/>
      <c r="T55" s="757"/>
      <c r="U55" s="757"/>
      <c r="V55" s="757"/>
      <c r="W55" s="757"/>
      <c r="X55" s="757"/>
      <c r="Y55" s="758"/>
      <c r="Z55" s="357"/>
    </row>
    <row r="56" spans="1:26" x14ac:dyDescent="0.2">
      <c r="B56" s="366"/>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8"/>
    </row>
    <row r="57" spans="1:26" ht="15" thickBot="1" x14ac:dyDescent="0.25">
      <c r="B57" s="369"/>
      <c r="C57" s="370"/>
      <c r="D57" s="370"/>
      <c r="E57" s="370"/>
      <c r="F57" s="370"/>
      <c r="G57" s="370"/>
      <c r="H57" s="370"/>
      <c r="I57" s="370"/>
      <c r="J57" s="370"/>
      <c r="K57" s="370"/>
      <c r="L57" s="370"/>
      <c r="M57" s="370"/>
      <c r="N57" s="370"/>
      <c r="O57" s="370"/>
      <c r="P57" s="370"/>
      <c r="Q57" s="370"/>
      <c r="R57" s="370"/>
      <c r="S57" s="370"/>
      <c r="T57" s="370"/>
      <c r="U57" s="370"/>
      <c r="V57" s="370"/>
      <c r="W57" s="370"/>
      <c r="X57" s="370"/>
      <c r="Y57" s="370"/>
      <c r="Z57" s="371"/>
    </row>
    <row r="58" spans="1:26" ht="15.75" customHeight="1" x14ac:dyDescent="0.2">
      <c r="B58" s="372"/>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73"/>
    </row>
    <row r="59" spans="1:26" ht="15.75" customHeight="1" x14ac:dyDescent="0.2">
      <c r="A59" s="341"/>
      <c r="B59" s="374"/>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73"/>
    </row>
    <row r="60" spans="1:26" ht="15.75" customHeight="1" thickBot="1" x14ac:dyDescent="0.25">
      <c r="A60" s="341"/>
      <c r="B60" s="374"/>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73"/>
    </row>
    <row r="61" spans="1:26" ht="43.5" customHeight="1" thickBot="1" x14ac:dyDescent="0.25">
      <c r="B61" s="372"/>
      <c r="C61" s="1653" t="s">
        <v>94</v>
      </c>
      <c r="D61" s="1439"/>
      <c r="E61" s="1439"/>
      <c r="F61" s="1439"/>
      <c r="G61" s="1439"/>
      <c r="H61" s="1439">
        <v>0</v>
      </c>
      <c r="I61" s="1439"/>
      <c r="J61" s="1439">
        <v>14</v>
      </c>
      <c r="K61" s="1439"/>
      <c r="L61" s="1439"/>
      <c r="M61" s="1439"/>
      <c r="N61" s="1654" t="s">
        <v>804</v>
      </c>
      <c r="O61" s="1654"/>
      <c r="P61" s="1654"/>
      <c r="Q61" s="1654"/>
      <c r="R61" s="1654"/>
      <c r="S61" s="1654"/>
      <c r="T61" s="1654"/>
      <c r="U61" s="1654"/>
      <c r="V61" s="1654"/>
      <c r="W61" s="1654"/>
      <c r="X61" s="1654"/>
      <c r="Y61" s="1655"/>
      <c r="Z61" s="375"/>
    </row>
    <row r="62" spans="1:26" x14ac:dyDescent="0.2">
      <c r="B62" s="372"/>
      <c r="C62" s="1653" t="s">
        <v>95</v>
      </c>
      <c r="D62" s="1439"/>
      <c r="E62" s="1439"/>
      <c r="F62" s="1439"/>
      <c r="G62" s="1439"/>
      <c r="H62" s="646">
        <v>14</v>
      </c>
      <c r="I62" s="646"/>
      <c r="J62" s="646">
        <v>9</v>
      </c>
      <c r="K62" s="646"/>
      <c r="L62" s="646"/>
      <c r="M62" s="646"/>
      <c r="N62" s="1524" t="s">
        <v>799</v>
      </c>
      <c r="O62" s="1524"/>
      <c r="P62" s="1524"/>
      <c r="Q62" s="1524"/>
      <c r="R62" s="1524"/>
      <c r="S62" s="1524"/>
      <c r="T62" s="1524"/>
      <c r="U62" s="1524"/>
      <c r="V62" s="1524"/>
      <c r="W62" s="1524"/>
      <c r="X62" s="1524"/>
      <c r="Y62" s="1656"/>
      <c r="Z62" s="375"/>
    </row>
    <row r="63" spans="1:26" x14ac:dyDescent="0.2">
      <c r="B63" s="372"/>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75"/>
    </row>
    <row r="64" spans="1:26" ht="15" thickBot="1" x14ac:dyDescent="0.25">
      <c r="B64" s="372"/>
      <c r="C64" s="647"/>
      <c r="D64" s="648"/>
      <c r="E64" s="648"/>
      <c r="F64" s="648"/>
      <c r="G64" s="648"/>
      <c r="H64" s="648"/>
      <c r="I64" s="648"/>
      <c r="J64" s="648"/>
      <c r="K64" s="648"/>
      <c r="L64" s="648"/>
      <c r="M64" s="648"/>
      <c r="N64" s="648"/>
      <c r="O64" s="648"/>
      <c r="P64" s="648"/>
      <c r="Q64" s="648"/>
      <c r="R64" s="648"/>
      <c r="S64" s="648"/>
      <c r="T64" s="648"/>
      <c r="U64" s="648"/>
      <c r="V64" s="648"/>
      <c r="W64" s="648"/>
      <c r="X64" s="648"/>
      <c r="Y64" s="770"/>
      <c r="Z64" s="375"/>
    </row>
    <row r="65" spans="2:26" x14ac:dyDescent="0.2">
      <c r="B65" s="376"/>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77"/>
    </row>
    <row r="104" ht="6" customHeight="1" x14ac:dyDescent="0.2"/>
  </sheetData>
  <mergeCells count="78">
    <mergeCell ref="C64:G64"/>
    <mergeCell ref="H64:I64"/>
    <mergeCell ref="J64:M64"/>
    <mergeCell ref="N64:Y64"/>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43:Y55"/>
    <mergeCell ref="C34:G34"/>
    <mergeCell ref="K34:Y34"/>
    <mergeCell ref="C35:G35"/>
    <mergeCell ref="K35:Y35"/>
    <mergeCell ref="C36:G36"/>
    <mergeCell ref="K36:Y36"/>
    <mergeCell ref="C37:G37"/>
    <mergeCell ref="K37:Y37"/>
    <mergeCell ref="C38:G38"/>
    <mergeCell ref="K38:Y38"/>
    <mergeCell ref="C41:Y42"/>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F425-E686-4319-BB4B-BABC5FA5FC4B}">
  <sheetPr>
    <tabColor rgb="FF00B050"/>
  </sheetPr>
  <dimension ref="A1:Z104"/>
  <sheetViews>
    <sheetView topLeftCell="A34" workbookViewId="0">
      <selection activeCell="J38" sqref="J38"/>
    </sheetView>
  </sheetViews>
  <sheetFormatPr baseColWidth="10" defaultColWidth="3.7109375" defaultRowHeight="14.25" x14ac:dyDescent="0.2"/>
  <cols>
    <col min="1" max="1" width="2.5703125" style="343" customWidth="1"/>
    <col min="2" max="2" width="2.85546875" style="343" customWidth="1"/>
    <col min="3" max="6" width="2.7109375" style="343" customWidth="1"/>
    <col min="7" max="7" width="4.28515625" style="343" customWidth="1"/>
    <col min="8" max="8" width="14.2851562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27" width="3.42578125" style="343" customWidth="1"/>
    <col min="28"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28" t="s">
        <v>2</v>
      </c>
      <c r="D7" s="629"/>
      <c r="E7" s="629"/>
      <c r="F7" s="629"/>
      <c r="G7" s="629"/>
      <c r="H7" s="630"/>
      <c r="I7" s="661" t="s">
        <v>781</v>
      </c>
      <c r="J7" s="662"/>
      <c r="K7" s="662"/>
      <c r="L7" s="662"/>
      <c r="M7" s="662"/>
      <c r="N7" s="662"/>
      <c r="O7" s="662"/>
      <c r="P7" s="662"/>
      <c r="Q7" s="662"/>
      <c r="R7" s="662"/>
      <c r="S7" s="662"/>
      <c r="T7" s="662"/>
      <c r="U7" s="662"/>
      <c r="V7" s="662"/>
      <c r="W7" s="662"/>
      <c r="X7" s="662"/>
      <c r="Y7" s="663"/>
      <c r="Z7" s="351"/>
    </row>
    <row r="8" spans="1:26"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1451" t="s">
        <v>782</v>
      </c>
      <c r="J10" s="1632"/>
      <c r="K10" s="1632"/>
      <c r="L10" s="1632"/>
      <c r="M10" s="1632"/>
      <c r="N10" s="1632"/>
      <c r="O10" s="1632"/>
      <c r="P10" s="1632"/>
      <c r="Q10" s="1633"/>
      <c r="R10" s="673" t="s">
        <v>3</v>
      </c>
      <c r="S10" s="674"/>
      <c r="T10" s="674"/>
      <c r="U10" s="675"/>
      <c r="V10" s="667" t="s">
        <v>5</v>
      </c>
      <c r="W10" s="668"/>
      <c r="X10" s="668"/>
      <c r="Y10" s="669"/>
      <c r="Z10" s="351"/>
    </row>
    <row r="11" spans="1:26" ht="28.5" customHeight="1" thickBot="1" x14ac:dyDescent="0.25">
      <c r="B11" s="350"/>
      <c r="C11" s="631"/>
      <c r="D11" s="632"/>
      <c r="E11" s="632"/>
      <c r="F11" s="632"/>
      <c r="G11" s="632"/>
      <c r="H11" s="633"/>
      <c r="I11" s="1634"/>
      <c r="J11" s="1635"/>
      <c r="K11" s="1635"/>
      <c r="L11" s="1635"/>
      <c r="M11" s="1635"/>
      <c r="N11" s="1635"/>
      <c r="O11" s="1635"/>
      <c r="P11" s="1635"/>
      <c r="Q11" s="1636"/>
      <c r="R11" s="682" t="s">
        <v>783</v>
      </c>
      <c r="S11" s="683"/>
      <c r="T11" s="683"/>
      <c r="U11" s="684"/>
      <c r="V11" s="1637" t="s">
        <v>784</v>
      </c>
      <c r="W11" s="1638"/>
      <c r="X11" s="1638"/>
      <c r="Y11" s="1639"/>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1640" t="s">
        <v>785</v>
      </c>
      <c r="J13" s="1641"/>
      <c r="K13" s="1641"/>
      <c r="L13" s="1641"/>
      <c r="M13" s="1641"/>
      <c r="N13" s="1641"/>
      <c r="O13" s="1641"/>
      <c r="P13" s="1641"/>
      <c r="Q13" s="1641"/>
      <c r="R13" s="1641"/>
      <c r="S13" s="1642"/>
      <c r="T13" s="628" t="s">
        <v>7</v>
      </c>
      <c r="U13" s="629"/>
      <c r="V13" s="629"/>
      <c r="W13" s="629"/>
      <c r="X13" s="629"/>
      <c r="Y13" s="630"/>
      <c r="Z13" s="357"/>
    </row>
    <row r="14" spans="1:26" ht="51.75" customHeight="1" thickBot="1" x14ac:dyDescent="0.25">
      <c r="B14" s="355"/>
      <c r="C14" s="631"/>
      <c r="D14" s="632"/>
      <c r="E14" s="632"/>
      <c r="F14" s="632"/>
      <c r="G14" s="632"/>
      <c r="H14" s="633"/>
      <c r="I14" s="1643"/>
      <c r="J14" s="1644"/>
      <c r="K14" s="1644"/>
      <c r="L14" s="1644"/>
      <c r="M14" s="1644"/>
      <c r="N14" s="1644"/>
      <c r="O14" s="1644"/>
      <c r="P14" s="1644"/>
      <c r="Q14" s="1644"/>
      <c r="R14" s="1644"/>
      <c r="S14" s="1645"/>
      <c r="T14" s="640" t="s">
        <v>67</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1461" t="s">
        <v>786</v>
      </c>
      <c r="J16" s="1462"/>
      <c r="K16" s="1462"/>
      <c r="L16" s="1462"/>
      <c r="M16" s="1462"/>
      <c r="N16" s="1462"/>
      <c r="O16" s="1462"/>
      <c r="P16" s="1462"/>
      <c r="Q16" s="1462"/>
      <c r="R16" s="1462"/>
      <c r="S16" s="1462"/>
      <c r="T16" s="1462"/>
      <c r="U16" s="1462"/>
      <c r="V16" s="1462"/>
      <c r="W16" s="1462"/>
      <c r="X16" s="1462"/>
      <c r="Y16" s="1463"/>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7" customHeight="1" thickBot="1" x14ac:dyDescent="0.25">
      <c r="B18" s="355"/>
      <c r="C18" s="685" t="s">
        <v>9</v>
      </c>
      <c r="D18" s="686"/>
      <c r="E18" s="686"/>
      <c r="F18" s="686"/>
      <c r="G18" s="686"/>
      <c r="H18" s="687"/>
      <c r="I18" s="1464" t="s">
        <v>787</v>
      </c>
      <c r="J18" s="1646"/>
      <c r="K18" s="1646"/>
      <c r="L18" s="1646"/>
      <c r="M18" s="1646"/>
      <c r="N18" s="1646"/>
      <c r="O18" s="1646"/>
      <c r="P18" s="1646"/>
      <c r="Q18" s="1646"/>
      <c r="R18" s="1646"/>
      <c r="S18" s="1646"/>
      <c r="T18" s="1646"/>
      <c r="U18" s="1646"/>
      <c r="V18" s="1646"/>
      <c r="W18" s="1646"/>
      <c r="X18" s="1646"/>
      <c r="Y18" s="1647"/>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2.5" customHeight="1" x14ac:dyDescent="0.2">
      <c r="B20" s="355"/>
      <c r="C20" s="691" t="s">
        <v>10</v>
      </c>
      <c r="D20" s="692"/>
      <c r="E20" s="692"/>
      <c r="F20" s="692"/>
      <c r="G20" s="692"/>
      <c r="H20" s="693"/>
      <c r="I20" s="697" t="s">
        <v>788</v>
      </c>
      <c r="J20" s="698"/>
      <c r="K20" s="698"/>
      <c r="L20" s="699"/>
      <c r="M20" s="667" t="s">
        <v>11</v>
      </c>
      <c r="N20" s="668"/>
      <c r="O20" s="668"/>
      <c r="P20" s="668"/>
      <c r="Q20" s="668"/>
      <c r="R20" s="668"/>
      <c r="S20" s="669"/>
      <c r="T20" s="667" t="s">
        <v>12</v>
      </c>
      <c r="U20" s="668"/>
      <c r="V20" s="668"/>
      <c r="W20" s="668"/>
      <c r="X20" s="668"/>
      <c r="Y20" s="669"/>
      <c r="Z20" s="357"/>
    </row>
    <row r="21" spans="2:26" s="341" customFormat="1" ht="30.75" customHeight="1" thickBot="1" x14ac:dyDescent="0.25">
      <c r="B21" s="355"/>
      <c r="C21" s="694"/>
      <c r="D21" s="695"/>
      <c r="E21" s="695"/>
      <c r="F21" s="695"/>
      <c r="G21" s="695"/>
      <c r="H21" s="696"/>
      <c r="I21" s="700"/>
      <c r="J21" s="701"/>
      <c r="K21" s="701"/>
      <c r="L21" s="702"/>
      <c r="M21" s="842" t="s">
        <v>627</v>
      </c>
      <c r="N21" s="843"/>
      <c r="O21" s="843"/>
      <c r="P21" s="843"/>
      <c r="Q21" s="843"/>
      <c r="R21" s="843"/>
      <c r="S21" s="844"/>
      <c r="T21" s="670" t="s">
        <v>789</v>
      </c>
      <c r="U21" s="843"/>
      <c r="V21" s="843"/>
      <c r="W21" s="843"/>
      <c r="X21" s="843"/>
      <c r="Y21" s="844"/>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42" customHeight="1" thickBot="1" x14ac:dyDescent="0.25">
      <c r="B24" s="355"/>
      <c r="C24" s="710" t="s">
        <v>790</v>
      </c>
      <c r="D24" s="711"/>
      <c r="E24" s="711"/>
      <c r="F24" s="711"/>
      <c r="G24" s="711"/>
      <c r="H24" s="711"/>
      <c r="I24" s="712"/>
      <c r="J24" s="710" t="s">
        <v>791</v>
      </c>
      <c r="K24" s="711"/>
      <c r="L24" s="711"/>
      <c r="M24" s="711"/>
      <c r="N24" s="711"/>
      <c r="O24" s="711"/>
      <c r="P24" s="712"/>
      <c r="Q24" s="1482" t="s">
        <v>792</v>
      </c>
      <c r="R24" s="1483"/>
      <c r="S24" s="1483"/>
      <c r="T24" s="1483"/>
      <c r="U24" s="1483"/>
      <c r="V24" s="1483"/>
      <c r="W24" s="1483"/>
      <c r="X24" s="1483"/>
      <c r="Y24" s="1484"/>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1461" t="s">
        <v>793</v>
      </c>
      <c r="J26" s="1462"/>
      <c r="K26" s="1462"/>
      <c r="L26" s="1462"/>
      <c r="M26" s="1462"/>
      <c r="N26" s="1462"/>
      <c r="O26" s="1462"/>
      <c r="P26" s="1462"/>
      <c r="Q26" s="1462"/>
      <c r="R26" s="1462"/>
      <c r="S26" s="1462"/>
      <c r="T26" s="1462"/>
      <c r="U26" s="1462"/>
      <c r="V26" s="1462"/>
      <c r="W26" s="1462"/>
      <c r="X26" s="1462"/>
      <c r="Y26" s="1463"/>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709" t="s">
        <v>794</v>
      </c>
      <c r="J28" s="688"/>
      <c r="K28" s="685" t="s">
        <v>18</v>
      </c>
      <c r="L28" s="686"/>
      <c r="M28" s="686"/>
      <c r="N28" s="686"/>
      <c r="O28" s="686"/>
      <c r="P28" s="687"/>
      <c r="Q28" s="718" t="s">
        <v>38</v>
      </c>
      <c r="R28" s="716"/>
      <c r="S28" s="717"/>
      <c r="T28" s="241"/>
      <c r="U28" s="716" t="s">
        <v>39</v>
      </c>
      <c r="V28" s="716"/>
      <c r="W28" s="716"/>
      <c r="X28" s="717"/>
      <c r="Y28" s="54" t="s">
        <v>77</v>
      </c>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x14ac:dyDescent="0.2">
      <c r="B32" s="360"/>
      <c r="C32" s="728" t="s">
        <v>20</v>
      </c>
      <c r="D32" s="729"/>
      <c r="E32" s="729"/>
      <c r="F32" s="729"/>
      <c r="G32" s="730"/>
      <c r="H32" s="1190" t="s">
        <v>795</v>
      </c>
      <c r="I32" s="1190" t="s">
        <v>796</v>
      </c>
      <c r="J32" s="734" t="s">
        <v>23</v>
      </c>
      <c r="K32" s="736" t="s">
        <v>24</v>
      </c>
      <c r="L32" s="729"/>
      <c r="M32" s="729"/>
      <c r="N32" s="729"/>
      <c r="O32" s="729"/>
      <c r="P32" s="729"/>
      <c r="Q32" s="729"/>
      <c r="R32" s="729"/>
      <c r="S32" s="729"/>
      <c r="T32" s="729"/>
      <c r="U32" s="729"/>
      <c r="V32" s="729"/>
      <c r="W32" s="729"/>
      <c r="X32" s="729"/>
      <c r="Y32" s="730"/>
      <c r="Z32" s="357"/>
    </row>
    <row r="33" spans="2:26" s="361" customFormat="1" ht="31.5" customHeight="1" thickBot="1" x14ac:dyDescent="0.25">
      <c r="B33" s="360"/>
      <c r="C33" s="731"/>
      <c r="D33" s="732"/>
      <c r="E33" s="732"/>
      <c r="F33" s="732"/>
      <c r="G33" s="733"/>
      <c r="H33" s="1191"/>
      <c r="I33" s="1191"/>
      <c r="J33" s="735"/>
      <c r="K33" s="737"/>
      <c r="L33" s="732"/>
      <c r="M33" s="732"/>
      <c r="N33" s="732"/>
      <c r="O33" s="732"/>
      <c r="P33" s="732"/>
      <c r="Q33" s="732"/>
      <c r="R33" s="732"/>
      <c r="S33" s="732"/>
      <c r="T33" s="732"/>
      <c r="U33" s="732"/>
      <c r="V33" s="732"/>
      <c r="W33" s="732"/>
      <c r="X33" s="732"/>
      <c r="Y33" s="733"/>
      <c r="Z33" s="357"/>
    </row>
    <row r="34" spans="2:26" s="361" customFormat="1" x14ac:dyDescent="0.2">
      <c r="B34" s="360"/>
      <c r="C34" s="719" t="s">
        <v>170</v>
      </c>
      <c r="D34" s="720"/>
      <c r="E34" s="720"/>
      <c r="F34" s="720"/>
      <c r="G34" s="721"/>
      <c r="H34" s="21">
        <v>0</v>
      </c>
      <c r="I34" s="21">
        <v>0</v>
      </c>
      <c r="J34" s="547">
        <v>0</v>
      </c>
      <c r="K34" s="722"/>
      <c r="L34" s="723"/>
      <c r="M34" s="723"/>
      <c r="N34" s="723"/>
      <c r="O34" s="723"/>
      <c r="P34" s="723"/>
      <c r="Q34" s="723"/>
      <c r="R34" s="723"/>
      <c r="S34" s="723"/>
      <c r="T34" s="723"/>
      <c r="U34" s="723"/>
      <c r="V34" s="723"/>
      <c r="W34" s="723"/>
      <c r="X34" s="723"/>
      <c r="Y34" s="724"/>
      <c r="Z34" s="357"/>
    </row>
    <row r="35" spans="2:26" s="361" customFormat="1" x14ac:dyDescent="0.2">
      <c r="B35" s="360"/>
      <c r="C35" s="719" t="s">
        <v>172</v>
      </c>
      <c r="D35" s="720"/>
      <c r="E35" s="720"/>
      <c r="F35" s="720"/>
      <c r="G35" s="721"/>
      <c r="H35" s="515">
        <v>0</v>
      </c>
      <c r="I35" s="515">
        <v>0</v>
      </c>
      <c r="J35" s="547">
        <v>0</v>
      </c>
      <c r="K35" s="725"/>
      <c r="L35" s="726"/>
      <c r="M35" s="726"/>
      <c r="N35" s="726"/>
      <c r="O35" s="726"/>
      <c r="P35" s="726"/>
      <c r="Q35" s="726"/>
      <c r="R35" s="726"/>
      <c r="S35" s="726"/>
      <c r="T35" s="726"/>
      <c r="U35" s="726"/>
      <c r="V35" s="726"/>
      <c r="W35" s="726"/>
      <c r="X35" s="726"/>
      <c r="Y35" s="727"/>
      <c r="Z35" s="357"/>
    </row>
    <row r="36" spans="2:26" s="361" customFormat="1" ht="86.25" customHeight="1" x14ac:dyDescent="0.2">
      <c r="B36" s="360"/>
      <c r="C36" s="719" t="s">
        <v>173</v>
      </c>
      <c r="D36" s="720"/>
      <c r="E36" s="720"/>
      <c r="F36" s="720"/>
      <c r="G36" s="721"/>
      <c r="H36" s="515">
        <f>2666+2018+917</f>
        <v>5601</v>
      </c>
      <c r="I36" s="515">
        <f>172+177+173</f>
        <v>522</v>
      </c>
      <c r="J36" s="547">
        <f>+H36/I36</f>
        <v>10.729885057471265</v>
      </c>
      <c r="K36" s="725" t="s">
        <v>797</v>
      </c>
      <c r="L36" s="726"/>
      <c r="M36" s="726"/>
      <c r="N36" s="726"/>
      <c r="O36" s="726"/>
      <c r="P36" s="726"/>
      <c r="Q36" s="726"/>
      <c r="R36" s="726"/>
      <c r="S36" s="726"/>
      <c r="T36" s="726"/>
      <c r="U36" s="726"/>
      <c r="V36" s="726"/>
      <c r="W36" s="726"/>
      <c r="X36" s="726"/>
      <c r="Y36" s="727"/>
      <c r="Z36" s="357"/>
    </row>
    <row r="37" spans="2:26" s="361" customFormat="1" ht="90" customHeight="1" thickBot="1" x14ac:dyDescent="0.25">
      <c r="B37" s="360"/>
      <c r="C37" s="719" t="s">
        <v>174</v>
      </c>
      <c r="D37" s="720"/>
      <c r="E37" s="720"/>
      <c r="F37" s="720"/>
      <c r="G37" s="721"/>
      <c r="H37" s="515">
        <v>5225</v>
      </c>
      <c r="I37" s="515">
        <v>561</v>
      </c>
      <c r="J37" s="547">
        <f>+H37/I37</f>
        <v>9.3137254901960791</v>
      </c>
      <c r="K37" s="725" t="s">
        <v>798</v>
      </c>
      <c r="L37" s="726"/>
      <c r="M37" s="726"/>
      <c r="N37" s="726"/>
      <c r="O37" s="726"/>
      <c r="P37" s="726"/>
      <c r="Q37" s="726"/>
      <c r="R37" s="726"/>
      <c r="S37" s="726"/>
      <c r="T37" s="726"/>
      <c r="U37" s="726"/>
      <c r="V37" s="726"/>
      <c r="W37" s="726"/>
      <c r="X37" s="726"/>
      <c r="Y37" s="727"/>
      <c r="Z37" s="357"/>
    </row>
    <row r="38" spans="2:26" s="361" customFormat="1" ht="15.75" customHeight="1" thickBot="1" x14ac:dyDescent="0.3">
      <c r="B38" s="360"/>
      <c r="C38" s="738" t="s">
        <v>25</v>
      </c>
      <c r="D38" s="739"/>
      <c r="E38" s="739"/>
      <c r="F38" s="739"/>
      <c r="G38" s="740"/>
      <c r="H38" s="364">
        <f>SUM(H34:H37)</f>
        <v>10826</v>
      </c>
      <c r="I38" s="364">
        <f>SUM(I34:I37)</f>
        <v>1083</v>
      </c>
      <c r="J38" s="625">
        <f>+H38/I38</f>
        <v>9.9963065558633417</v>
      </c>
      <c r="K38" s="741"/>
      <c r="L38" s="742"/>
      <c r="M38" s="742"/>
      <c r="N38" s="742"/>
      <c r="O38" s="742"/>
      <c r="P38" s="742"/>
      <c r="Q38" s="742"/>
      <c r="R38" s="742"/>
      <c r="S38" s="742"/>
      <c r="T38" s="742"/>
      <c r="U38" s="742"/>
      <c r="V38" s="742"/>
      <c r="W38" s="742"/>
      <c r="X38" s="742"/>
      <c r="Y38" s="743"/>
      <c r="Z38" s="357"/>
    </row>
    <row r="39" spans="2:26" s="361" customFormat="1" ht="5.25" customHeight="1" x14ac:dyDescent="0.2">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row>
    <row r="40" spans="2:26" s="361" customFormat="1" ht="15" thickBot="1" x14ac:dyDescent="0.25">
      <c r="B40" s="360"/>
      <c r="C40" s="356"/>
      <c r="D40" s="356"/>
      <c r="E40" s="356"/>
      <c r="F40" s="356"/>
      <c r="G40" s="356"/>
      <c r="H40" s="365"/>
      <c r="I40" s="365"/>
      <c r="J40" s="28"/>
      <c r="K40" s="356"/>
      <c r="L40" s="356"/>
      <c r="M40" s="356"/>
      <c r="N40" s="356"/>
      <c r="O40" s="356"/>
      <c r="P40" s="356"/>
      <c r="Q40" s="356"/>
      <c r="R40" s="356"/>
      <c r="S40" s="356"/>
      <c r="T40" s="356"/>
      <c r="U40" s="356"/>
      <c r="V40" s="356"/>
      <c r="W40" s="356"/>
      <c r="X40" s="356"/>
      <c r="Y40" s="356"/>
      <c r="Z40" s="357"/>
    </row>
    <row r="41" spans="2:26" s="361" customFormat="1" x14ac:dyDescent="0.2">
      <c r="B41" s="36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357"/>
    </row>
    <row r="42" spans="2:26" ht="15" thickBot="1" x14ac:dyDescent="0.25">
      <c r="B42" s="35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357"/>
    </row>
    <row r="43" spans="2:26" x14ac:dyDescent="0.2">
      <c r="B43" s="355"/>
      <c r="C43" s="750" t="s">
        <v>27</v>
      </c>
      <c r="D43" s="751"/>
      <c r="E43" s="751"/>
      <c r="F43" s="751"/>
      <c r="G43" s="751"/>
      <c r="H43" s="751"/>
      <c r="I43" s="751"/>
      <c r="J43" s="751"/>
      <c r="K43" s="751"/>
      <c r="L43" s="751"/>
      <c r="M43" s="751"/>
      <c r="N43" s="751"/>
      <c r="O43" s="751"/>
      <c r="P43" s="751"/>
      <c r="Q43" s="751"/>
      <c r="R43" s="751"/>
      <c r="S43" s="751"/>
      <c r="T43" s="751"/>
      <c r="U43" s="751"/>
      <c r="V43" s="751"/>
      <c r="W43" s="751"/>
      <c r="X43" s="751"/>
      <c r="Y43" s="752"/>
      <c r="Z43" s="357"/>
    </row>
    <row r="44" spans="2:26" x14ac:dyDescent="0.2">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357"/>
    </row>
    <row r="45" spans="2:26" x14ac:dyDescent="0.2">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357"/>
    </row>
    <row r="46" spans="2:26" x14ac:dyDescent="0.2">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357"/>
    </row>
    <row r="47" spans="2:26" x14ac:dyDescent="0.2">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357"/>
    </row>
    <row r="48" spans="2:26" x14ac:dyDescent="0.2">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357"/>
    </row>
    <row r="49" spans="1:26" x14ac:dyDescent="0.2">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357"/>
    </row>
    <row r="50" spans="1:26" x14ac:dyDescent="0.2">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357"/>
    </row>
    <row r="51" spans="1:26"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57"/>
    </row>
    <row r="52" spans="1: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1: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1:26" x14ac:dyDescent="0.2">
      <c r="B54" s="35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357"/>
    </row>
    <row r="55" spans="1:26" ht="15" thickBot="1" x14ac:dyDescent="0.25">
      <c r="B55" s="355"/>
      <c r="C55" s="756"/>
      <c r="D55" s="757"/>
      <c r="E55" s="757"/>
      <c r="F55" s="757"/>
      <c r="G55" s="757"/>
      <c r="H55" s="757"/>
      <c r="I55" s="757"/>
      <c r="J55" s="757"/>
      <c r="K55" s="757"/>
      <c r="L55" s="757"/>
      <c r="M55" s="757"/>
      <c r="N55" s="757"/>
      <c r="O55" s="757"/>
      <c r="P55" s="757"/>
      <c r="Q55" s="757"/>
      <c r="R55" s="757"/>
      <c r="S55" s="757"/>
      <c r="T55" s="757"/>
      <c r="U55" s="757"/>
      <c r="V55" s="757"/>
      <c r="W55" s="757"/>
      <c r="X55" s="757"/>
      <c r="Y55" s="758"/>
      <c r="Z55" s="357"/>
    </row>
    <row r="56" spans="1:26" x14ac:dyDescent="0.2">
      <c r="B56" s="366"/>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8"/>
    </row>
    <row r="57" spans="1:26" ht="15" thickBot="1" x14ac:dyDescent="0.25">
      <c r="B57" s="369"/>
      <c r="C57" s="370"/>
      <c r="D57" s="370"/>
      <c r="E57" s="370"/>
      <c r="F57" s="370"/>
      <c r="G57" s="370"/>
      <c r="H57" s="370"/>
      <c r="I57" s="370"/>
      <c r="J57" s="370"/>
      <c r="K57" s="370"/>
      <c r="L57" s="370"/>
      <c r="M57" s="370"/>
      <c r="N57" s="370"/>
      <c r="O57" s="370"/>
      <c r="P57" s="370"/>
      <c r="Q57" s="370"/>
      <c r="R57" s="370"/>
      <c r="S57" s="370"/>
      <c r="T57" s="370"/>
      <c r="U57" s="370"/>
      <c r="V57" s="370"/>
      <c r="W57" s="370"/>
      <c r="X57" s="370"/>
      <c r="Y57" s="370"/>
      <c r="Z57" s="371"/>
    </row>
    <row r="58" spans="1:26" ht="15.75" customHeight="1" x14ac:dyDescent="0.2">
      <c r="B58" s="372"/>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73"/>
    </row>
    <row r="59" spans="1:26" ht="15.75" customHeight="1" x14ac:dyDescent="0.2">
      <c r="A59" s="341"/>
      <c r="B59" s="374"/>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73"/>
    </row>
    <row r="60" spans="1:26" ht="15.75" customHeight="1" thickBot="1" x14ac:dyDescent="0.25">
      <c r="A60" s="341"/>
      <c r="B60" s="374"/>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73"/>
    </row>
    <row r="61" spans="1:26" x14ac:dyDescent="0.2">
      <c r="B61" s="372"/>
      <c r="C61" s="643" t="s">
        <v>94</v>
      </c>
      <c r="D61" s="644"/>
      <c r="E61" s="644"/>
      <c r="F61" s="644"/>
      <c r="G61" s="644"/>
      <c r="H61" s="644">
        <v>0</v>
      </c>
      <c r="I61" s="644"/>
      <c r="J61" s="644">
        <v>11</v>
      </c>
      <c r="K61" s="644"/>
      <c r="L61" s="644"/>
      <c r="M61" s="644"/>
      <c r="N61" s="1450" t="s">
        <v>799</v>
      </c>
      <c r="O61" s="1450"/>
      <c r="P61" s="1450"/>
      <c r="Q61" s="1450"/>
      <c r="R61" s="1450"/>
      <c r="S61" s="1450"/>
      <c r="T61" s="1450"/>
      <c r="U61" s="1450"/>
      <c r="V61" s="1450"/>
      <c r="W61" s="1450"/>
      <c r="X61" s="1450"/>
      <c r="Y61" s="1657"/>
      <c r="Z61" s="375"/>
    </row>
    <row r="62" spans="1:26" x14ac:dyDescent="0.2">
      <c r="B62" s="372"/>
      <c r="C62" s="645" t="s">
        <v>95</v>
      </c>
      <c r="D62" s="646"/>
      <c r="E62" s="646"/>
      <c r="F62" s="646"/>
      <c r="G62" s="646"/>
      <c r="H62" s="646">
        <v>11</v>
      </c>
      <c r="I62" s="646"/>
      <c r="J62" s="646">
        <v>9</v>
      </c>
      <c r="K62" s="646"/>
      <c r="L62" s="646"/>
      <c r="M62" s="646"/>
      <c r="N62" s="1524" t="s">
        <v>799</v>
      </c>
      <c r="O62" s="1524"/>
      <c r="P62" s="1524"/>
      <c r="Q62" s="1524"/>
      <c r="R62" s="1524"/>
      <c r="S62" s="1524"/>
      <c r="T62" s="1524"/>
      <c r="U62" s="1524"/>
      <c r="V62" s="1524"/>
      <c r="W62" s="1524"/>
      <c r="X62" s="1524"/>
      <c r="Y62" s="1656"/>
      <c r="Z62" s="375"/>
    </row>
    <row r="63" spans="1:26" x14ac:dyDescent="0.2">
      <c r="B63" s="372"/>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75"/>
    </row>
    <row r="64" spans="1:26" ht="15" thickBot="1" x14ac:dyDescent="0.25">
      <c r="B64" s="372"/>
      <c r="C64" s="647"/>
      <c r="D64" s="648"/>
      <c r="E64" s="648"/>
      <c r="F64" s="648"/>
      <c r="G64" s="648"/>
      <c r="H64" s="648"/>
      <c r="I64" s="648"/>
      <c r="J64" s="648"/>
      <c r="K64" s="648"/>
      <c r="L64" s="648"/>
      <c r="M64" s="648"/>
      <c r="N64" s="648"/>
      <c r="O64" s="648"/>
      <c r="P64" s="648"/>
      <c r="Q64" s="648"/>
      <c r="R64" s="648"/>
      <c r="S64" s="648"/>
      <c r="T64" s="648"/>
      <c r="U64" s="648"/>
      <c r="V64" s="648"/>
      <c r="W64" s="648"/>
      <c r="X64" s="648"/>
      <c r="Y64" s="770"/>
      <c r="Z64" s="375"/>
    </row>
    <row r="65" spans="2:26" x14ac:dyDescent="0.2">
      <c r="B65" s="376"/>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77"/>
    </row>
    <row r="104" ht="6" customHeight="1" x14ac:dyDescent="0.2"/>
  </sheetData>
  <mergeCells count="78">
    <mergeCell ref="B2:G4"/>
    <mergeCell ref="H2:Z2"/>
    <mergeCell ref="H3:O3"/>
    <mergeCell ref="P3:Z3"/>
    <mergeCell ref="H4:Z4"/>
    <mergeCell ref="C7:H8"/>
    <mergeCell ref="I7:Y8"/>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26:H26"/>
    <mergeCell ref="I26:Y26"/>
    <mergeCell ref="C28:H28"/>
    <mergeCell ref="I28:J28"/>
    <mergeCell ref="K28:P28"/>
    <mergeCell ref="Q28:S28"/>
    <mergeCell ref="U28:X28"/>
    <mergeCell ref="C30:Y31"/>
    <mergeCell ref="C32:G33"/>
    <mergeCell ref="H32:H33"/>
    <mergeCell ref="I32:I33"/>
    <mergeCell ref="J32:J33"/>
    <mergeCell ref="K32:Y33"/>
    <mergeCell ref="C34:G34"/>
    <mergeCell ref="K34:Y34"/>
    <mergeCell ref="C35:G35"/>
    <mergeCell ref="K35:Y35"/>
    <mergeCell ref="C36:G36"/>
    <mergeCell ref="K36:Y36"/>
    <mergeCell ref="C37:G37"/>
    <mergeCell ref="K37:Y37"/>
    <mergeCell ref="C38:G38"/>
    <mergeCell ref="K38:Y38"/>
    <mergeCell ref="C41:Y42"/>
    <mergeCell ref="C43:Y55"/>
    <mergeCell ref="J63:M63"/>
    <mergeCell ref="N63:Y63"/>
    <mergeCell ref="C58:G60"/>
    <mergeCell ref="H58:I60"/>
    <mergeCell ref="J58:M60"/>
    <mergeCell ref="N58:Y60"/>
    <mergeCell ref="C61:G61"/>
    <mergeCell ref="H61:I61"/>
    <mergeCell ref="J61:M61"/>
    <mergeCell ref="N61:Y61"/>
    <mergeCell ref="C64:G64"/>
    <mergeCell ref="H64:I64"/>
    <mergeCell ref="J64:M64"/>
    <mergeCell ref="N64:Y64"/>
    <mergeCell ref="C62:G62"/>
    <mergeCell ref="H62:I62"/>
    <mergeCell ref="J62:M62"/>
    <mergeCell ref="N62:Y62"/>
    <mergeCell ref="C63:G63"/>
    <mergeCell ref="H63:I63"/>
  </mergeCells>
  <pageMargins left="0.7" right="0.7" top="0.75" bottom="0.75" header="0.3" footer="0.3"/>
  <drawing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B765C-D41C-4CF9-9B1D-64970F56D013}">
  <sheetPr>
    <tabColor rgb="FF00B050"/>
  </sheetPr>
  <dimension ref="A1:Z104"/>
  <sheetViews>
    <sheetView topLeftCell="A34" workbookViewId="0">
      <selection activeCell="K36" sqref="K36:Y36"/>
    </sheetView>
  </sheetViews>
  <sheetFormatPr baseColWidth="10" defaultColWidth="3.7109375" defaultRowHeight="14.25" x14ac:dyDescent="0.2"/>
  <cols>
    <col min="1" max="1" width="2.5703125" style="343" customWidth="1"/>
    <col min="2" max="2" width="2.85546875" style="343" customWidth="1"/>
    <col min="3" max="6" width="2.7109375" style="343" customWidth="1"/>
    <col min="7" max="7" width="4.28515625" style="343" customWidth="1"/>
    <col min="8" max="8" width="14.2851562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27" width="3.42578125" style="343" customWidth="1"/>
    <col min="28"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28" t="s">
        <v>2</v>
      </c>
      <c r="D7" s="629"/>
      <c r="E7" s="629"/>
      <c r="F7" s="629"/>
      <c r="G7" s="629"/>
      <c r="H7" s="630"/>
      <c r="I7" s="661" t="s">
        <v>781</v>
      </c>
      <c r="J7" s="662"/>
      <c r="K7" s="662"/>
      <c r="L7" s="662"/>
      <c r="M7" s="662"/>
      <c r="N7" s="662"/>
      <c r="O7" s="662"/>
      <c r="P7" s="662"/>
      <c r="Q7" s="662"/>
      <c r="R7" s="662"/>
      <c r="S7" s="662"/>
      <c r="T7" s="662"/>
      <c r="U7" s="662"/>
      <c r="V7" s="662"/>
      <c r="W7" s="662"/>
      <c r="X7" s="662"/>
      <c r="Y7" s="663"/>
      <c r="Z7" s="351"/>
    </row>
    <row r="8" spans="1:26"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1451" t="s">
        <v>782</v>
      </c>
      <c r="J10" s="1632"/>
      <c r="K10" s="1632"/>
      <c r="L10" s="1632"/>
      <c r="M10" s="1632"/>
      <c r="N10" s="1632"/>
      <c r="O10" s="1632"/>
      <c r="P10" s="1632"/>
      <c r="Q10" s="1633"/>
      <c r="R10" s="673" t="s">
        <v>3</v>
      </c>
      <c r="S10" s="674"/>
      <c r="T10" s="674"/>
      <c r="U10" s="675"/>
      <c r="V10" s="667" t="s">
        <v>5</v>
      </c>
      <c r="W10" s="668"/>
      <c r="X10" s="668"/>
      <c r="Y10" s="669"/>
      <c r="Z10" s="351"/>
    </row>
    <row r="11" spans="1:26" ht="28.5" customHeight="1" thickBot="1" x14ac:dyDescent="0.25">
      <c r="B11" s="350"/>
      <c r="C11" s="631"/>
      <c r="D11" s="632"/>
      <c r="E11" s="632"/>
      <c r="F11" s="632"/>
      <c r="G11" s="632"/>
      <c r="H11" s="633"/>
      <c r="I11" s="1634"/>
      <c r="J11" s="1635"/>
      <c r="K11" s="1635"/>
      <c r="L11" s="1635"/>
      <c r="M11" s="1635"/>
      <c r="N11" s="1635"/>
      <c r="O11" s="1635"/>
      <c r="P11" s="1635"/>
      <c r="Q11" s="1636"/>
      <c r="R11" s="682" t="s">
        <v>783</v>
      </c>
      <c r="S11" s="683"/>
      <c r="T11" s="683"/>
      <c r="U11" s="684"/>
      <c r="V11" s="1637" t="s">
        <v>784</v>
      </c>
      <c r="W11" s="1638"/>
      <c r="X11" s="1638"/>
      <c r="Y11" s="1639"/>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1640" t="s">
        <v>785</v>
      </c>
      <c r="J13" s="1641"/>
      <c r="K13" s="1641"/>
      <c r="L13" s="1641"/>
      <c r="M13" s="1641"/>
      <c r="N13" s="1641"/>
      <c r="O13" s="1641"/>
      <c r="P13" s="1641"/>
      <c r="Q13" s="1641"/>
      <c r="R13" s="1641"/>
      <c r="S13" s="1642"/>
      <c r="T13" s="628" t="s">
        <v>7</v>
      </c>
      <c r="U13" s="629"/>
      <c r="V13" s="629"/>
      <c r="W13" s="629"/>
      <c r="X13" s="629"/>
      <c r="Y13" s="630"/>
      <c r="Z13" s="357"/>
    </row>
    <row r="14" spans="1:26" ht="50.25" customHeight="1" thickBot="1" x14ac:dyDescent="0.25">
      <c r="B14" s="355"/>
      <c r="C14" s="631"/>
      <c r="D14" s="632"/>
      <c r="E14" s="632"/>
      <c r="F14" s="632"/>
      <c r="G14" s="632"/>
      <c r="H14" s="633"/>
      <c r="I14" s="1643"/>
      <c r="J14" s="1644"/>
      <c r="K14" s="1644"/>
      <c r="L14" s="1644"/>
      <c r="M14" s="1644"/>
      <c r="N14" s="1644"/>
      <c r="O14" s="1644"/>
      <c r="P14" s="1644"/>
      <c r="Q14" s="1644"/>
      <c r="R14" s="1644"/>
      <c r="S14" s="1645"/>
      <c r="T14" s="640" t="s">
        <v>67</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1461" t="s">
        <v>786</v>
      </c>
      <c r="J16" s="1462"/>
      <c r="K16" s="1462"/>
      <c r="L16" s="1462"/>
      <c r="M16" s="1462"/>
      <c r="N16" s="1462"/>
      <c r="O16" s="1462"/>
      <c r="P16" s="1462"/>
      <c r="Q16" s="1462"/>
      <c r="R16" s="1462"/>
      <c r="S16" s="1462"/>
      <c r="T16" s="1462"/>
      <c r="U16" s="1462"/>
      <c r="V16" s="1462"/>
      <c r="W16" s="1462"/>
      <c r="X16" s="1462"/>
      <c r="Y16" s="1463"/>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7" customHeight="1" thickBot="1" x14ac:dyDescent="0.25">
      <c r="B18" s="355"/>
      <c r="C18" s="685" t="s">
        <v>9</v>
      </c>
      <c r="D18" s="686"/>
      <c r="E18" s="686"/>
      <c r="F18" s="686"/>
      <c r="G18" s="686"/>
      <c r="H18" s="687"/>
      <c r="I18" s="1464" t="s">
        <v>805</v>
      </c>
      <c r="J18" s="1646"/>
      <c r="K18" s="1646"/>
      <c r="L18" s="1646"/>
      <c r="M18" s="1646"/>
      <c r="N18" s="1646"/>
      <c r="O18" s="1646"/>
      <c r="P18" s="1646"/>
      <c r="Q18" s="1646"/>
      <c r="R18" s="1646"/>
      <c r="S18" s="1646"/>
      <c r="T18" s="1646"/>
      <c r="U18" s="1646"/>
      <c r="V18" s="1646"/>
      <c r="W18" s="1646"/>
      <c r="X18" s="1646"/>
      <c r="Y18" s="1647"/>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2.5" customHeight="1" x14ac:dyDescent="0.2">
      <c r="B20" s="355"/>
      <c r="C20" s="691" t="s">
        <v>10</v>
      </c>
      <c r="D20" s="692"/>
      <c r="E20" s="692"/>
      <c r="F20" s="692"/>
      <c r="G20" s="692"/>
      <c r="H20" s="693"/>
      <c r="I20" s="697" t="s">
        <v>801</v>
      </c>
      <c r="J20" s="698"/>
      <c r="K20" s="698"/>
      <c r="L20" s="699"/>
      <c r="M20" s="667" t="s">
        <v>11</v>
      </c>
      <c r="N20" s="668"/>
      <c r="O20" s="668"/>
      <c r="P20" s="668"/>
      <c r="Q20" s="668"/>
      <c r="R20" s="668"/>
      <c r="S20" s="669"/>
      <c r="T20" s="667" t="s">
        <v>12</v>
      </c>
      <c r="U20" s="668"/>
      <c r="V20" s="668"/>
      <c r="W20" s="668"/>
      <c r="X20" s="668"/>
      <c r="Y20" s="669"/>
      <c r="Z20" s="357"/>
    </row>
    <row r="21" spans="2:26" s="341" customFormat="1" ht="30.75" customHeight="1" thickBot="1" x14ac:dyDescent="0.25">
      <c r="B21" s="355"/>
      <c r="C21" s="694"/>
      <c r="D21" s="695"/>
      <c r="E21" s="695"/>
      <c r="F21" s="695"/>
      <c r="G21" s="695"/>
      <c r="H21" s="696"/>
      <c r="I21" s="700"/>
      <c r="J21" s="701"/>
      <c r="K21" s="701"/>
      <c r="L21" s="702"/>
      <c r="M21" s="842" t="s">
        <v>627</v>
      </c>
      <c r="N21" s="843"/>
      <c r="O21" s="843"/>
      <c r="P21" s="843"/>
      <c r="Q21" s="843"/>
      <c r="R21" s="843"/>
      <c r="S21" s="844"/>
      <c r="T21" s="670" t="s">
        <v>789</v>
      </c>
      <c r="U21" s="843"/>
      <c r="V21" s="843"/>
      <c r="W21" s="843"/>
      <c r="X21" s="843"/>
      <c r="Y21" s="844"/>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42" customHeight="1" thickBot="1" x14ac:dyDescent="0.25">
      <c r="B24" s="355"/>
      <c r="C24" s="710" t="s">
        <v>790</v>
      </c>
      <c r="D24" s="711"/>
      <c r="E24" s="711"/>
      <c r="F24" s="711"/>
      <c r="G24" s="711"/>
      <c r="H24" s="711"/>
      <c r="I24" s="712"/>
      <c r="J24" s="710" t="s">
        <v>791</v>
      </c>
      <c r="K24" s="711"/>
      <c r="L24" s="711"/>
      <c r="M24" s="711"/>
      <c r="N24" s="711"/>
      <c r="O24" s="711"/>
      <c r="P24" s="712"/>
      <c r="Q24" s="1482" t="s">
        <v>792</v>
      </c>
      <c r="R24" s="1483"/>
      <c r="S24" s="1483"/>
      <c r="T24" s="1483"/>
      <c r="U24" s="1483"/>
      <c r="V24" s="1483"/>
      <c r="W24" s="1483"/>
      <c r="X24" s="1483"/>
      <c r="Y24" s="1484"/>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1461" t="s">
        <v>793</v>
      </c>
      <c r="J26" s="1462"/>
      <c r="K26" s="1462"/>
      <c r="L26" s="1462"/>
      <c r="M26" s="1462"/>
      <c r="N26" s="1462"/>
      <c r="O26" s="1462"/>
      <c r="P26" s="1462"/>
      <c r="Q26" s="1462"/>
      <c r="R26" s="1462"/>
      <c r="S26" s="1462"/>
      <c r="T26" s="1462"/>
      <c r="U26" s="1462"/>
      <c r="V26" s="1462"/>
      <c r="W26" s="1462"/>
      <c r="X26" s="1462"/>
      <c r="Y26" s="1463"/>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709" t="s">
        <v>794</v>
      </c>
      <c r="J28" s="688"/>
      <c r="K28" s="685" t="s">
        <v>18</v>
      </c>
      <c r="L28" s="686"/>
      <c r="M28" s="686"/>
      <c r="N28" s="686"/>
      <c r="O28" s="686"/>
      <c r="P28" s="687"/>
      <c r="Q28" s="718" t="s">
        <v>38</v>
      </c>
      <c r="R28" s="716"/>
      <c r="S28" s="717"/>
      <c r="T28" s="241"/>
      <c r="U28" s="716" t="s">
        <v>39</v>
      </c>
      <c r="V28" s="716"/>
      <c r="W28" s="716"/>
      <c r="X28" s="717"/>
      <c r="Y28" s="54" t="s">
        <v>77</v>
      </c>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x14ac:dyDescent="0.2">
      <c r="B32" s="360"/>
      <c r="C32" s="728" t="s">
        <v>20</v>
      </c>
      <c r="D32" s="729"/>
      <c r="E32" s="729"/>
      <c r="F32" s="729"/>
      <c r="G32" s="730"/>
      <c r="H32" s="1190" t="s">
        <v>795</v>
      </c>
      <c r="I32" s="1190" t="s">
        <v>796</v>
      </c>
      <c r="J32" s="734" t="s">
        <v>23</v>
      </c>
      <c r="K32" s="736" t="s">
        <v>24</v>
      </c>
      <c r="L32" s="729"/>
      <c r="M32" s="729"/>
      <c r="N32" s="729"/>
      <c r="O32" s="729"/>
      <c r="P32" s="729"/>
      <c r="Q32" s="729"/>
      <c r="R32" s="729"/>
      <c r="S32" s="729"/>
      <c r="T32" s="729"/>
      <c r="U32" s="729"/>
      <c r="V32" s="729"/>
      <c r="W32" s="729"/>
      <c r="X32" s="729"/>
      <c r="Y32" s="730"/>
      <c r="Z32" s="357"/>
    </row>
    <row r="33" spans="2:26" s="361" customFormat="1" ht="31.5" customHeight="1" thickBot="1" x14ac:dyDescent="0.25">
      <c r="B33" s="360"/>
      <c r="C33" s="731"/>
      <c r="D33" s="732"/>
      <c r="E33" s="732"/>
      <c r="F33" s="732"/>
      <c r="G33" s="733"/>
      <c r="H33" s="1191"/>
      <c r="I33" s="1191"/>
      <c r="J33" s="735"/>
      <c r="K33" s="737"/>
      <c r="L33" s="732"/>
      <c r="M33" s="732"/>
      <c r="N33" s="732"/>
      <c r="O33" s="732"/>
      <c r="P33" s="732"/>
      <c r="Q33" s="732"/>
      <c r="R33" s="732"/>
      <c r="S33" s="732"/>
      <c r="T33" s="732"/>
      <c r="U33" s="732"/>
      <c r="V33" s="732"/>
      <c r="W33" s="732"/>
      <c r="X33" s="732"/>
      <c r="Y33" s="733"/>
      <c r="Z33" s="357"/>
    </row>
    <row r="34" spans="2:26" s="361" customFormat="1" x14ac:dyDescent="0.2">
      <c r="B34" s="360"/>
      <c r="C34" s="719" t="s">
        <v>170</v>
      </c>
      <c r="D34" s="720"/>
      <c r="E34" s="720"/>
      <c r="F34" s="720"/>
      <c r="G34" s="721"/>
      <c r="H34" s="21"/>
      <c r="I34" s="21"/>
      <c r="J34" s="514"/>
      <c r="K34" s="722"/>
      <c r="L34" s="723"/>
      <c r="M34" s="723"/>
      <c r="N34" s="723"/>
      <c r="O34" s="723"/>
      <c r="P34" s="723"/>
      <c r="Q34" s="723"/>
      <c r="R34" s="723"/>
      <c r="S34" s="723"/>
      <c r="T34" s="723"/>
      <c r="U34" s="723"/>
      <c r="V34" s="723"/>
      <c r="W34" s="723"/>
      <c r="X34" s="723"/>
      <c r="Y34" s="724"/>
      <c r="Z34" s="357"/>
    </row>
    <row r="35" spans="2:26" s="361" customFormat="1" x14ac:dyDescent="0.2">
      <c r="B35" s="360"/>
      <c r="C35" s="719" t="s">
        <v>172</v>
      </c>
      <c r="D35" s="720"/>
      <c r="E35" s="720"/>
      <c r="F35" s="720"/>
      <c r="G35" s="721"/>
      <c r="H35" s="515"/>
      <c r="I35" s="515"/>
      <c r="J35" s="514"/>
      <c r="K35" s="725"/>
      <c r="L35" s="726"/>
      <c r="M35" s="726"/>
      <c r="N35" s="726"/>
      <c r="O35" s="726"/>
      <c r="P35" s="726"/>
      <c r="Q35" s="726"/>
      <c r="R35" s="726"/>
      <c r="S35" s="726"/>
      <c r="T35" s="726"/>
      <c r="U35" s="726"/>
      <c r="V35" s="726"/>
      <c r="W35" s="726"/>
      <c r="X35" s="726"/>
      <c r="Y35" s="727"/>
      <c r="Z35" s="357"/>
    </row>
    <row r="36" spans="2:26" s="361" customFormat="1" ht="106.5" customHeight="1" x14ac:dyDescent="0.2">
      <c r="B36" s="360"/>
      <c r="C36" s="719" t="s">
        <v>173</v>
      </c>
      <c r="D36" s="720"/>
      <c r="E36" s="720"/>
      <c r="F36" s="720"/>
      <c r="G36" s="721"/>
      <c r="H36" s="515">
        <f>264+80+2</f>
        <v>346</v>
      </c>
      <c r="I36" s="515">
        <f>11+5+1</f>
        <v>17</v>
      </c>
      <c r="J36" s="547">
        <f>+H36/I36</f>
        <v>20.352941176470587</v>
      </c>
      <c r="K36" s="725" t="s">
        <v>806</v>
      </c>
      <c r="L36" s="726"/>
      <c r="M36" s="726"/>
      <c r="N36" s="726"/>
      <c r="O36" s="726"/>
      <c r="P36" s="726"/>
      <c r="Q36" s="726"/>
      <c r="R36" s="726"/>
      <c r="S36" s="726"/>
      <c r="T36" s="726"/>
      <c r="U36" s="726"/>
      <c r="V36" s="726"/>
      <c r="W36" s="726"/>
      <c r="X36" s="726"/>
      <c r="Y36" s="727"/>
      <c r="Z36" s="357"/>
    </row>
    <row r="37" spans="2:26" s="361" customFormat="1" ht="87.75" customHeight="1" thickBot="1" x14ac:dyDescent="0.25">
      <c r="B37" s="360"/>
      <c r="C37" s="719" t="s">
        <v>174</v>
      </c>
      <c r="D37" s="720"/>
      <c r="E37" s="720"/>
      <c r="F37" s="720"/>
      <c r="G37" s="721"/>
      <c r="H37" s="515">
        <v>67</v>
      </c>
      <c r="I37" s="515">
        <v>5</v>
      </c>
      <c r="J37" s="547">
        <f>+H37/I37</f>
        <v>13.4</v>
      </c>
      <c r="K37" s="725" t="s">
        <v>807</v>
      </c>
      <c r="L37" s="726"/>
      <c r="M37" s="726"/>
      <c r="N37" s="726"/>
      <c r="O37" s="726"/>
      <c r="P37" s="726"/>
      <c r="Q37" s="726"/>
      <c r="R37" s="726"/>
      <c r="S37" s="726"/>
      <c r="T37" s="726"/>
      <c r="U37" s="726"/>
      <c r="V37" s="726"/>
      <c r="W37" s="726"/>
      <c r="X37" s="726"/>
      <c r="Y37" s="727"/>
      <c r="Z37" s="357"/>
    </row>
    <row r="38" spans="2:26" s="361" customFormat="1" ht="15.75" customHeight="1" thickBot="1" x14ac:dyDescent="0.3">
      <c r="B38" s="360"/>
      <c r="C38" s="738"/>
      <c r="D38" s="739"/>
      <c r="E38" s="739"/>
      <c r="F38" s="739"/>
      <c r="G38" s="740"/>
      <c r="H38" s="364">
        <f>SUM(H36:H37)</f>
        <v>413</v>
      </c>
      <c r="I38" s="364">
        <f>SUM(I36:I37)</f>
        <v>22</v>
      </c>
      <c r="J38" s="26">
        <f>+H38/I38</f>
        <v>18.772727272727273</v>
      </c>
      <c r="K38" s="741"/>
      <c r="L38" s="742"/>
      <c r="M38" s="742"/>
      <c r="N38" s="742"/>
      <c r="O38" s="742"/>
      <c r="P38" s="742"/>
      <c r="Q38" s="742"/>
      <c r="R38" s="742"/>
      <c r="S38" s="742"/>
      <c r="T38" s="742"/>
      <c r="U38" s="742"/>
      <c r="V38" s="742"/>
      <c r="W38" s="742"/>
      <c r="X38" s="742"/>
      <c r="Y38" s="743"/>
      <c r="Z38" s="357"/>
    </row>
    <row r="39" spans="2:26" s="361" customFormat="1" ht="5.25" customHeight="1" x14ac:dyDescent="0.2">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row>
    <row r="40" spans="2:26" s="361" customFormat="1" ht="15" thickBot="1" x14ac:dyDescent="0.25">
      <c r="B40" s="360"/>
      <c r="C40" s="356"/>
      <c r="D40" s="356"/>
      <c r="E40" s="356"/>
      <c r="F40" s="356"/>
      <c r="G40" s="356"/>
      <c r="H40" s="365"/>
      <c r="I40" s="365"/>
      <c r="J40" s="28"/>
      <c r="K40" s="356"/>
      <c r="L40" s="356"/>
      <c r="M40" s="356"/>
      <c r="N40" s="356"/>
      <c r="O40" s="356"/>
      <c r="P40" s="356"/>
      <c r="Q40" s="356"/>
      <c r="R40" s="356"/>
      <c r="S40" s="356"/>
      <c r="T40" s="356"/>
      <c r="U40" s="356"/>
      <c r="V40" s="356"/>
      <c r="W40" s="356"/>
      <c r="X40" s="356"/>
      <c r="Y40" s="356"/>
      <c r="Z40" s="357"/>
    </row>
    <row r="41" spans="2:26" s="361" customFormat="1" x14ac:dyDescent="0.2">
      <c r="B41" s="36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357"/>
    </row>
    <row r="42" spans="2:26" ht="15" thickBot="1" x14ac:dyDescent="0.25">
      <c r="B42" s="35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357"/>
    </row>
    <row r="43" spans="2:26" x14ac:dyDescent="0.2">
      <c r="B43" s="355"/>
      <c r="C43" s="750" t="s">
        <v>27</v>
      </c>
      <c r="D43" s="751"/>
      <c r="E43" s="751"/>
      <c r="F43" s="751"/>
      <c r="G43" s="751"/>
      <c r="H43" s="751"/>
      <c r="I43" s="751"/>
      <c r="J43" s="751"/>
      <c r="K43" s="751"/>
      <c r="L43" s="751"/>
      <c r="M43" s="751"/>
      <c r="N43" s="751"/>
      <c r="O43" s="751"/>
      <c r="P43" s="751"/>
      <c r="Q43" s="751"/>
      <c r="R43" s="751"/>
      <c r="S43" s="751"/>
      <c r="T43" s="751"/>
      <c r="U43" s="751"/>
      <c r="V43" s="751"/>
      <c r="W43" s="751"/>
      <c r="X43" s="751"/>
      <c r="Y43" s="752"/>
      <c r="Z43" s="357"/>
    </row>
    <row r="44" spans="2:26" x14ac:dyDescent="0.2">
      <c r="B44" s="35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357"/>
    </row>
    <row r="45" spans="2:26" x14ac:dyDescent="0.2">
      <c r="B45" s="35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357"/>
    </row>
    <row r="46" spans="2:26" x14ac:dyDescent="0.2">
      <c r="B46" s="35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357"/>
    </row>
    <row r="47" spans="2:26" x14ac:dyDescent="0.2">
      <c r="B47" s="35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357"/>
    </row>
    <row r="48" spans="2:26" x14ac:dyDescent="0.2">
      <c r="B48" s="35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357"/>
    </row>
    <row r="49" spans="1:26" x14ac:dyDescent="0.2">
      <c r="B49" s="35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357"/>
    </row>
    <row r="50" spans="1:26" x14ac:dyDescent="0.2">
      <c r="B50" s="35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357"/>
    </row>
    <row r="51" spans="1:26" x14ac:dyDescent="0.2">
      <c r="B51" s="35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357"/>
    </row>
    <row r="52" spans="1: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1: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1:26" x14ac:dyDescent="0.2">
      <c r="B54" s="35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357"/>
    </row>
    <row r="55" spans="1:26" ht="15" thickBot="1" x14ac:dyDescent="0.25">
      <c r="B55" s="355"/>
      <c r="C55" s="756"/>
      <c r="D55" s="757"/>
      <c r="E55" s="757"/>
      <c r="F55" s="757"/>
      <c r="G55" s="757"/>
      <c r="H55" s="757"/>
      <c r="I55" s="757"/>
      <c r="J55" s="757"/>
      <c r="K55" s="757"/>
      <c r="L55" s="757"/>
      <c r="M55" s="757"/>
      <c r="N55" s="757"/>
      <c r="O55" s="757"/>
      <c r="P55" s="757"/>
      <c r="Q55" s="757"/>
      <c r="R55" s="757"/>
      <c r="S55" s="757"/>
      <c r="T55" s="757"/>
      <c r="U55" s="757"/>
      <c r="V55" s="757"/>
      <c r="W55" s="757"/>
      <c r="X55" s="757"/>
      <c r="Y55" s="758"/>
      <c r="Z55" s="357"/>
    </row>
    <row r="56" spans="1:26" x14ac:dyDescent="0.2">
      <c r="B56" s="366"/>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8"/>
    </row>
    <row r="57" spans="1:26" ht="15" thickBot="1" x14ac:dyDescent="0.25">
      <c r="B57" s="369"/>
      <c r="C57" s="370"/>
      <c r="D57" s="370"/>
      <c r="E57" s="370"/>
      <c r="F57" s="370"/>
      <c r="G57" s="370"/>
      <c r="H57" s="370"/>
      <c r="I57" s="370"/>
      <c r="J57" s="370"/>
      <c r="K57" s="370"/>
      <c r="L57" s="370"/>
      <c r="M57" s="370"/>
      <c r="N57" s="370"/>
      <c r="O57" s="370"/>
      <c r="P57" s="370"/>
      <c r="Q57" s="370"/>
      <c r="R57" s="370"/>
      <c r="S57" s="370"/>
      <c r="T57" s="370"/>
      <c r="U57" s="370"/>
      <c r="V57" s="370"/>
      <c r="W57" s="370"/>
      <c r="X57" s="370"/>
      <c r="Y57" s="370"/>
      <c r="Z57" s="371"/>
    </row>
    <row r="58" spans="1:26" ht="15.75" customHeight="1" x14ac:dyDescent="0.2">
      <c r="B58" s="372"/>
      <c r="C58" s="759" t="s">
        <v>20</v>
      </c>
      <c r="D58" s="760"/>
      <c r="E58" s="760"/>
      <c r="F58" s="760"/>
      <c r="G58" s="761"/>
      <c r="H58" s="759" t="s">
        <v>34</v>
      </c>
      <c r="I58" s="761"/>
      <c r="J58" s="759" t="s">
        <v>35</v>
      </c>
      <c r="K58" s="760"/>
      <c r="L58" s="760"/>
      <c r="M58" s="761"/>
      <c r="N58" s="759" t="s">
        <v>33</v>
      </c>
      <c r="O58" s="760"/>
      <c r="P58" s="760"/>
      <c r="Q58" s="760"/>
      <c r="R58" s="760"/>
      <c r="S58" s="760"/>
      <c r="T58" s="760"/>
      <c r="U58" s="760"/>
      <c r="V58" s="760"/>
      <c r="W58" s="760"/>
      <c r="X58" s="760"/>
      <c r="Y58" s="761"/>
      <c r="Z58" s="373"/>
    </row>
    <row r="59" spans="1:26" ht="15.75" customHeight="1" x14ac:dyDescent="0.2">
      <c r="A59" s="341"/>
      <c r="B59" s="374"/>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73"/>
    </row>
    <row r="60" spans="1:26" ht="15.75" customHeight="1" thickBot="1" x14ac:dyDescent="0.25">
      <c r="A60" s="341"/>
      <c r="B60" s="374"/>
      <c r="C60" s="762"/>
      <c r="D60" s="763"/>
      <c r="E60" s="763"/>
      <c r="F60" s="763"/>
      <c r="G60" s="764"/>
      <c r="H60" s="762"/>
      <c r="I60" s="764"/>
      <c r="J60" s="762"/>
      <c r="K60" s="763"/>
      <c r="L60" s="763"/>
      <c r="M60" s="764"/>
      <c r="N60" s="762"/>
      <c r="O60" s="763"/>
      <c r="P60" s="763"/>
      <c r="Q60" s="763"/>
      <c r="R60" s="763"/>
      <c r="S60" s="763"/>
      <c r="T60" s="763"/>
      <c r="U60" s="763"/>
      <c r="V60" s="763"/>
      <c r="W60" s="763"/>
      <c r="X60" s="763"/>
      <c r="Y60" s="764"/>
      <c r="Z60" s="373"/>
    </row>
    <row r="61" spans="1:26" ht="15" thickBot="1" x14ac:dyDescent="0.25">
      <c r="B61" s="372"/>
      <c r="C61" s="643" t="s">
        <v>94</v>
      </c>
      <c r="D61" s="644"/>
      <c r="E61" s="644"/>
      <c r="F61" s="644"/>
      <c r="G61" s="644"/>
      <c r="H61" s="644">
        <v>0</v>
      </c>
      <c r="I61" s="644"/>
      <c r="J61" s="644">
        <v>20</v>
      </c>
      <c r="K61" s="644"/>
      <c r="L61" s="644"/>
      <c r="M61" s="644"/>
      <c r="N61" s="1450" t="s">
        <v>799</v>
      </c>
      <c r="O61" s="1450"/>
      <c r="P61" s="1450"/>
      <c r="Q61" s="1450"/>
      <c r="R61" s="1450"/>
      <c r="S61" s="1450"/>
      <c r="T61" s="1450"/>
      <c r="U61" s="1450"/>
      <c r="V61" s="1450"/>
      <c r="W61" s="1450"/>
      <c r="X61" s="1450"/>
      <c r="Y61" s="1657"/>
      <c r="Z61" s="375"/>
    </row>
    <row r="62" spans="1:26" x14ac:dyDescent="0.2">
      <c r="B62" s="372"/>
      <c r="C62" s="643" t="s">
        <v>95</v>
      </c>
      <c r="D62" s="644"/>
      <c r="E62" s="644"/>
      <c r="F62" s="644"/>
      <c r="G62" s="644"/>
      <c r="H62" s="646">
        <v>20</v>
      </c>
      <c r="I62" s="646"/>
      <c r="J62" s="646">
        <v>13</v>
      </c>
      <c r="K62" s="646"/>
      <c r="L62" s="646"/>
      <c r="M62" s="646"/>
      <c r="N62" s="1524" t="s">
        <v>799</v>
      </c>
      <c r="O62" s="1524"/>
      <c r="P62" s="1524"/>
      <c r="Q62" s="1524"/>
      <c r="R62" s="1524"/>
      <c r="S62" s="1524"/>
      <c r="T62" s="1524"/>
      <c r="U62" s="1524"/>
      <c r="V62" s="1524"/>
      <c r="W62" s="1524"/>
      <c r="X62" s="1524"/>
      <c r="Y62" s="1656"/>
      <c r="Z62" s="375"/>
    </row>
    <row r="63" spans="1:26" x14ac:dyDescent="0.2">
      <c r="B63" s="372"/>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75"/>
    </row>
    <row r="64" spans="1:26" ht="15" thickBot="1" x14ac:dyDescent="0.25">
      <c r="B64" s="372"/>
      <c r="C64" s="647"/>
      <c r="D64" s="648"/>
      <c r="E64" s="648"/>
      <c r="F64" s="648"/>
      <c r="G64" s="648"/>
      <c r="H64" s="648"/>
      <c r="I64" s="648"/>
      <c r="J64" s="648"/>
      <c r="K64" s="648"/>
      <c r="L64" s="648"/>
      <c r="M64" s="648"/>
      <c r="N64" s="648"/>
      <c r="O64" s="648"/>
      <c r="P64" s="648"/>
      <c r="Q64" s="648"/>
      <c r="R64" s="648"/>
      <c r="S64" s="648"/>
      <c r="T64" s="648"/>
      <c r="U64" s="648"/>
      <c r="V64" s="648"/>
      <c r="W64" s="648"/>
      <c r="X64" s="648"/>
      <c r="Y64" s="770"/>
      <c r="Z64" s="375"/>
    </row>
    <row r="65" spans="2:26" x14ac:dyDescent="0.2">
      <c r="B65" s="376"/>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77"/>
    </row>
    <row r="104" ht="6" customHeight="1" x14ac:dyDescent="0.2"/>
  </sheetData>
  <mergeCells count="78">
    <mergeCell ref="C64:G64"/>
    <mergeCell ref="H64:I64"/>
    <mergeCell ref="J64:M64"/>
    <mergeCell ref="N64:Y64"/>
    <mergeCell ref="C62:G62"/>
    <mergeCell ref="H62:I62"/>
    <mergeCell ref="J62:M62"/>
    <mergeCell ref="N62:Y62"/>
    <mergeCell ref="C63:G63"/>
    <mergeCell ref="H63:I63"/>
    <mergeCell ref="J63:M63"/>
    <mergeCell ref="N63:Y63"/>
    <mergeCell ref="C58:G60"/>
    <mergeCell ref="H58:I60"/>
    <mergeCell ref="J58:M60"/>
    <mergeCell ref="N58:Y60"/>
    <mergeCell ref="C61:G61"/>
    <mergeCell ref="H61:I61"/>
    <mergeCell ref="J61:M61"/>
    <mergeCell ref="N61:Y61"/>
    <mergeCell ref="C43:Y55"/>
    <mergeCell ref="C34:G34"/>
    <mergeCell ref="K34:Y34"/>
    <mergeCell ref="C35:G35"/>
    <mergeCell ref="K35:Y35"/>
    <mergeCell ref="C36:G36"/>
    <mergeCell ref="K36:Y36"/>
    <mergeCell ref="C37:G37"/>
    <mergeCell ref="K37:Y37"/>
    <mergeCell ref="C38:G38"/>
    <mergeCell ref="K38:Y38"/>
    <mergeCell ref="C41:Y42"/>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sheetPr>
  <dimension ref="A1:AE108"/>
  <sheetViews>
    <sheetView topLeftCell="O32" workbookViewId="0">
      <selection activeCell="AE33" sqref="AE33"/>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10" width="13.42578125" style="3" customWidth="1"/>
    <col min="11" max="11" width="15" style="3" customWidth="1"/>
    <col min="12" max="13" width="3.42578125" style="3" customWidth="1"/>
    <col min="14" max="16" width="2.7109375" style="3" customWidth="1"/>
    <col min="17" max="17" width="7.7109375" style="3" customWidth="1"/>
    <col min="18" max="18" width="3.5703125" style="3" customWidth="1"/>
    <col min="19" max="19" width="3.7109375" style="3"/>
    <col min="20" max="20" width="3.28515625" style="3" customWidth="1"/>
    <col min="21" max="22" width="6.42578125" style="3" customWidth="1"/>
    <col min="23" max="23" width="3.7109375" style="3"/>
    <col min="24" max="26" width="5" style="3" customWidth="1"/>
    <col min="27" max="27" width="2.85546875" style="3" customWidth="1"/>
    <col min="28" max="28" width="3.7109375" style="3"/>
    <col min="29" max="29" width="9.42578125" style="3" customWidth="1"/>
    <col min="30" max="30" width="8.140625" style="3" customWidth="1"/>
    <col min="31" max="31" width="7.5703125" style="3" customWidth="1"/>
    <col min="32" max="16384" width="3.7109375" style="3"/>
  </cols>
  <sheetData>
    <row r="1" spans="1:27" ht="15" thickBot="1" x14ac:dyDescent="0.25">
      <c r="A1" s="1"/>
      <c r="B1" s="2"/>
      <c r="C1" s="2"/>
      <c r="D1" s="2"/>
      <c r="E1" s="2"/>
      <c r="F1" s="2"/>
    </row>
    <row r="2" spans="1:27"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49"/>
      <c r="AA2" s="650"/>
    </row>
    <row r="3" spans="1:27" ht="15" x14ac:dyDescent="0.2">
      <c r="A3" s="1"/>
      <c r="B3" s="645"/>
      <c r="C3" s="646"/>
      <c r="D3" s="646"/>
      <c r="E3" s="646"/>
      <c r="F3" s="646"/>
      <c r="G3" s="646"/>
      <c r="H3" s="651" t="s">
        <v>1</v>
      </c>
      <c r="I3" s="651"/>
      <c r="J3" s="651"/>
      <c r="K3" s="651"/>
      <c r="L3" s="651"/>
      <c r="M3" s="651"/>
      <c r="N3" s="651"/>
      <c r="O3" s="651"/>
      <c r="P3" s="651"/>
      <c r="Q3" s="651" t="s">
        <v>37</v>
      </c>
      <c r="R3" s="651"/>
      <c r="S3" s="651"/>
      <c r="T3" s="651"/>
      <c r="U3" s="651"/>
      <c r="V3" s="651"/>
      <c r="W3" s="651"/>
      <c r="X3" s="651"/>
      <c r="Y3" s="651"/>
      <c r="Z3" s="651"/>
      <c r="AA3" s="652"/>
    </row>
    <row r="4" spans="1:27"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3"/>
      <c r="AA4" s="654"/>
    </row>
    <row r="5" spans="1:27" ht="15" x14ac:dyDescent="0.2">
      <c r="A5" s="1"/>
      <c r="B5" s="1"/>
      <c r="C5" s="1"/>
      <c r="D5" s="1"/>
      <c r="E5" s="1"/>
      <c r="F5" s="1"/>
      <c r="G5" s="1"/>
      <c r="H5" s="4"/>
      <c r="I5" s="4"/>
      <c r="J5" s="4"/>
      <c r="K5" s="4"/>
      <c r="L5" s="4"/>
      <c r="M5" s="4"/>
      <c r="N5" s="4"/>
      <c r="O5" s="4"/>
      <c r="P5" s="4"/>
      <c r="Q5" s="4"/>
      <c r="R5" s="4"/>
      <c r="S5" s="4"/>
      <c r="T5" s="4"/>
      <c r="U5" s="4"/>
      <c r="V5" s="4"/>
      <c r="W5" s="4"/>
      <c r="X5" s="4"/>
      <c r="Y5" s="4"/>
      <c r="Z5" s="4"/>
      <c r="AA5" s="4"/>
    </row>
    <row r="6" spans="1:27" ht="15.75" thickBot="1" x14ac:dyDescent="0.25">
      <c r="B6" s="5"/>
      <c r="C6" s="6"/>
      <c r="D6" s="6"/>
      <c r="E6" s="6"/>
      <c r="F6" s="6"/>
      <c r="G6" s="6"/>
      <c r="H6" s="6"/>
      <c r="I6" s="7"/>
      <c r="J6" s="7"/>
      <c r="K6" s="7"/>
      <c r="L6" s="7"/>
      <c r="M6" s="7"/>
      <c r="N6" s="7"/>
      <c r="O6" s="7"/>
      <c r="P6" s="7"/>
      <c r="Q6" s="7"/>
      <c r="R6" s="7"/>
      <c r="S6" s="8"/>
      <c r="T6" s="8"/>
      <c r="U6" s="8"/>
      <c r="V6" s="8"/>
      <c r="W6" s="8"/>
      <c r="X6" s="6"/>
      <c r="Y6" s="6"/>
      <c r="Z6" s="6"/>
      <c r="AA6" s="9"/>
    </row>
    <row r="7" spans="1:27" ht="15" customHeight="1" x14ac:dyDescent="0.2">
      <c r="B7" s="10"/>
      <c r="C7" s="628" t="s">
        <v>2</v>
      </c>
      <c r="D7" s="629"/>
      <c r="E7" s="629"/>
      <c r="F7" s="629"/>
      <c r="G7" s="629"/>
      <c r="H7" s="630"/>
      <c r="I7" s="661" t="s">
        <v>204</v>
      </c>
      <c r="J7" s="662"/>
      <c r="K7" s="662"/>
      <c r="L7" s="662"/>
      <c r="M7" s="662"/>
      <c r="N7" s="662"/>
      <c r="O7" s="662"/>
      <c r="P7" s="662"/>
      <c r="Q7" s="662"/>
      <c r="R7" s="662"/>
      <c r="S7" s="662"/>
      <c r="T7" s="662"/>
      <c r="U7" s="662"/>
      <c r="V7" s="662"/>
      <c r="W7" s="662"/>
      <c r="X7" s="662"/>
      <c r="Y7" s="662"/>
      <c r="Z7" s="663"/>
      <c r="AA7" s="11"/>
    </row>
    <row r="8" spans="1:27" ht="15.75" thickBot="1" x14ac:dyDescent="0.25">
      <c r="B8" s="10"/>
      <c r="C8" s="631"/>
      <c r="D8" s="632"/>
      <c r="E8" s="632"/>
      <c r="F8" s="632"/>
      <c r="G8" s="632"/>
      <c r="H8" s="633"/>
      <c r="I8" s="664"/>
      <c r="J8" s="665"/>
      <c r="K8" s="665"/>
      <c r="L8" s="665"/>
      <c r="M8" s="665"/>
      <c r="N8" s="665"/>
      <c r="O8" s="665"/>
      <c r="P8" s="665"/>
      <c r="Q8" s="665"/>
      <c r="R8" s="665"/>
      <c r="S8" s="665"/>
      <c r="T8" s="665"/>
      <c r="U8" s="665"/>
      <c r="V8" s="665"/>
      <c r="W8" s="665"/>
      <c r="X8" s="665"/>
      <c r="Y8" s="665"/>
      <c r="Z8" s="666"/>
      <c r="AA8" s="11"/>
    </row>
    <row r="9" spans="1:27" ht="15.75" thickBot="1" x14ac:dyDescent="0.25">
      <c r="B9" s="10"/>
      <c r="C9" s="12"/>
      <c r="D9" s="12"/>
      <c r="E9" s="12"/>
      <c r="F9" s="12"/>
      <c r="G9" s="12"/>
      <c r="H9" s="12"/>
      <c r="I9" s="13"/>
      <c r="J9" s="13"/>
      <c r="K9" s="13"/>
      <c r="L9" s="13"/>
      <c r="M9" s="13"/>
      <c r="N9" s="13"/>
      <c r="O9" s="13"/>
      <c r="P9" s="13"/>
      <c r="Q9" s="13"/>
      <c r="R9" s="13"/>
      <c r="S9" s="14"/>
      <c r="T9" s="14"/>
      <c r="U9" s="14"/>
      <c r="V9" s="14"/>
      <c r="W9" s="14"/>
      <c r="X9" s="12"/>
      <c r="Y9" s="12"/>
      <c r="Z9" s="12"/>
      <c r="AA9" s="11"/>
    </row>
    <row r="10" spans="1:27" ht="15" customHeight="1" thickBot="1" x14ac:dyDescent="0.25">
      <c r="B10" s="10"/>
      <c r="C10" s="628" t="s">
        <v>4</v>
      </c>
      <c r="D10" s="629"/>
      <c r="E10" s="629"/>
      <c r="F10" s="629"/>
      <c r="G10" s="629"/>
      <c r="H10" s="630"/>
      <c r="I10" s="750" t="s">
        <v>205</v>
      </c>
      <c r="J10" s="751"/>
      <c r="K10" s="1122"/>
      <c r="L10" s="1122"/>
      <c r="M10" s="1122"/>
      <c r="N10" s="1122"/>
      <c r="O10" s="1122"/>
      <c r="P10" s="1122"/>
      <c r="Q10" s="1122"/>
      <c r="R10" s="1123"/>
      <c r="S10" s="673" t="s">
        <v>3</v>
      </c>
      <c r="T10" s="674"/>
      <c r="U10" s="674"/>
      <c r="V10" s="675"/>
      <c r="W10" s="667" t="s">
        <v>5</v>
      </c>
      <c r="X10" s="668"/>
      <c r="Y10" s="668"/>
      <c r="Z10" s="669"/>
      <c r="AA10" s="11"/>
    </row>
    <row r="11" spans="1:27" ht="28.5" customHeight="1" thickBot="1" x14ac:dyDescent="0.25">
      <c r="B11" s="10"/>
      <c r="C11" s="631"/>
      <c r="D11" s="632"/>
      <c r="E11" s="632"/>
      <c r="F11" s="632"/>
      <c r="G11" s="632"/>
      <c r="H11" s="633"/>
      <c r="I11" s="1124"/>
      <c r="J11" s="1125"/>
      <c r="K11" s="1125"/>
      <c r="L11" s="1125"/>
      <c r="M11" s="1125"/>
      <c r="N11" s="1125"/>
      <c r="O11" s="1125"/>
      <c r="P11" s="1125"/>
      <c r="Q11" s="1125"/>
      <c r="R11" s="1126"/>
      <c r="S11" s="682" t="s">
        <v>206</v>
      </c>
      <c r="T11" s="683"/>
      <c r="U11" s="683"/>
      <c r="V11" s="684"/>
      <c r="W11" s="670" t="s">
        <v>207</v>
      </c>
      <c r="X11" s="671"/>
      <c r="Y11" s="671"/>
      <c r="Z11" s="672"/>
      <c r="AA11" s="11"/>
    </row>
    <row r="12" spans="1:27" ht="15" thickBot="1" x14ac:dyDescent="0.25">
      <c r="B12" s="15"/>
      <c r="C12" s="16"/>
      <c r="D12" s="16"/>
      <c r="E12" s="16"/>
      <c r="F12" s="16"/>
      <c r="G12" s="16"/>
      <c r="H12" s="16"/>
      <c r="I12" s="16"/>
      <c r="J12" s="16"/>
      <c r="K12" s="16"/>
      <c r="L12" s="16"/>
      <c r="M12" s="16"/>
      <c r="N12" s="16"/>
      <c r="O12" s="16"/>
      <c r="P12" s="16"/>
      <c r="Q12" s="16"/>
      <c r="R12" s="16"/>
      <c r="S12" s="16"/>
      <c r="T12" s="16"/>
      <c r="U12" s="16"/>
      <c r="V12" s="16"/>
      <c r="W12" s="16"/>
      <c r="X12" s="16"/>
      <c r="Y12" s="16"/>
      <c r="Z12" s="16"/>
      <c r="AA12" s="17"/>
    </row>
    <row r="13" spans="1:27" ht="15" customHeight="1" x14ac:dyDescent="0.2">
      <c r="B13" s="15"/>
      <c r="C13" s="628" t="s">
        <v>6</v>
      </c>
      <c r="D13" s="629"/>
      <c r="E13" s="629"/>
      <c r="F13" s="629"/>
      <c r="G13" s="629"/>
      <c r="H13" s="630"/>
      <c r="I13" s="634" t="s">
        <v>208</v>
      </c>
      <c r="J13" s="634"/>
      <c r="K13" s="635"/>
      <c r="L13" s="635"/>
      <c r="M13" s="635"/>
      <c r="N13" s="635"/>
      <c r="O13" s="635"/>
      <c r="P13" s="635"/>
      <c r="Q13" s="635"/>
      <c r="R13" s="635"/>
      <c r="S13" s="635"/>
      <c r="T13" s="636"/>
      <c r="U13" s="628" t="s">
        <v>7</v>
      </c>
      <c r="V13" s="629"/>
      <c r="W13" s="629"/>
      <c r="X13" s="629"/>
      <c r="Y13" s="629"/>
      <c r="Z13" s="630"/>
      <c r="AA13" s="17"/>
    </row>
    <row r="14" spans="1:27" ht="30" customHeight="1" thickBot="1" x14ac:dyDescent="0.25">
      <c r="B14" s="15"/>
      <c r="C14" s="631"/>
      <c r="D14" s="632"/>
      <c r="E14" s="632"/>
      <c r="F14" s="632"/>
      <c r="G14" s="632"/>
      <c r="H14" s="633"/>
      <c r="I14" s="637"/>
      <c r="J14" s="637"/>
      <c r="K14" s="638"/>
      <c r="L14" s="638"/>
      <c r="M14" s="638"/>
      <c r="N14" s="638"/>
      <c r="O14" s="638"/>
      <c r="P14" s="638"/>
      <c r="Q14" s="638"/>
      <c r="R14" s="638"/>
      <c r="S14" s="638"/>
      <c r="T14" s="639"/>
      <c r="U14" s="640" t="s">
        <v>209</v>
      </c>
      <c r="V14" s="641"/>
      <c r="W14" s="641"/>
      <c r="X14" s="641"/>
      <c r="Y14" s="641"/>
      <c r="Z14" s="642"/>
      <c r="AA14" s="17"/>
    </row>
    <row r="15" spans="1:27" ht="15" thickBot="1" x14ac:dyDescent="0.25">
      <c r="B15" s="15"/>
      <c r="C15" s="16"/>
      <c r="D15" s="16"/>
      <c r="E15" s="16"/>
      <c r="F15" s="16"/>
      <c r="G15" s="16"/>
      <c r="H15" s="16"/>
      <c r="I15" s="16"/>
      <c r="J15" s="16"/>
      <c r="K15" s="16"/>
      <c r="L15" s="16"/>
      <c r="M15" s="16"/>
      <c r="N15" s="16"/>
      <c r="O15" s="16"/>
      <c r="P15" s="16"/>
      <c r="Q15" s="16"/>
      <c r="R15" s="16"/>
      <c r="S15" s="16"/>
      <c r="T15" s="16"/>
      <c r="U15" s="16"/>
      <c r="V15" s="16"/>
      <c r="W15" s="16"/>
      <c r="X15" s="16"/>
      <c r="Y15" s="16"/>
      <c r="Z15" s="16"/>
      <c r="AA15" s="17"/>
    </row>
    <row r="16" spans="1:27" ht="43.5" customHeight="1" thickBot="1" x14ac:dyDescent="0.25">
      <c r="B16" s="15"/>
      <c r="C16" s="685" t="s">
        <v>8</v>
      </c>
      <c r="D16" s="686"/>
      <c r="E16" s="686"/>
      <c r="F16" s="686"/>
      <c r="G16" s="686"/>
      <c r="H16" s="687"/>
      <c r="I16" s="688" t="s">
        <v>210</v>
      </c>
      <c r="J16" s="688"/>
      <c r="K16" s="689"/>
      <c r="L16" s="689"/>
      <c r="M16" s="689"/>
      <c r="N16" s="689"/>
      <c r="O16" s="689"/>
      <c r="P16" s="689"/>
      <c r="Q16" s="689"/>
      <c r="R16" s="689"/>
      <c r="S16" s="689"/>
      <c r="T16" s="689"/>
      <c r="U16" s="689"/>
      <c r="V16" s="689"/>
      <c r="W16" s="689"/>
      <c r="X16" s="689"/>
      <c r="Y16" s="689"/>
      <c r="Z16" s="690"/>
      <c r="AA16" s="17"/>
    </row>
    <row r="17" spans="2:27" ht="16.5" customHeight="1" thickBot="1" x14ac:dyDescent="0.25">
      <c r="B17" s="15"/>
      <c r="C17" s="14"/>
      <c r="D17" s="14"/>
      <c r="E17" s="14"/>
      <c r="F17" s="14"/>
      <c r="G17" s="14"/>
      <c r="H17" s="14"/>
      <c r="I17" s="18"/>
      <c r="J17" s="18"/>
      <c r="K17" s="18"/>
      <c r="L17" s="18"/>
      <c r="M17" s="18"/>
      <c r="N17" s="18"/>
      <c r="O17" s="18"/>
      <c r="P17" s="18"/>
      <c r="Q17" s="18"/>
      <c r="R17" s="18"/>
      <c r="S17" s="18"/>
      <c r="T17" s="18"/>
      <c r="U17" s="18"/>
      <c r="V17" s="18"/>
      <c r="W17" s="18"/>
      <c r="X17" s="18"/>
      <c r="Y17" s="18"/>
      <c r="Z17" s="18"/>
      <c r="AA17" s="17"/>
    </row>
    <row r="18" spans="2:27" ht="52.5" customHeight="1" thickBot="1" x14ac:dyDescent="0.25">
      <c r="B18" s="15"/>
      <c r="C18" s="685" t="s">
        <v>9</v>
      </c>
      <c r="D18" s="686"/>
      <c r="E18" s="686"/>
      <c r="F18" s="686"/>
      <c r="G18" s="686"/>
      <c r="H18" s="687"/>
      <c r="I18" s="688" t="s">
        <v>211</v>
      </c>
      <c r="J18" s="688"/>
      <c r="K18" s="689"/>
      <c r="L18" s="689"/>
      <c r="M18" s="689"/>
      <c r="N18" s="689"/>
      <c r="O18" s="689"/>
      <c r="P18" s="689"/>
      <c r="Q18" s="689"/>
      <c r="R18" s="689"/>
      <c r="S18" s="689"/>
      <c r="T18" s="689"/>
      <c r="U18" s="689"/>
      <c r="V18" s="689"/>
      <c r="W18" s="689"/>
      <c r="X18" s="689"/>
      <c r="Y18" s="689"/>
      <c r="Z18" s="690"/>
      <c r="AA18" s="17"/>
    </row>
    <row r="19" spans="2:27" ht="16.5" customHeight="1" thickBot="1" x14ac:dyDescent="0.25">
      <c r="B19" s="15"/>
      <c r="C19" s="14"/>
      <c r="D19" s="14"/>
      <c r="E19" s="14"/>
      <c r="F19" s="14"/>
      <c r="G19" s="14"/>
      <c r="H19" s="14"/>
      <c r="I19" s="18"/>
      <c r="J19" s="18"/>
      <c r="K19" s="18"/>
      <c r="L19" s="18"/>
      <c r="M19" s="18"/>
      <c r="N19" s="18"/>
      <c r="O19" s="18"/>
      <c r="P19" s="18"/>
      <c r="Q19" s="18"/>
      <c r="R19" s="18"/>
      <c r="S19" s="18"/>
      <c r="T19" s="18"/>
      <c r="U19" s="18"/>
      <c r="V19" s="18"/>
      <c r="W19" s="18"/>
      <c r="X19" s="18"/>
      <c r="Y19" s="18"/>
      <c r="Z19" s="18"/>
      <c r="AA19" s="17"/>
    </row>
    <row r="20" spans="2:27" s="1" customFormat="1" ht="22.5" customHeight="1" x14ac:dyDescent="0.2">
      <c r="B20" s="15"/>
      <c r="C20" s="691" t="s">
        <v>10</v>
      </c>
      <c r="D20" s="692"/>
      <c r="E20" s="692"/>
      <c r="F20" s="692"/>
      <c r="G20" s="692"/>
      <c r="H20" s="693"/>
      <c r="I20" s="697" t="s">
        <v>226</v>
      </c>
      <c r="J20" s="698"/>
      <c r="K20" s="698"/>
      <c r="L20" s="698"/>
      <c r="M20" s="699"/>
      <c r="N20" s="667" t="s">
        <v>11</v>
      </c>
      <c r="O20" s="668"/>
      <c r="P20" s="668"/>
      <c r="Q20" s="668"/>
      <c r="R20" s="668"/>
      <c r="S20" s="668"/>
      <c r="T20" s="669"/>
      <c r="U20" s="667" t="s">
        <v>12</v>
      </c>
      <c r="V20" s="668"/>
      <c r="W20" s="668"/>
      <c r="X20" s="668"/>
      <c r="Y20" s="668"/>
      <c r="Z20" s="669"/>
      <c r="AA20" s="17"/>
    </row>
    <row r="21" spans="2:27" s="1" customFormat="1" ht="30.75" customHeight="1" thickBot="1" x14ac:dyDescent="0.25">
      <c r="B21" s="15"/>
      <c r="C21" s="694"/>
      <c r="D21" s="695"/>
      <c r="E21" s="695"/>
      <c r="F21" s="695"/>
      <c r="G21" s="695"/>
      <c r="H21" s="696"/>
      <c r="I21" s="700"/>
      <c r="J21" s="701"/>
      <c r="K21" s="701"/>
      <c r="L21" s="701"/>
      <c r="M21" s="702"/>
      <c r="N21" s="842" t="s">
        <v>70</v>
      </c>
      <c r="O21" s="843"/>
      <c r="P21" s="843"/>
      <c r="Q21" s="843"/>
      <c r="R21" s="843"/>
      <c r="S21" s="843"/>
      <c r="T21" s="844"/>
      <c r="U21" s="670" t="s">
        <v>71</v>
      </c>
      <c r="V21" s="671"/>
      <c r="W21" s="671"/>
      <c r="X21" s="671"/>
      <c r="Y21" s="671"/>
      <c r="Z21" s="672"/>
      <c r="AA21" s="17"/>
    </row>
    <row r="22" spans="2:27" ht="15" thickBot="1" x14ac:dyDescent="0.25">
      <c r="B22" s="15"/>
      <c r="C22" s="16"/>
      <c r="D22" s="16"/>
      <c r="E22" s="16"/>
      <c r="F22" s="16"/>
      <c r="G22" s="16"/>
      <c r="H22" s="16"/>
      <c r="I22" s="16"/>
      <c r="J22" s="16"/>
      <c r="K22" s="16"/>
      <c r="L22" s="16"/>
      <c r="M22" s="16"/>
      <c r="N22" s="16"/>
      <c r="O22" s="16"/>
      <c r="P22" s="16"/>
      <c r="Q22" s="16"/>
      <c r="R22" s="16"/>
      <c r="S22" s="16"/>
      <c r="T22" s="16"/>
      <c r="U22" s="16"/>
      <c r="V22" s="16"/>
      <c r="W22" s="16"/>
      <c r="X22" s="16"/>
      <c r="Y22" s="16"/>
      <c r="Z22" s="16"/>
      <c r="AA22" s="17"/>
    </row>
    <row r="23" spans="2:27" ht="31.5" customHeight="1" x14ac:dyDescent="0.2">
      <c r="B23" s="15"/>
      <c r="C23" s="667" t="s">
        <v>13</v>
      </c>
      <c r="D23" s="668"/>
      <c r="E23" s="668"/>
      <c r="F23" s="668"/>
      <c r="G23" s="668"/>
      <c r="H23" s="668"/>
      <c r="I23" s="669"/>
      <c r="J23" s="667" t="s">
        <v>14</v>
      </c>
      <c r="K23" s="668"/>
      <c r="L23" s="668"/>
      <c r="M23" s="668"/>
      <c r="N23" s="668"/>
      <c r="O23" s="668"/>
      <c r="P23" s="668"/>
      <c r="Q23" s="669"/>
      <c r="R23" s="667" t="s">
        <v>15</v>
      </c>
      <c r="S23" s="668"/>
      <c r="T23" s="668"/>
      <c r="U23" s="668"/>
      <c r="V23" s="668"/>
      <c r="W23" s="668"/>
      <c r="X23" s="668"/>
      <c r="Y23" s="668"/>
      <c r="Z23" s="669"/>
      <c r="AA23" s="17"/>
    </row>
    <row r="24" spans="2:27" ht="29.25" customHeight="1" thickBot="1" x14ac:dyDescent="0.25">
      <c r="B24" s="15"/>
      <c r="C24" s="710" t="s">
        <v>212</v>
      </c>
      <c r="D24" s="711"/>
      <c r="E24" s="711"/>
      <c r="F24" s="711"/>
      <c r="G24" s="711"/>
      <c r="H24" s="711"/>
      <c r="I24" s="712"/>
      <c r="J24" s="1118" t="s">
        <v>142</v>
      </c>
      <c r="K24" s="1119"/>
      <c r="L24" s="1119"/>
      <c r="M24" s="1119"/>
      <c r="N24" s="1119"/>
      <c r="O24" s="1119"/>
      <c r="P24" s="1119"/>
      <c r="Q24" s="1120"/>
      <c r="R24" s="1482" t="s">
        <v>164</v>
      </c>
      <c r="S24" s="1483"/>
      <c r="T24" s="1483"/>
      <c r="U24" s="1483"/>
      <c r="V24" s="1483"/>
      <c r="W24" s="1483"/>
      <c r="X24" s="1483"/>
      <c r="Y24" s="1483"/>
      <c r="Z24" s="1484"/>
      <c r="AA24" s="17"/>
    </row>
    <row r="25" spans="2:27" ht="15" thickBot="1" x14ac:dyDescent="0.25">
      <c r="B25" s="15"/>
      <c r="C25" s="16"/>
      <c r="D25" s="16"/>
      <c r="E25" s="16"/>
      <c r="F25" s="16"/>
      <c r="G25" s="16"/>
      <c r="H25" s="16"/>
      <c r="I25" s="16"/>
      <c r="J25" s="16"/>
      <c r="K25" s="16"/>
      <c r="L25" s="16"/>
      <c r="M25" s="16"/>
      <c r="N25" s="16"/>
      <c r="O25" s="16"/>
      <c r="P25" s="16"/>
      <c r="Q25" s="16"/>
      <c r="R25" s="16"/>
      <c r="S25" s="16"/>
      <c r="T25" s="16"/>
      <c r="U25" s="16"/>
      <c r="V25" s="16"/>
      <c r="W25" s="16"/>
      <c r="X25" s="16"/>
      <c r="Y25" s="16"/>
      <c r="Z25" s="16"/>
      <c r="AA25" s="17"/>
    </row>
    <row r="26" spans="2:27" ht="33" customHeight="1" thickBot="1" x14ac:dyDescent="0.25">
      <c r="B26" s="15"/>
      <c r="C26" s="685" t="s">
        <v>16</v>
      </c>
      <c r="D26" s="686"/>
      <c r="E26" s="686"/>
      <c r="F26" s="686"/>
      <c r="G26" s="686"/>
      <c r="H26" s="687"/>
      <c r="I26" s="688" t="s">
        <v>213</v>
      </c>
      <c r="J26" s="688"/>
      <c r="K26" s="689"/>
      <c r="L26" s="689"/>
      <c r="M26" s="689"/>
      <c r="N26" s="689"/>
      <c r="O26" s="689"/>
      <c r="P26" s="689"/>
      <c r="Q26" s="689"/>
      <c r="R26" s="689"/>
      <c r="S26" s="689"/>
      <c r="T26" s="689"/>
      <c r="U26" s="689"/>
      <c r="V26" s="689"/>
      <c r="W26" s="689"/>
      <c r="X26" s="689"/>
      <c r="Y26" s="689"/>
      <c r="Z26" s="690"/>
      <c r="AA26" s="17"/>
    </row>
    <row r="27" spans="2:27" ht="15.75" thickBot="1" x14ac:dyDescent="0.25">
      <c r="B27" s="15"/>
      <c r="C27" s="14"/>
      <c r="D27" s="14"/>
      <c r="E27" s="14"/>
      <c r="F27" s="14"/>
      <c r="G27" s="14"/>
      <c r="H27" s="14"/>
      <c r="I27" s="18"/>
      <c r="J27" s="18"/>
      <c r="K27" s="18"/>
      <c r="L27" s="18"/>
      <c r="M27" s="18"/>
      <c r="N27" s="18"/>
      <c r="O27" s="18"/>
      <c r="P27" s="18"/>
      <c r="Q27" s="18"/>
      <c r="R27" s="18"/>
      <c r="S27" s="18"/>
      <c r="T27" s="18"/>
      <c r="U27" s="18"/>
      <c r="V27" s="18"/>
      <c r="W27" s="18"/>
      <c r="X27" s="18"/>
      <c r="Y27" s="18"/>
      <c r="Z27" s="18"/>
      <c r="AA27" s="17"/>
    </row>
    <row r="28" spans="2:27" ht="39.75" customHeight="1" thickBot="1" x14ac:dyDescent="0.25">
      <c r="B28" s="15"/>
      <c r="C28" s="685" t="s">
        <v>17</v>
      </c>
      <c r="D28" s="686"/>
      <c r="E28" s="686"/>
      <c r="F28" s="686"/>
      <c r="G28" s="686"/>
      <c r="H28" s="687"/>
      <c r="I28" s="709" t="s">
        <v>214</v>
      </c>
      <c r="J28" s="1053"/>
      <c r="K28" s="688"/>
      <c r="L28" s="685" t="s">
        <v>18</v>
      </c>
      <c r="M28" s="686"/>
      <c r="N28" s="686"/>
      <c r="O28" s="686"/>
      <c r="P28" s="686"/>
      <c r="Q28" s="687"/>
      <c r="R28" s="718" t="s">
        <v>38</v>
      </c>
      <c r="S28" s="716"/>
      <c r="T28" s="717"/>
      <c r="U28" s="54" t="s">
        <v>77</v>
      </c>
      <c r="V28" s="716" t="s">
        <v>39</v>
      </c>
      <c r="W28" s="716"/>
      <c r="X28" s="716"/>
      <c r="Y28" s="717"/>
      <c r="Z28" s="54" t="s">
        <v>77</v>
      </c>
      <c r="AA28" s="17"/>
    </row>
    <row r="29" spans="2:27" ht="15" thickBot="1" x14ac:dyDescent="0.25">
      <c r="B29" s="15"/>
      <c r="C29" s="16"/>
      <c r="D29" s="16"/>
      <c r="E29" s="16"/>
      <c r="F29" s="16"/>
      <c r="G29" s="16"/>
      <c r="H29" s="16"/>
      <c r="I29" s="16"/>
      <c r="J29" s="16"/>
      <c r="K29" s="16"/>
      <c r="L29" s="16"/>
      <c r="M29" s="16"/>
      <c r="N29" s="16"/>
      <c r="O29" s="16"/>
      <c r="P29" s="16"/>
      <c r="Q29" s="16"/>
      <c r="R29" s="16"/>
      <c r="S29" s="16"/>
      <c r="T29" s="16"/>
      <c r="U29" s="16"/>
      <c r="V29" s="16"/>
      <c r="W29" s="16"/>
      <c r="X29" s="16"/>
      <c r="Y29" s="16"/>
      <c r="Z29" s="16"/>
      <c r="AA29" s="17"/>
    </row>
    <row r="30" spans="2:27" s="19" customFormat="1" x14ac:dyDescent="0.2">
      <c r="B30" s="2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29"/>
      <c r="Z30" s="730"/>
      <c r="AA30" s="17"/>
    </row>
    <row r="31" spans="2:27" s="19" customFormat="1" ht="15" thickBot="1" x14ac:dyDescent="0.25">
      <c r="B31" s="20"/>
      <c r="C31" s="731"/>
      <c r="D31" s="732"/>
      <c r="E31" s="732"/>
      <c r="F31" s="732"/>
      <c r="G31" s="732"/>
      <c r="H31" s="732"/>
      <c r="I31" s="732"/>
      <c r="J31" s="732"/>
      <c r="K31" s="732"/>
      <c r="L31" s="732"/>
      <c r="M31" s="732"/>
      <c r="N31" s="732"/>
      <c r="O31" s="732"/>
      <c r="P31" s="732"/>
      <c r="Q31" s="732"/>
      <c r="R31" s="732"/>
      <c r="S31" s="732"/>
      <c r="T31" s="732"/>
      <c r="U31" s="732"/>
      <c r="V31" s="732"/>
      <c r="W31" s="732"/>
      <c r="X31" s="732"/>
      <c r="Y31" s="732"/>
      <c r="Z31" s="733"/>
      <c r="AA31" s="17"/>
    </row>
    <row r="32" spans="2:27" s="19" customFormat="1" ht="14.25" customHeight="1" x14ac:dyDescent="0.2">
      <c r="B32" s="20"/>
      <c r="C32" s="824" t="s">
        <v>20</v>
      </c>
      <c r="D32" s="825"/>
      <c r="E32" s="825"/>
      <c r="F32" s="825"/>
      <c r="G32" s="826"/>
      <c r="H32" s="830" t="s">
        <v>215</v>
      </c>
      <c r="I32" s="909" t="s">
        <v>216</v>
      </c>
      <c r="J32" s="909" t="s">
        <v>25</v>
      </c>
      <c r="K32" s="830" t="s">
        <v>23</v>
      </c>
      <c r="L32" s="832" t="s">
        <v>24</v>
      </c>
      <c r="M32" s="825"/>
      <c r="N32" s="825"/>
      <c r="O32" s="825"/>
      <c r="P32" s="825"/>
      <c r="Q32" s="825"/>
      <c r="R32" s="825"/>
      <c r="S32" s="825"/>
      <c r="T32" s="825"/>
      <c r="U32" s="825"/>
      <c r="V32" s="825"/>
      <c r="W32" s="825"/>
      <c r="X32" s="825"/>
      <c r="Y32" s="825"/>
      <c r="Z32" s="826"/>
      <c r="AA32" s="17"/>
    </row>
    <row r="33" spans="2:31" s="19" customFormat="1" ht="31.5" customHeight="1" thickBot="1" x14ac:dyDescent="0.25">
      <c r="B33" s="20"/>
      <c r="C33" s="827"/>
      <c r="D33" s="828"/>
      <c r="E33" s="828"/>
      <c r="F33" s="828"/>
      <c r="G33" s="829"/>
      <c r="H33" s="831"/>
      <c r="I33" s="910"/>
      <c r="J33" s="910"/>
      <c r="K33" s="831"/>
      <c r="L33" s="833"/>
      <c r="M33" s="828"/>
      <c r="N33" s="828"/>
      <c r="O33" s="828"/>
      <c r="P33" s="828"/>
      <c r="Q33" s="828"/>
      <c r="R33" s="828"/>
      <c r="S33" s="828"/>
      <c r="T33" s="828"/>
      <c r="U33" s="828"/>
      <c r="V33" s="828"/>
      <c r="W33" s="828"/>
      <c r="X33" s="828"/>
      <c r="Y33" s="828"/>
      <c r="Z33" s="829"/>
      <c r="AA33" s="17"/>
      <c r="AC33" s="19">
        <v>174</v>
      </c>
      <c r="AD33" s="19">
        <v>216</v>
      </c>
      <c r="AE33" s="627">
        <f>+AC33/AD33</f>
        <v>0.80555555555555558</v>
      </c>
    </row>
    <row r="34" spans="2:31" s="19" customFormat="1" ht="24.75" customHeight="1" x14ac:dyDescent="0.2">
      <c r="B34" s="20"/>
      <c r="C34" s="1674" t="s">
        <v>36</v>
      </c>
      <c r="D34" s="1675"/>
      <c r="E34" s="1675"/>
      <c r="F34" s="1675"/>
      <c r="G34" s="1676"/>
      <c r="H34" s="68" t="s">
        <v>217</v>
      </c>
      <c r="I34" s="69">
        <v>160</v>
      </c>
      <c r="J34" s="1692">
        <f>I34+I35</f>
        <v>211</v>
      </c>
      <c r="K34" s="70">
        <f>IFERROR((I34/J34),"")</f>
        <v>0.75829383886255919</v>
      </c>
      <c r="L34" s="1693" t="s">
        <v>218</v>
      </c>
      <c r="M34" s="1694"/>
      <c r="N34" s="1694"/>
      <c r="O34" s="1694"/>
      <c r="P34" s="1694"/>
      <c r="Q34" s="1694"/>
      <c r="R34" s="1694"/>
      <c r="S34" s="1694"/>
      <c r="T34" s="1694"/>
      <c r="U34" s="1694"/>
      <c r="V34" s="1694"/>
      <c r="W34" s="1694"/>
      <c r="X34" s="1694"/>
      <c r="Y34" s="1694"/>
      <c r="Z34" s="1695"/>
      <c r="AA34" s="17"/>
    </row>
    <row r="35" spans="2:31" s="19" customFormat="1" ht="24.75" customHeight="1" x14ac:dyDescent="0.2">
      <c r="B35" s="20"/>
      <c r="C35" s="1677"/>
      <c r="D35" s="1678"/>
      <c r="E35" s="1678"/>
      <c r="F35" s="1678"/>
      <c r="G35" s="1679"/>
      <c r="H35" s="71" t="s">
        <v>219</v>
      </c>
      <c r="I35" s="69">
        <v>51</v>
      </c>
      <c r="J35" s="1681"/>
      <c r="K35" s="72">
        <f>IFERROR((I35/J34),"")</f>
        <v>0.24170616113744076</v>
      </c>
      <c r="L35" s="1696"/>
      <c r="M35" s="1697"/>
      <c r="N35" s="1697"/>
      <c r="O35" s="1697"/>
      <c r="P35" s="1697"/>
      <c r="Q35" s="1697"/>
      <c r="R35" s="1697"/>
      <c r="S35" s="1697"/>
      <c r="T35" s="1697"/>
      <c r="U35" s="1697"/>
      <c r="V35" s="1697"/>
      <c r="W35" s="1697"/>
      <c r="X35" s="1697"/>
      <c r="Y35" s="1697"/>
      <c r="Z35" s="1698"/>
      <c r="AA35" s="17"/>
    </row>
    <row r="36" spans="2:31" s="19" customFormat="1" ht="43.5" customHeight="1" x14ac:dyDescent="0.2">
      <c r="B36" s="20"/>
      <c r="C36" s="1674" t="s">
        <v>93</v>
      </c>
      <c r="D36" s="1675"/>
      <c r="E36" s="1675"/>
      <c r="F36" s="1675"/>
      <c r="G36" s="1676"/>
      <c r="H36" s="68" t="s">
        <v>217</v>
      </c>
      <c r="I36" s="69">
        <v>164</v>
      </c>
      <c r="J36" s="1680">
        <f>+I36+I37</f>
        <v>208</v>
      </c>
      <c r="K36" s="73">
        <f>IFERROR((I36/J36),"")</f>
        <v>0.78846153846153844</v>
      </c>
      <c r="L36" s="1686" t="s">
        <v>220</v>
      </c>
      <c r="M36" s="1687"/>
      <c r="N36" s="1687"/>
      <c r="O36" s="1687"/>
      <c r="P36" s="1687"/>
      <c r="Q36" s="1687"/>
      <c r="R36" s="1687"/>
      <c r="S36" s="1687"/>
      <c r="T36" s="1687"/>
      <c r="U36" s="1687"/>
      <c r="V36" s="1687"/>
      <c r="W36" s="1687"/>
      <c r="X36" s="1687"/>
      <c r="Y36" s="1687"/>
      <c r="Z36" s="1688"/>
      <c r="AA36" s="17"/>
    </row>
    <row r="37" spans="2:31" s="19" customFormat="1" ht="28.5" customHeight="1" x14ac:dyDescent="0.2">
      <c r="B37" s="20"/>
      <c r="C37" s="1677"/>
      <c r="D37" s="1678"/>
      <c r="E37" s="1678"/>
      <c r="F37" s="1678"/>
      <c r="G37" s="1679"/>
      <c r="H37" s="71" t="s">
        <v>219</v>
      </c>
      <c r="I37" s="69">
        <v>44</v>
      </c>
      <c r="J37" s="1681"/>
      <c r="K37" s="72">
        <f>IFERROR((I37/J36),"")</f>
        <v>0.21153846153846154</v>
      </c>
      <c r="L37" s="1689"/>
      <c r="M37" s="1690"/>
      <c r="N37" s="1690"/>
      <c r="O37" s="1690"/>
      <c r="P37" s="1690"/>
      <c r="Q37" s="1690"/>
      <c r="R37" s="1690"/>
      <c r="S37" s="1690"/>
      <c r="T37" s="1690"/>
      <c r="U37" s="1690"/>
      <c r="V37" s="1690"/>
      <c r="W37" s="1690"/>
      <c r="X37" s="1690"/>
      <c r="Y37" s="1690"/>
      <c r="Z37" s="1691"/>
      <c r="AA37" s="17"/>
    </row>
    <row r="38" spans="2:31" s="19" customFormat="1" ht="45" customHeight="1" x14ac:dyDescent="0.2">
      <c r="B38" s="20"/>
      <c r="C38" s="1674" t="s">
        <v>94</v>
      </c>
      <c r="D38" s="1675"/>
      <c r="E38" s="1675"/>
      <c r="F38" s="1675"/>
      <c r="G38" s="1676"/>
      <c r="H38" s="68" t="s">
        <v>217</v>
      </c>
      <c r="I38" s="516">
        <v>174</v>
      </c>
      <c r="J38" s="1680">
        <f>+I38+I39</f>
        <v>217</v>
      </c>
      <c r="K38" s="70">
        <f>IFERROR((I38/J38),"")</f>
        <v>0.8018433179723502</v>
      </c>
      <c r="L38" s="1686" t="s">
        <v>751</v>
      </c>
      <c r="M38" s="1687"/>
      <c r="N38" s="1687"/>
      <c r="O38" s="1687"/>
      <c r="P38" s="1687"/>
      <c r="Q38" s="1687"/>
      <c r="R38" s="1687"/>
      <c r="S38" s="1687"/>
      <c r="T38" s="1687"/>
      <c r="U38" s="1687"/>
      <c r="V38" s="1687"/>
      <c r="W38" s="1687"/>
      <c r="X38" s="1687"/>
      <c r="Y38" s="1687"/>
      <c r="Z38" s="1688"/>
      <c r="AA38" s="17"/>
    </row>
    <row r="39" spans="2:31" s="19" customFormat="1" ht="45" customHeight="1" x14ac:dyDescent="0.2">
      <c r="B39" s="20"/>
      <c r="C39" s="1677"/>
      <c r="D39" s="1678"/>
      <c r="E39" s="1678"/>
      <c r="F39" s="1678"/>
      <c r="G39" s="1679"/>
      <c r="H39" s="71" t="s">
        <v>219</v>
      </c>
      <c r="I39" s="516">
        <v>43</v>
      </c>
      <c r="J39" s="1681"/>
      <c r="K39" s="72">
        <f>IFERROR((I39/J38),"")</f>
        <v>0.19815668202764977</v>
      </c>
      <c r="L39" s="1689"/>
      <c r="M39" s="1690"/>
      <c r="N39" s="1690"/>
      <c r="O39" s="1690"/>
      <c r="P39" s="1690"/>
      <c r="Q39" s="1690"/>
      <c r="R39" s="1690"/>
      <c r="S39" s="1690"/>
      <c r="T39" s="1690"/>
      <c r="U39" s="1690"/>
      <c r="V39" s="1690"/>
      <c r="W39" s="1690"/>
      <c r="X39" s="1690"/>
      <c r="Y39" s="1690"/>
      <c r="Z39" s="1691"/>
      <c r="AA39" s="17"/>
    </row>
    <row r="40" spans="2:31" s="19" customFormat="1" ht="33.75" customHeight="1" x14ac:dyDescent="0.2">
      <c r="B40" s="20"/>
      <c r="C40" s="1674" t="s">
        <v>95</v>
      </c>
      <c r="D40" s="1675"/>
      <c r="E40" s="1675"/>
      <c r="F40" s="1675"/>
      <c r="G40" s="1676"/>
      <c r="H40" s="68" t="s">
        <v>217</v>
      </c>
      <c r="I40" s="516">
        <v>198</v>
      </c>
      <c r="J40" s="1680">
        <f>+I40+I41</f>
        <v>227</v>
      </c>
      <c r="K40" s="70">
        <f>IFERROR((I40/J40),"")</f>
        <v>0.8722466960352423</v>
      </c>
      <c r="L40" s="1686" t="s">
        <v>880</v>
      </c>
      <c r="M40" s="1687"/>
      <c r="N40" s="1687"/>
      <c r="O40" s="1687"/>
      <c r="P40" s="1687"/>
      <c r="Q40" s="1687"/>
      <c r="R40" s="1687"/>
      <c r="S40" s="1687"/>
      <c r="T40" s="1687"/>
      <c r="U40" s="1687"/>
      <c r="V40" s="1687"/>
      <c r="W40" s="1687"/>
      <c r="X40" s="1687"/>
      <c r="Y40" s="1687"/>
      <c r="Z40" s="1688"/>
      <c r="AA40" s="17"/>
    </row>
    <row r="41" spans="2:31" s="19" customFormat="1" ht="33.75" customHeight="1" thickBot="1" x14ac:dyDescent="0.25">
      <c r="B41" s="20"/>
      <c r="C41" s="1682"/>
      <c r="D41" s="1683"/>
      <c r="E41" s="1683"/>
      <c r="F41" s="1683"/>
      <c r="G41" s="1684"/>
      <c r="H41" s="74" t="s">
        <v>219</v>
      </c>
      <c r="I41" s="516">
        <v>29</v>
      </c>
      <c r="J41" s="1685"/>
      <c r="K41" s="75">
        <f>IFERROR((I41/J40),"")</f>
        <v>0.1277533039647577</v>
      </c>
      <c r="L41" s="1689"/>
      <c r="M41" s="1690"/>
      <c r="N41" s="1690"/>
      <c r="O41" s="1690"/>
      <c r="P41" s="1690"/>
      <c r="Q41" s="1690"/>
      <c r="R41" s="1690"/>
      <c r="S41" s="1690"/>
      <c r="T41" s="1690"/>
      <c r="U41" s="1690"/>
      <c r="V41" s="1690"/>
      <c r="W41" s="1690"/>
      <c r="X41" s="1690"/>
      <c r="Y41" s="1690"/>
      <c r="Z41" s="1691"/>
      <c r="AA41" s="17"/>
    </row>
    <row r="42" spans="2:31" s="19" customFormat="1" ht="15.75" customHeight="1" thickBot="1" x14ac:dyDescent="0.3">
      <c r="B42" s="20"/>
      <c r="C42" s="738" t="s">
        <v>25</v>
      </c>
      <c r="D42" s="739"/>
      <c r="E42" s="739"/>
      <c r="F42" s="739"/>
      <c r="G42" s="740"/>
      <c r="H42" s="76"/>
      <c r="I42" s="25">
        <v>174</v>
      </c>
      <c r="J42" s="25">
        <v>216</v>
      </c>
      <c r="K42" s="26">
        <v>0.80555555555555558</v>
      </c>
      <c r="L42" s="741"/>
      <c r="M42" s="742"/>
      <c r="N42" s="742"/>
      <c r="O42" s="742"/>
      <c r="P42" s="742"/>
      <c r="Q42" s="742"/>
      <c r="R42" s="742"/>
      <c r="S42" s="742"/>
      <c r="T42" s="742"/>
      <c r="U42" s="742"/>
      <c r="V42" s="742"/>
      <c r="W42" s="742"/>
      <c r="X42" s="742"/>
      <c r="Y42" s="742"/>
      <c r="Z42" s="743"/>
      <c r="AA42" s="17"/>
    </row>
    <row r="43" spans="2:31" s="19" customFormat="1" ht="5.25" customHeight="1" x14ac:dyDescent="0.2">
      <c r="B43" s="20"/>
      <c r="C43" s="16"/>
      <c r="D43" s="16"/>
      <c r="E43" s="16"/>
      <c r="F43" s="16"/>
      <c r="G43" s="16"/>
      <c r="H43" s="27"/>
      <c r="I43" s="27"/>
      <c r="J43" s="27"/>
      <c r="K43" s="28"/>
      <c r="L43" s="16"/>
      <c r="M43" s="16"/>
      <c r="N43" s="16"/>
      <c r="O43" s="16"/>
      <c r="P43" s="16"/>
      <c r="Q43" s="16"/>
      <c r="R43" s="16"/>
      <c r="S43" s="16"/>
      <c r="T43" s="16"/>
      <c r="U43" s="16"/>
      <c r="V43" s="16"/>
      <c r="W43" s="16"/>
      <c r="X43" s="16"/>
      <c r="Y43" s="16"/>
      <c r="Z43" s="16"/>
      <c r="AA43" s="17"/>
    </row>
    <row r="44" spans="2:31" s="19" customFormat="1" ht="15" thickBot="1" x14ac:dyDescent="0.25">
      <c r="B44" s="20"/>
      <c r="C44" s="16"/>
      <c r="D44" s="16"/>
      <c r="E44" s="16"/>
      <c r="F44" s="16"/>
      <c r="G44" s="16"/>
      <c r="H44" s="27"/>
      <c r="I44" s="27"/>
      <c r="J44" s="27"/>
      <c r="K44" s="28"/>
      <c r="L44" s="16"/>
      <c r="M44" s="16"/>
      <c r="N44" s="16"/>
      <c r="O44" s="16"/>
      <c r="P44" s="16"/>
      <c r="Q44" s="16"/>
      <c r="R44" s="16"/>
      <c r="S44" s="16"/>
      <c r="T44" s="16"/>
      <c r="U44" s="16"/>
      <c r="V44" s="16"/>
      <c r="W44" s="16"/>
      <c r="X44" s="16"/>
      <c r="Y44" s="16"/>
      <c r="Z44" s="16"/>
      <c r="AA44" s="17"/>
    </row>
    <row r="45" spans="2:31" s="19" customFormat="1" x14ac:dyDescent="0.2">
      <c r="B45" s="20"/>
      <c r="C45" s="744" t="s">
        <v>26</v>
      </c>
      <c r="D45" s="745"/>
      <c r="E45" s="745"/>
      <c r="F45" s="745"/>
      <c r="G45" s="745"/>
      <c r="H45" s="745"/>
      <c r="I45" s="745"/>
      <c r="J45" s="745"/>
      <c r="K45" s="745"/>
      <c r="L45" s="745"/>
      <c r="M45" s="745"/>
      <c r="N45" s="745"/>
      <c r="O45" s="745"/>
      <c r="P45" s="745"/>
      <c r="Q45" s="745"/>
      <c r="R45" s="745"/>
      <c r="S45" s="745"/>
      <c r="T45" s="745"/>
      <c r="U45" s="745"/>
      <c r="V45" s="745"/>
      <c r="W45" s="745"/>
      <c r="X45" s="745"/>
      <c r="Y45" s="745"/>
      <c r="Z45" s="746"/>
      <c r="AA45" s="17"/>
    </row>
    <row r="46" spans="2:31" ht="15" thickBot="1" x14ac:dyDescent="0.25">
      <c r="B46" s="15"/>
      <c r="C46" s="747"/>
      <c r="D46" s="748"/>
      <c r="E46" s="748"/>
      <c r="F46" s="748"/>
      <c r="G46" s="748"/>
      <c r="H46" s="748"/>
      <c r="I46" s="748"/>
      <c r="J46" s="748"/>
      <c r="K46" s="748"/>
      <c r="L46" s="748"/>
      <c r="M46" s="748"/>
      <c r="N46" s="748"/>
      <c r="O46" s="748"/>
      <c r="P46" s="748"/>
      <c r="Q46" s="748"/>
      <c r="R46" s="748"/>
      <c r="S46" s="748"/>
      <c r="T46" s="748"/>
      <c r="U46" s="748"/>
      <c r="V46" s="748"/>
      <c r="W46" s="748"/>
      <c r="X46" s="748"/>
      <c r="Y46" s="748"/>
      <c r="Z46" s="749"/>
      <c r="AA46" s="17"/>
    </row>
    <row r="47" spans="2:31" x14ac:dyDescent="0.2">
      <c r="B47" s="15"/>
      <c r="C47" s="750" t="s">
        <v>27</v>
      </c>
      <c r="D47" s="751"/>
      <c r="E47" s="751"/>
      <c r="F47" s="751"/>
      <c r="G47" s="751"/>
      <c r="H47" s="751"/>
      <c r="I47" s="751"/>
      <c r="J47" s="751"/>
      <c r="K47" s="751"/>
      <c r="L47" s="751"/>
      <c r="M47" s="751"/>
      <c r="N47" s="751"/>
      <c r="O47" s="751"/>
      <c r="P47" s="751"/>
      <c r="Q47" s="751"/>
      <c r="R47" s="751"/>
      <c r="S47" s="751"/>
      <c r="T47" s="751"/>
      <c r="U47" s="751"/>
      <c r="V47" s="751"/>
      <c r="W47" s="751"/>
      <c r="X47" s="751"/>
      <c r="Y47" s="751"/>
      <c r="Z47" s="752"/>
      <c r="AA47" s="17"/>
    </row>
    <row r="48" spans="2:31" x14ac:dyDescent="0.2">
      <c r="B48" s="15"/>
      <c r="C48" s="753"/>
      <c r="D48" s="754"/>
      <c r="E48" s="754"/>
      <c r="F48" s="754"/>
      <c r="G48" s="754"/>
      <c r="H48" s="754"/>
      <c r="I48" s="754"/>
      <c r="J48" s="754"/>
      <c r="K48" s="754"/>
      <c r="L48" s="754"/>
      <c r="M48" s="754"/>
      <c r="N48" s="754"/>
      <c r="O48" s="754"/>
      <c r="P48" s="754"/>
      <c r="Q48" s="754"/>
      <c r="R48" s="754"/>
      <c r="S48" s="754"/>
      <c r="T48" s="754"/>
      <c r="U48" s="754"/>
      <c r="V48" s="754"/>
      <c r="W48" s="754"/>
      <c r="X48" s="754"/>
      <c r="Y48" s="754"/>
      <c r="Z48" s="755"/>
      <c r="AA48" s="17"/>
    </row>
    <row r="49" spans="1:27" x14ac:dyDescent="0.2">
      <c r="B49" s="15"/>
      <c r="C49" s="753"/>
      <c r="D49" s="754"/>
      <c r="E49" s="754"/>
      <c r="F49" s="754"/>
      <c r="G49" s="754"/>
      <c r="H49" s="754"/>
      <c r="I49" s="754"/>
      <c r="J49" s="754"/>
      <c r="K49" s="754"/>
      <c r="L49" s="754"/>
      <c r="M49" s="754"/>
      <c r="N49" s="754"/>
      <c r="O49" s="754"/>
      <c r="P49" s="754"/>
      <c r="Q49" s="754"/>
      <c r="R49" s="754"/>
      <c r="S49" s="754"/>
      <c r="T49" s="754"/>
      <c r="U49" s="754"/>
      <c r="V49" s="754"/>
      <c r="W49" s="754"/>
      <c r="X49" s="754"/>
      <c r="Y49" s="754"/>
      <c r="Z49" s="755"/>
      <c r="AA49" s="17"/>
    </row>
    <row r="50" spans="1:27"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4"/>
      <c r="Z50" s="755"/>
      <c r="AA50" s="17"/>
    </row>
    <row r="51" spans="1:27" x14ac:dyDescent="0.2">
      <c r="B51" s="15"/>
      <c r="C51" s="753"/>
      <c r="D51" s="754"/>
      <c r="E51" s="754"/>
      <c r="F51" s="754"/>
      <c r="G51" s="754"/>
      <c r="H51" s="754"/>
      <c r="I51" s="754"/>
      <c r="J51" s="754"/>
      <c r="K51" s="754"/>
      <c r="L51" s="754"/>
      <c r="M51" s="754"/>
      <c r="N51" s="754"/>
      <c r="O51" s="754"/>
      <c r="P51" s="754"/>
      <c r="Q51" s="754"/>
      <c r="R51" s="754"/>
      <c r="S51" s="754"/>
      <c r="T51" s="754"/>
      <c r="U51" s="754"/>
      <c r="V51" s="754"/>
      <c r="W51" s="754"/>
      <c r="X51" s="754"/>
      <c r="Y51" s="754"/>
      <c r="Z51" s="755"/>
      <c r="AA51" s="17"/>
    </row>
    <row r="52" spans="1:27"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4"/>
      <c r="Z52" s="755"/>
      <c r="AA52" s="17"/>
    </row>
    <row r="53" spans="1:27" x14ac:dyDescent="0.2">
      <c r="B53" s="15"/>
      <c r="C53" s="753"/>
      <c r="D53" s="754"/>
      <c r="E53" s="754"/>
      <c r="F53" s="754"/>
      <c r="G53" s="754"/>
      <c r="H53" s="754"/>
      <c r="I53" s="754"/>
      <c r="J53" s="754"/>
      <c r="K53" s="754"/>
      <c r="L53" s="754"/>
      <c r="M53" s="754"/>
      <c r="N53" s="754"/>
      <c r="O53" s="754"/>
      <c r="P53" s="754"/>
      <c r="Q53" s="754"/>
      <c r="R53" s="754"/>
      <c r="S53" s="754"/>
      <c r="T53" s="754"/>
      <c r="U53" s="754"/>
      <c r="V53" s="754"/>
      <c r="W53" s="754"/>
      <c r="X53" s="754"/>
      <c r="Y53" s="754"/>
      <c r="Z53" s="755"/>
      <c r="AA53" s="17"/>
    </row>
    <row r="54" spans="1:27" x14ac:dyDescent="0.2">
      <c r="B54" s="15"/>
      <c r="C54" s="753"/>
      <c r="D54" s="754"/>
      <c r="E54" s="754"/>
      <c r="F54" s="754"/>
      <c r="G54" s="754"/>
      <c r="H54" s="754"/>
      <c r="I54" s="754"/>
      <c r="J54" s="754"/>
      <c r="K54" s="754"/>
      <c r="L54" s="754"/>
      <c r="M54" s="754"/>
      <c r="N54" s="754"/>
      <c r="O54" s="754"/>
      <c r="P54" s="754"/>
      <c r="Q54" s="754"/>
      <c r="R54" s="754"/>
      <c r="S54" s="754"/>
      <c r="T54" s="754"/>
      <c r="U54" s="754"/>
      <c r="V54" s="754"/>
      <c r="W54" s="754"/>
      <c r="X54" s="754"/>
      <c r="Y54" s="754"/>
      <c r="Z54" s="755"/>
      <c r="AA54" s="17"/>
    </row>
    <row r="55" spans="1:27" x14ac:dyDescent="0.2">
      <c r="B55" s="15"/>
      <c r="C55" s="753"/>
      <c r="D55" s="754"/>
      <c r="E55" s="754"/>
      <c r="F55" s="754"/>
      <c r="G55" s="754"/>
      <c r="H55" s="754"/>
      <c r="I55" s="754"/>
      <c r="J55" s="754"/>
      <c r="K55" s="754"/>
      <c r="L55" s="754"/>
      <c r="M55" s="754"/>
      <c r="N55" s="754"/>
      <c r="O55" s="754"/>
      <c r="P55" s="754"/>
      <c r="Q55" s="754"/>
      <c r="R55" s="754"/>
      <c r="S55" s="754"/>
      <c r="T55" s="754"/>
      <c r="U55" s="754"/>
      <c r="V55" s="754"/>
      <c r="W55" s="754"/>
      <c r="X55" s="754"/>
      <c r="Y55" s="754"/>
      <c r="Z55" s="755"/>
      <c r="AA55" s="17"/>
    </row>
    <row r="56" spans="1:27" x14ac:dyDescent="0.2">
      <c r="B56" s="15"/>
      <c r="C56" s="753"/>
      <c r="D56" s="754"/>
      <c r="E56" s="754"/>
      <c r="F56" s="754"/>
      <c r="G56" s="754"/>
      <c r="H56" s="754"/>
      <c r="I56" s="754"/>
      <c r="J56" s="754"/>
      <c r="K56" s="754"/>
      <c r="L56" s="754"/>
      <c r="M56" s="754"/>
      <c r="N56" s="754"/>
      <c r="O56" s="754"/>
      <c r="P56" s="754"/>
      <c r="Q56" s="754"/>
      <c r="R56" s="754"/>
      <c r="S56" s="754"/>
      <c r="T56" s="754"/>
      <c r="U56" s="754"/>
      <c r="V56" s="754"/>
      <c r="W56" s="754"/>
      <c r="X56" s="754"/>
      <c r="Y56" s="754"/>
      <c r="Z56" s="755"/>
      <c r="AA56" s="17"/>
    </row>
    <row r="57" spans="1:27" x14ac:dyDescent="0.2">
      <c r="B57" s="15"/>
      <c r="C57" s="753"/>
      <c r="D57" s="754"/>
      <c r="E57" s="754"/>
      <c r="F57" s="754"/>
      <c r="G57" s="754"/>
      <c r="H57" s="754"/>
      <c r="I57" s="754"/>
      <c r="J57" s="754"/>
      <c r="K57" s="754"/>
      <c r="L57" s="754"/>
      <c r="M57" s="754"/>
      <c r="N57" s="754"/>
      <c r="O57" s="754"/>
      <c r="P57" s="754"/>
      <c r="Q57" s="754"/>
      <c r="R57" s="754"/>
      <c r="S57" s="754"/>
      <c r="T57" s="754"/>
      <c r="U57" s="754"/>
      <c r="V57" s="754"/>
      <c r="W57" s="754"/>
      <c r="X57" s="754"/>
      <c r="Y57" s="754"/>
      <c r="Z57" s="755"/>
      <c r="AA57" s="17"/>
    </row>
    <row r="58" spans="1:27" x14ac:dyDescent="0.2">
      <c r="B58" s="15"/>
      <c r="C58" s="753"/>
      <c r="D58" s="754"/>
      <c r="E58" s="754"/>
      <c r="F58" s="754"/>
      <c r="G58" s="754"/>
      <c r="H58" s="754"/>
      <c r="I58" s="754"/>
      <c r="J58" s="754"/>
      <c r="K58" s="754"/>
      <c r="L58" s="754"/>
      <c r="M58" s="754"/>
      <c r="N58" s="754"/>
      <c r="O58" s="754"/>
      <c r="P58" s="754"/>
      <c r="Q58" s="754"/>
      <c r="R58" s="754"/>
      <c r="S58" s="754"/>
      <c r="T58" s="754"/>
      <c r="U58" s="754"/>
      <c r="V58" s="754"/>
      <c r="W58" s="754"/>
      <c r="X58" s="754"/>
      <c r="Y58" s="754"/>
      <c r="Z58" s="755"/>
      <c r="AA58" s="17"/>
    </row>
    <row r="59" spans="1:27" ht="15" thickBot="1" x14ac:dyDescent="0.25">
      <c r="B59" s="15"/>
      <c r="C59" s="756"/>
      <c r="D59" s="757"/>
      <c r="E59" s="757"/>
      <c r="F59" s="757"/>
      <c r="G59" s="757"/>
      <c r="H59" s="757"/>
      <c r="I59" s="757"/>
      <c r="J59" s="757"/>
      <c r="K59" s="757"/>
      <c r="L59" s="757"/>
      <c r="M59" s="757"/>
      <c r="N59" s="757"/>
      <c r="O59" s="757"/>
      <c r="P59" s="757"/>
      <c r="Q59" s="757"/>
      <c r="R59" s="757"/>
      <c r="S59" s="757"/>
      <c r="T59" s="757"/>
      <c r="U59" s="757"/>
      <c r="V59" s="757"/>
      <c r="W59" s="757"/>
      <c r="X59" s="757"/>
      <c r="Y59" s="757"/>
      <c r="Z59" s="758"/>
      <c r="AA59" s="17"/>
    </row>
    <row r="60" spans="1:27" x14ac:dyDescent="0.2">
      <c r="B60" s="29"/>
      <c r="C60" s="30"/>
      <c r="D60" s="30"/>
      <c r="E60" s="30"/>
      <c r="F60" s="30"/>
      <c r="G60" s="30"/>
      <c r="H60" s="30"/>
      <c r="I60" s="30"/>
      <c r="J60" s="30"/>
      <c r="K60" s="30"/>
      <c r="L60" s="30"/>
      <c r="M60" s="30"/>
      <c r="N60" s="30"/>
      <c r="O60" s="30"/>
      <c r="P60" s="30"/>
      <c r="Q60" s="30"/>
      <c r="R60" s="30"/>
      <c r="S60" s="30"/>
      <c r="T60" s="30"/>
      <c r="U60" s="30"/>
      <c r="V60" s="30"/>
      <c r="W60" s="30"/>
      <c r="X60" s="30"/>
      <c r="Y60" s="30"/>
      <c r="Z60" s="30"/>
      <c r="AA60" s="31"/>
    </row>
    <row r="61" spans="1:27" ht="15" thickBot="1" x14ac:dyDescent="0.25">
      <c r="B61" s="32"/>
      <c r="C61" s="33"/>
      <c r="D61" s="33"/>
      <c r="E61" s="33"/>
      <c r="F61" s="33"/>
      <c r="G61" s="33"/>
      <c r="H61" s="33"/>
      <c r="I61" s="33"/>
      <c r="J61" s="33"/>
      <c r="K61" s="33"/>
      <c r="L61" s="33"/>
      <c r="M61" s="33"/>
      <c r="N61" s="33"/>
      <c r="O61" s="33"/>
      <c r="P61" s="33"/>
      <c r="Q61" s="33"/>
      <c r="R61" s="33"/>
      <c r="S61" s="33"/>
      <c r="T61" s="33"/>
      <c r="U61" s="33"/>
      <c r="V61" s="33"/>
      <c r="W61" s="33"/>
      <c r="X61" s="33"/>
      <c r="Y61" s="33"/>
      <c r="Z61" s="33"/>
      <c r="AA61" s="34"/>
    </row>
    <row r="62" spans="1:27" ht="14.25" customHeight="1" x14ac:dyDescent="0.2">
      <c r="B62" s="35"/>
      <c r="C62" s="759" t="s">
        <v>20</v>
      </c>
      <c r="D62" s="760"/>
      <c r="E62" s="760"/>
      <c r="F62" s="760"/>
      <c r="G62" s="761"/>
      <c r="H62" s="759" t="s">
        <v>34</v>
      </c>
      <c r="I62" s="761"/>
      <c r="J62" s="759" t="s">
        <v>35</v>
      </c>
      <c r="K62" s="760"/>
      <c r="L62" s="760"/>
      <c r="M62" s="760"/>
      <c r="N62" s="761"/>
      <c r="O62" s="759" t="s">
        <v>33</v>
      </c>
      <c r="P62" s="760"/>
      <c r="Q62" s="760"/>
      <c r="R62" s="760"/>
      <c r="S62" s="760"/>
      <c r="T62" s="760"/>
      <c r="U62" s="760"/>
      <c r="V62" s="760"/>
      <c r="W62" s="760"/>
      <c r="X62" s="760"/>
      <c r="Y62" s="760"/>
      <c r="Z62" s="761"/>
      <c r="AA62" s="36"/>
    </row>
    <row r="63" spans="1:27" ht="14.25" customHeight="1" x14ac:dyDescent="0.2">
      <c r="A63" s="1"/>
      <c r="B63" s="37"/>
      <c r="C63" s="762"/>
      <c r="D63" s="763"/>
      <c r="E63" s="763"/>
      <c r="F63" s="763"/>
      <c r="G63" s="764"/>
      <c r="H63" s="762"/>
      <c r="I63" s="764"/>
      <c r="J63" s="762"/>
      <c r="K63" s="763"/>
      <c r="L63" s="763"/>
      <c r="M63" s="763"/>
      <c r="N63" s="764"/>
      <c r="O63" s="762"/>
      <c r="P63" s="763"/>
      <c r="Q63" s="763"/>
      <c r="R63" s="763"/>
      <c r="S63" s="763"/>
      <c r="T63" s="763"/>
      <c r="U63" s="763"/>
      <c r="V63" s="763"/>
      <c r="W63" s="763"/>
      <c r="X63" s="763"/>
      <c r="Y63" s="763"/>
      <c r="Z63" s="764"/>
      <c r="AA63" s="36"/>
    </row>
    <row r="64" spans="1:27" ht="15" customHeight="1" thickBot="1" x14ac:dyDescent="0.25">
      <c r="A64" s="1"/>
      <c r="B64" s="37"/>
      <c r="C64" s="762"/>
      <c r="D64" s="763"/>
      <c r="E64" s="763"/>
      <c r="F64" s="763"/>
      <c r="G64" s="764"/>
      <c r="H64" s="762"/>
      <c r="I64" s="764"/>
      <c r="J64" s="1028"/>
      <c r="K64" s="1029"/>
      <c r="L64" s="1029"/>
      <c r="M64" s="1029"/>
      <c r="N64" s="1030"/>
      <c r="O64" s="762"/>
      <c r="P64" s="763"/>
      <c r="Q64" s="763"/>
      <c r="R64" s="763"/>
      <c r="S64" s="763"/>
      <c r="T64" s="763"/>
      <c r="U64" s="763"/>
      <c r="V64" s="763"/>
      <c r="W64" s="763"/>
      <c r="X64" s="763"/>
      <c r="Y64" s="763"/>
      <c r="Z64" s="764"/>
      <c r="AA64" s="36"/>
    </row>
    <row r="65" spans="2:27" ht="27.75" customHeight="1" x14ac:dyDescent="0.2">
      <c r="B65" s="35"/>
      <c r="C65" s="1428" t="s">
        <v>221</v>
      </c>
      <c r="D65" s="1429"/>
      <c r="E65" s="1429"/>
      <c r="F65" s="1429"/>
      <c r="G65" s="1429"/>
      <c r="H65" s="1672">
        <v>0.69</v>
      </c>
      <c r="I65" s="1429"/>
      <c r="J65" s="1671">
        <f>+K34</f>
        <v>0.75829383886255919</v>
      </c>
      <c r="K65" s="1659"/>
      <c r="L65" s="1659"/>
      <c r="M65" s="1659"/>
      <c r="N65" s="1660"/>
      <c r="O65" s="1429" t="s">
        <v>222</v>
      </c>
      <c r="P65" s="1429"/>
      <c r="Q65" s="1429"/>
      <c r="R65" s="1429"/>
      <c r="S65" s="1429"/>
      <c r="T65" s="1429"/>
      <c r="U65" s="1429"/>
      <c r="V65" s="1429"/>
      <c r="W65" s="1429"/>
      <c r="X65" s="1429"/>
      <c r="Y65" s="1429"/>
      <c r="Z65" s="1567"/>
      <c r="AA65" s="38"/>
    </row>
    <row r="66" spans="2:27" ht="27.75" customHeight="1" x14ac:dyDescent="0.2">
      <c r="B66" s="35"/>
      <c r="C66" s="1673" t="s">
        <v>223</v>
      </c>
      <c r="D66" s="1669"/>
      <c r="E66" s="1669"/>
      <c r="F66" s="1669"/>
      <c r="G66" s="1669"/>
      <c r="H66" s="1668">
        <v>0.79</v>
      </c>
      <c r="I66" s="1669"/>
      <c r="J66" s="1671">
        <f>+K36</f>
        <v>0.78846153846153844</v>
      </c>
      <c r="K66" s="1659"/>
      <c r="L66" s="1659"/>
      <c r="M66" s="1659"/>
      <c r="N66" s="1660"/>
      <c r="O66" s="1669" t="s">
        <v>222</v>
      </c>
      <c r="P66" s="1669"/>
      <c r="Q66" s="1669"/>
      <c r="R66" s="1669"/>
      <c r="S66" s="1669"/>
      <c r="T66" s="1669"/>
      <c r="U66" s="1669"/>
      <c r="V66" s="1669"/>
      <c r="W66" s="1669"/>
      <c r="X66" s="1669"/>
      <c r="Y66" s="1669"/>
      <c r="Z66" s="1670"/>
      <c r="AA66" s="38"/>
    </row>
    <row r="67" spans="2:27" ht="28.5" customHeight="1" x14ac:dyDescent="0.2">
      <c r="B67" s="35"/>
      <c r="C67" s="1658" t="s">
        <v>224</v>
      </c>
      <c r="D67" s="1659"/>
      <c r="E67" s="1659"/>
      <c r="F67" s="1659"/>
      <c r="G67" s="1660"/>
      <c r="H67" s="1668">
        <v>0.77</v>
      </c>
      <c r="I67" s="1669"/>
      <c r="J67" s="1671">
        <v>0.8</v>
      </c>
      <c r="K67" s="1659"/>
      <c r="L67" s="1659"/>
      <c r="M67" s="1659"/>
      <c r="N67" s="1660"/>
      <c r="O67" s="1669" t="s">
        <v>222</v>
      </c>
      <c r="P67" s="1669"/>
      <c r="Q67" s="1669"/>
      <c r="R67" s="1669"/>
      <c r="S67" s="1669"/>
      <c r="T67" s="1669"/>
      <c r="U67" s="1669"/>
      <c r="V67" s="1669"/>
      <c r="W67" s="1669"/>
      <c r="X67" s="1669"/>
      <c r="Y67" s="1669"/>
      <c r="Z67" s="1670"/>
      <c r="AA67" s="38"/>
    </row>
    <row r="68" spans="2:27" ht="28.5" customHeight="1" thickBot="1" x14ac:dyDescent="0.25">
      <c r="B68" s="35"/>
      <c r="C68" s="1661" t="s">
        <v>225</v>
      </c>
      <c r="D68" s="1662"/>
      <c r="E68" s="1662"/>
      <c r="F68" s="1662"/>
      <c r="G68" s="1663"/>
      <c r="H68" s="1664">
        <v>0.81</v>
      </c>
      <c r="I68" s="1665"/>
      <c r="J68" s="1666"/>
      <c r="K68" s="1662"/>
      <c r="L68" s="1662"/>
      <c r="M68" s="1662"/>
      <c r="N68" s="1663"/>
      <c r="O68" s="1665"/>
      <c r="P68" s="1665"/>
      <c r="Q68" s="1665"/>
      <c r="R68" s="1665"/>
      <c r="S68" s="1665"/>
      <c r="T68" s="1665"/>
      <c r="U68" s="1665"/>
      <c r="V68" s="1665"/>
      <c r="W68" s="1665"/>
      <c r="X68" s="1665"/>
      <c r="Y68" s="1665"/>
      <c r="Z68" s="1667"/>
      <c r="AA68" s="38"/>
    </row>
    <row r="69" spans="2:27" x14ac:dyDescent="0.2">
      <c r="B69" s="39"/>
      <c r="C69" s="30"/>
      <c r="D69" s="30"/>
      <c r="E69" s="30"/>
      <c r="F69" s="30"/>
      <c r="G69" s="30"/>
      <c r="H69" s="30"/>
      <c r="I69" s="30"/>
      <c r="J69" s="30"/>
      <c r="K69" s="30"/>
      <c r="L69" s="30"/>
      <c r="M69" s="30"/>
      <c r="N69" s="30"/>
      <c r="O69" s="30"/>
      <c r="P69" s="30"/>
      <c r="Q69" s="30"/>
      <c r="R69" s="30"/>
      <c r="S69" s="30"/>
      <c r="T69" s="30"/>
      <c r="U69" s="30"/>
      <c r="V69" s="30"/>
      <c r="W69" s="30"/>
      <c r="X69" s="30"/>
      <c r="Y69" s="30"/>
      <c r="Z69" s="30"/>
      <c r="AA69" s="40"/>
    </row>
    <row r="108" ht="6" customHeight="1" x14ac:dyDescent="0.2"/>
  </sheetData>
  <mergeCells count="83">
    <mergeCell ref="C7:H8"/>
    <mergeCell ref="I7:Z8"/>
    <mergeCell ref="B2:G4"/>
    <mergeCell ref="H2:AA2"/>
    <mergeCell ref="H3:P3"/>
    <mergeCell ref="Q3:AA3"/>
    <mergeCell ref="H4:AA4"/>
    <mergeCell ref="C10:H11"/>
    <mergeCell ref="I10:R11"/>
    <mergeCell ref="S10:V10"/>
    <mergeCell ref="W10:Z10"/>
    <mergeCell ref="S11:V11"/>
    <mergeCell ref="W11:Z11"/>
    <mergeCell ref="C13:H14"/>
    <mergeCell ref="I13:T14"/>
    <mergeCell ref="U13:Z13"/>
    <mergeCell ref="U14:Z14"/>
    <mergeCell ref="C16:H16"/>
    <mergeCell ref="I16:Z16"/>
    <mergeCell ref="C18:H18"/>
    <mergeCell ref="I18:Z18"/>
    <mergeCell ref="C20:H21"/>
    <mergeCell ref="I20:M21"/>
    <mergeCell ref="N20:T20"/>
    <mergeCell ref="U20:Z20"/>
    <mergeCell ref="N21:T21"/>
    <mergeCell ref="U21:Z21"/>
    <mergeCell ref="C23:I23"/>
    <mergeCell ref="J23:Q23"/>
    <mergeCell ref="R23:Z23"/>
    <mergeCell ref="C24:I24"/>
    <mergeCell ref="J24:Q24"/>
    <mergeCell ref="R24:Z24"/>
    <mergeCell ref="C26:H26"/>
    <mergeCell ref="I26:Z26"/>
    <mergeCell ref="C28:H28"/>
    <mergeCell ref="I28:K28"/>
    <mergeCell ref="L28:Q28"/>
    <mergeCell ref="R28:T28"/>
    <mergeCell ref="V28:Y28"/>
    <mergeCell ref="C30:Z31"/>
    <mergeCell ref="C32:G33"/>
    <mergeCell ref="H32:H33"/>
    <mergeCell ref="I32:I33"/>
    <mergeCell ref="J32:J33"/>
    <mergeCell ref="K32:K33"/>
    <mergeCell ref="L32:Z33"/>
    <mergeCell ref="C34:G35"/>
    <mergeCell ref="J34:J35"/>
    <mergeCell ref="L34:Z35"/>
    <mergeCell ref="C36:G37"/>
    <mergeCell ref="J36:J37"/>
    <mergeCell ref="L36:Z37"/>
    <mergeCell ref="C38:G39"/>
    <mergeCell ref="J38:J39"/>
    <mergeCell ref="C40:G41"/>
    <mergeCell ref="J40:J41"/>
    <mergeCell ref="L40:Z41"/>
    <mergeCell ref="L38:Z39"/>
    <mergeCell ref="C42:G42"/>
    <mergeCell ref="L42:Z42"/>
    <mergeCell ref="C45:Z46"/>
    <mergeCell ref="C47:Z59"/>
    <mergeCell ref="C62:G64"/>
    <mergeCell ref="H62:I64"/>
    <mergeCell ref="J62:N64"/>
    <mergeCell ref="O62:Z64"/>
    <mergeCell ref="C65:G65"/>
    <mergeCell ref="H65:I65"/>
    <mergeCell ref="J65:N65"/>
    <mergeCell ref="O65:Z65"/>
    <mergeCell ref="C66:G66"/>
    <mergeCell ref="H66:I66"/>
    <mergeCell ref="J66:N66"/>
    <mergeCell ref="O66:Z66"/>
    <mergeCell ref="C67:G67"/>
    <mergeCell ref="C68:G68"/>
    <mergeCell ref="H68:I68"/>
    <mergeCell ref="J68:N68"/>
    <mergeCell ref="O68:Z68"/>
    <mergeCell ref="H67:I67"/>
    <mergeCell ref="O67:Z67"/>
    <mergeCell ref="J67:N67"/>
  </mergeCell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BD968-138D-463E-BA90-609FE7440904}">
  <sheetPr>
    <tabColor rgb="FF00B050"/>
  </sheetPr>
  <dimension ref="A1:Z120"/>
  <sheetViews>
    <sheetView topLeftCell="A28" workbookViewId="0">
      <selection activeCell="J34" sqref="J34"/>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8.710937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55" t="s">
        <v>2</v>
      </c>
      <c r="D7" s="656"/>
      <c r="E7" s="656"/>
      <c r="F7" s="656"/>
      <c r="G7" s="656"/>
      <c r="H7" s="657"/>
      <c r="I7" s="661" t="s">
        <v>841</v>
      </c>
      <c r="J7" s="662"/>
      <c r="K7" s="662"/>
      <c r="L7" s="662"/>
      <c r="M7" s="662"/>
      <c r="N7" s="662"/>
      <c r="O7" s="662"/>
      <c r="P7" s="662"/>
      <c r="Q7" s="662"/>
      <c r="R7" s="662"/>
      <c r="S7" s="662"/>
      <c r="T7" s="662"/>
      <c r="U7" s="662"/>
      <c r="V7" s="662"/>
      <c r="W7" s="662"/>
      <c r="X7" s="662"/>
      <c r="Y7" s="663"/>
      <c r="Z7" s="351"/>
    </row>
    <row r="8" spans="1:26" ht="15.75" thickBot="1" x14ac:dyDescent="0.25">
      <c r="B8" s="350"/>
      <c r="C8" s="658"/>
      <c r="D8" s="659"/>
      <c r="E8" s="659"/>
      <c r="F8" s="659"/>
      <c r="G8" s="659"/>
      <c r="H8" s="660"/>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676" t="s">
        <v>842</v>
      </c>
      <c r="J10" s="677"/>
      <c r="K10" s="677"/>
      <c r="L10" s="677"/>
      <c r="M10" s="677"/>
      <c r="N10" s="677"/>
      <c r="O10" s="677"/>
      <c r="P10" s="677"/>
      <c r="Q10" s="678"/>
      <c r="R10" s="673" t="s">
        <v>3</v>
      </c>
      <c r="S10" s="674"/>
      <c r="T10" s="674"/>
      <c r="U10" s="675"/>
      <c r="V10" s="667" t="s">
        <v>5</v>
      </c>
      <c r="W10" s="668"/>
      <c r="X10" s="668"/>
      <c r="Y10" s="669"/>
      <c r="Z10" s="351"/>
    </row>
    <row r="11" spans="1:26" ht="28.5" customHeight="1" thickBot="1" x14ac:dyDescent="0.25">
      <c r="B11" s="350"/>
      <c r="C11" s="631"/>
      <c r="D11" s="632"/>
      <c r="E11" s="632"/>
      <c r="F11" s="632"/>
      <c r="G11" s="632"/>
      <c r="H11" s="633"/>
      <c r="I11" s="679"/>
      <c r="J11" s="680"/>
      <c r="K11" s="680"/>
      <c r="L11" s="680"/>
      <c r="M11" s="680"/>
      <c r="N11" s="680"/>
      <c r="O11" s="680"/>
      <c r="P11" s="680"/>
      <c r="Q11" s="681"/>
      <c r="R11" s="682" t="s">
        <v>843</v>
      </c>
      <c r="S11" s="683"/>
      <c r="T11" s="683"/>
      <c r="U11" s="684"/>
      <c r="V11" s="670" t="s">
        <v>844</v>
      </c>
      <c r="W11" s="671"/>
      <c r="X11" s="671"/>
      <c r="Y11" s="672"/>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634" t="s">
        <v>845</v>
      </c>
      <c r="J13" s="635"/>
      <c r="K13" s="635"/>
      <c r="L13" s="635"/>
      <c r="M13" s="635"/>
      <c r="N13" s="635"/>
      <c r="O13" s="635"/>
      <c r="P13" s="635"/>
      <c r="Q13" s="635"/>
      <c r="R13" s="635"/>
      <c r="S13" s="636"/>
      <c r="T13" s="628" t="s">
        <v>7</v>
      </c>
      <c r="U13" s="629"/>
      <c r="V13" s="629"/>
      <c r="W13" s="629"/>
      <c r="X13" s="629"/>
      <c r="Y13" s="630"/>
      <c r="Z13" s="357"/>
    </row>
    <row r="14" spans="1:26" ht="30" customHeight="1" thickBot="1" x14ac:dyDescent="0.25">
      <c r="B14" s="355"/>
      <c r="C14" s="631"/>
      <c r="D14" s="632"/>
      <c r="E14" s="632"/>
      <c r="F14" s="632"/>
      <c r="G14" s="632"/>
      <c r="H14" s="633"/>
      <c r="I14" s="637"/>
      <c r="J14" s="638"/>
      <c r="K14" s="638"/>
      <c r="L14" s="638"/>
      <c r="M14" s="638"/>
      <c r="N14" s="638"/>
      <c r="O14" s="638"/>
      <c r="P14" s="638"/>
      <c r="Q14" s="638"/>
      <c r="R14" s="638"/>
      <c r="S14" s="639"/>
      <c r="T14" s="640" t="s">
        <v>45</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688" t="s">
        <v>846</v>
      </c>
      <c r="J16" s="689"/>
      <c r="K16" s="689"/>
      <c r="L16" s="689"/>
      <c r="M16" s="689"/>
      <c r="N16" s="689"/>
      <c r="O16" s="689"/>
      <c r="P16" s="689"/>
      <c r="Q16" s="689"/>
      <c r="R16" s="689"/>
      <c r="S16" s="689"/>
      <c r="T16" s="689"/>
      <c r="U16" s="689"/>
      <c r="V16" s="689"/>
      <c r="W16" s="689"/>
      <c r="X16" s="689"/>
      <c r="Y16" s="690"/>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2.5" customHeight="1" thickBot="1" x14ac:dyDescent="0.25">
      <c r="B18" s="355"/>
      <c r="C18" s="685" t="s">
        <v>47</v>
      </c>
      <c r="D18" s="686"/>
      <c r="E18" s="686"/>
      <c r="F18" s="686"/>
      <c r="G18" s="686"/>
      <c r="H18" s="687"/>
      <c r="I18" s="688" t="s">
        <v>847</v>
      </c>
      <c r="J18" s="689"/>
      <c r="K18" s="689"/>
      <c r="L18" s="689"/>
      <c r="M18" s="689"/>
      <c r="N18" s="689"/>
      <c r="O18" s="689"/>
      <c r="P18" s="689"/>
      <c r="Q18" s="689"/>
      <c r="R18" s="689"/>
      <c r="S18" s="689"/>
      <c r="T18" s="689"/>
      <c r="U18" s="689"/>
      <c r="V18" s="689"/>
      <c r="W18" s="689"/>
      <c r="X18" s="689"/>
      <c r="Y18" s="690"/>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2.5" customHeight="1" thickBot="1" x14ac:dyDescent="0.25">
      <c r="B20" s="355"/>
      <c r="C20" s="691" t="s">
        <v>10</v>
      </c>
      <c r="D20" s="692"/>
      <c r="E20" s="692"/>
      <c r="F20" s="692"/>
      <c r="G20" s="692"/>
      <c r="H20" s="693"/>
      <c r="I20" s="697" t="s">
        <v>848</v>
      </c>
      <c r="J20" s="698"/>
      <c r="K20" s="698"/>
      <c r="L20" s="699"/>
      <c r="M20" s="667" t="s">
        <v>11</v>
      </c>
      <c r="N20" s="668"/>
      <c r="O20" s="668"/>
      <c r="P20" s="668"/>
      <c r="Q20" s="668"/>
      <c r="R20" s="668"/>
      <c r="S20" s="669"/>
      <c r="T20" s="744" t="s">
        <v>12</v>
      </c>
      <c r="U20" s="745"/>
      <c r="V20" s="745"/>
      <c r="W20" s="745"/>
      <c r="X20" s="745"/>
      <c r="Y20" s="746"/>
      <c r="Z20" s="357"/>
    </row>
    <row r="21" spans="2:26" s="341" customFormat="1" ht="30.75" customHeight="1" thickBot="1" x14ac:dyDescent="0.25">
      <c r="B21" s="355"/>
      <c r="C21" s="694"/>
      <c r="D21" s="695"/>
      <c r="E21" s="695"/>
      <c r="F21" s="695"/>
      <c r="G21" s="695"/>
      <c r="H21" s="696"/>
      <c r="I21" s="700"/>
      <c r="J21" s="701"/>
      <c r="K21" s="701"/>
      <c r="L21" s="702"/>
      <c r="M21" s="842" t="s">
        <v>849</v>
      </c>
      <c r="N21" s="843"/>
      <c r="O21" s="843"/>
      <c r="P21" s="843"/>
      <c r="Q21" s="843"/>
      <c r="R21" s="843"/>
      <c r="S21" s="844"/>
      <c r="T21" s="1195" t="s">
        <v>50</v>
      </c>
      <c r="U21" s="1196"/>
      <c r="V21" s="1196"/>
      <c r="W21" s="1196"/>
      <c r="X21" s="1196"/>
      <c r="Y21" s="1197"/>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28.5" customHeight="1" thickBot="1" x14ac:dyDescent="0.25">
      <c r="B24" s="355"/>
      <c r="C24" s="710" t="s">
        <v>850</v>
      </c>
      <c r="D24" s="711"/>
      <c r="E24" s="711"/>
      <c r="F24" s="711"/>
      <c r="G24" s="711"/>
      <c r="H24" s="711"/>
      <c r="I24" s="712"/>
      <c r="J24" s="710" t="s">
        <v>134</v>
      </c>
      <c r="K24" s="711"/>
      <c r="L24" s="711"/>
      <c r="M24" s="711"/>
      <c r="N24" s="711"/>
      <c r="O24" s="711"/>
      <c r="P24" s="712"/>
      <c r="Q24" s="842" t="s">
        <v>851</v>
      </c>
      <c r="R24" s="843"/>
      <c r="S24" s="843"/>
      <c r="T24" s="843"/>
      <c r="U24" s="843"/>
      <c r="V24" s="843"/>
      <c r="W24" s="843"/>
      <c r="X24" s="843"/>
      <c r="Y24" s="844"/>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688" t="s">
        <v>852</v>
      </c>
      <c r="J26" s="689"/>
      <c r="K26" s="689"/>
      <c r="L26" s="689"/>
      <c r="M26" s="689"/>
      <c r="N26" s="689"/>
      <c r="O26" s="689"/>
      <c r="P26" s="689"/>
      <c r="Q26" s="689"/>
      <c r="R26" s="689"/>
      <c r="S26" s="689"/>
      <c r="T26" s="689"/>
      <c r="U26" s="689"/>
      <c r="V26" s="689"/>
      <c r="W26" s="689"/>
      <c r="X26" s="689"/>
      <c r="Y26" s="690"/>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709"/>
      <c r="J28" s="688"/>
      <c r="K28" s="685" t="s">
        <v>18</v>
      </c>
      <c r="L28" s="686"/>
      <c r="M28" s="686"/>
      <c r="N28" s="686"/>
      <c r="O28" s="686"/>
      <c r="P28" s="687"/>
      <c r="Q28" s="718" t="s">
        <v>38</v>
      </c>
      <c r="R28" s="716"/>
      <c r="S28" s="717"/>
      <c r="T28" s="241" t="s">
        <v>77</v>
      </c>
      <c r="U28" s="716" t="s">
        <v>39</v>
      </c>
      <c r="V28" s="716"/>
      <c r="W28" s="716"/>
      <c r="X28" s="717"/>
      <c r="Y28" s="359"/>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x14ac:dyDescent="0.2">
      <c r="B32" s="360"/>
      <c r="C32" s="728" t="s">
        <v>20</v>
      </c>
      <c r="D32" s="729"/>
      <c r="E32" s="729"/>
      <c r="F32" s="729"/>
      <c r="G32" s="730"/>
      <c r="H32" s="734" t="s">
        <v>853</v>
      </c>
      <c r="I32" s="734" t="s">
        <v>854</v>
      </c>
      <c r="J32" s="734" t="s">
        <v>23</v>
      </c>
      <c r="K32" s="736" t="s">
        <v>24</v>
      </c>
      <c r="L32" s="729"/>
      <c r="M32" s="729"/>
      <c r="N32" s="729"/>
      <c r="O32" s="729"/>
      <c r="P32" s="729"/>
      <c r="Q32" s="729"/>
      <c r="R32" s="729"/>
      <c r="S32" s="729"/>
      <c r="T32" s="729"/>
      <c r="U32" s="729"/>
      <c r="V32" s="729"/>
      <c r="W32" s="729"/>
      <c r="X32" s="729"/>
      <c r="Y32" s="730"/>
      <c r="Z32" s="357"/>
    </row>
    <row r="33" spans="2:26" s="361" customFormat="1" ht="45.75" customHeight="1" thickBot="1" x14ac:dyDescent="0.25">
      <c r="B33" s="360"/>
      <c r="C33" s="731"/>
      <c r="D33" s="732"/>
      <c r="E33" s="732"/>
      <c r="F33" s="732"/>
      <c r="G33" s="733"/>
      <c r="H33" s="735"/>
      <c r="I33" s="735"/>
      <c r="J33" s="735"/>
      <c r="K33" s="737"/>
      <c r="L33" s="732"/>
      <c r="M33" s="732"/>
      <c r="N33" s="732"/>
      <c r="O33" s="732"/>
      <c r="P33" s="732"/>
      <c r="Q33" s="732"/>
      <c r="R33" s="732"/>
      <c r="S33" s="732"/>
      <c r="T33" s="732"/>
      <c r="U33" s="732"/>
      <c r="V33" s="732"/>
      <c r="W33" s="732"/>
      <c r="X33" s="732"/>
      <c r="Y33" s="733"/>
      <c r="Z33" s="357"/>
    </row>
    <row r="34" spans="2:26" s="361" customFormat="1" ht="57.75" customHeight="1" x14ac:dyDescent="0.2">
      <c r="B34" s="360"/>
      <c r="C34" s="719" t="s">
        <v>643</v>
      </c>
      <c r="D34" s="720"/>
      <c r="E34" s="720"/>
      <c r="F34" s="720"/>
      <c r="G34" s="721"/>
      <c r="H34" s="21">
        <v>21</v>
      </c>
      <c r="I34" s="21">
        <v>25</v>
      </c>
      <c r="J34" s="514">
        <f>+H34/I34</f>
        <v>0.84</v>
      </c>
      <c r="K34" s="1115" t="s">
        <v>855</v>
      </c>
      <c r="L34" s="1116"/>
      <c r="M34" s="1116"/>
      <c r="N34" s="1116"/>
      <c r="O34" s="1116"/>
      <c r="P34" s="1116"/>
      <c r="Q34" s="1116"/>
      <c r="R34" s="1116"/>
      <c r="S34" s="1116"/>
      <c r="T34" s="1116"/>
      <c r="U34" s="1116"/>
      <c r="V34" s="1116"/>
      <c r="W34" s="1116"/>
      <c r="X34" s="1116"/>
      <c r="Y34" s="1117"/>
      <c r="Z34" s="357"/>
    </row>
    <row r="35" spans="2:26" s="361" customFormat="1" x14ac:dyDescent="0.2">
      <c r="B35" s="360"/>
      <c r="C35" s="719"/>
      <c r="D35" s="720"/>
      <c r="E35" s="720"/>
      <c r="F35" s="720"/>
      <c r="G35" s="721"/>
      <c r="H35" s="515"/>
      <c r="I35" s="515"/>
      <c r="J35" s="514" t="e">
        <f t="shared" ref="J35:J45" si="0">+H35/I35</f>
        <v>#DIV/0!</v>
      </c>
      <c r="K35" s="725"/>
      <c r="L35" s="726"/>
      <c r="M35" s="726"/>
      <c r="N35" s="726"/>
      <c r="O35" s="726"/>
      <c r="P35" s="726"/>
      <c r="Q35" s="726"/>
      <c r="R35" s="726"/>
      <c r="S35" s="726"/>
      <c r="T35" s="726"/>
      <c r="U35" s="726"/>
      <c r="V35" s="726"/>
      <c r="W35" s="726"/>
      <c r="X35" s="726"/>
      <c r="Y35" s="727"/>
      <c r="Z35" s="357"/>
    </row>
    <row r="36" spans="2:26" s="361" customFormat="1" x14ac:dyDescent="0.2">
      <c r="B36" s="360"/>
      <c r="C36" s="719"/>
      <c r="D36" s="720"/>
      <c r="E36" s="720"/>
      <c r="F36" s="720"/>
      <c r="G36" s="721"/>
      <c r="H36" s="515"/>
      <c r="I36" s="515"/>
      <c r="J36" s="514" t="e">
        <f t="shared" si="0"/>
        <v>#DIV/0!</v>
      </c>
      <c r="K36" s="725"/>
      <c r="L36" s="726"/>
      <c r="M36" s="726"/>
      <c r="N36" s="726"/>
      <c r="O36" s="726"/>
      <c r="P36" s="726"/>
      <c r="Q36" s="726"/>
      <c r="R36" s="726"/>
      <c r="S36" s="726"/>
      <c r="T36" s="726"/>
      <c r="U36" s="726"/>
      <c r="V36" s="726"/>
      <c r="W36" s="726"/>
      <c r="X36" s="726"/>
      <c r="Y36" s="727"/>
      <c r="Z36" s="357"/>
    </row>
    <row r="37" spans="2:26" s="361" customFormat="1" x14ac:dyDescent="0.2">
      <c r="B37" s="360"/>
      <c r="C37" s="719"/>
      <c r="D37" s="720"/>
      <c r="E37" s="720"/>
      <c r="F37" s="720"/>
      <c r="G37" s="721"/>
      <c r="H37" s="515"/>
      <c r="I37" s="515"/>
      <c r="J37" s="514" t="e">
        <f t="shared" si="0"/>
        <v>#DIV/0!</v>
      </c>
      <c r="K37" s="725"/>
      <c r="L37" s="726"/>
      <c r="M37" s="726"/>
      <c r="N37" s="726"/>
      <c r="O37" s="726"/>
      <c r="P37" s="726"/>
      <c r="Q37" s="726"/>
      <c r="R37" s="726"/>
      <c r="S37" s="726"/>
      <c r="T37" s="726"/>
      <c r="U37" s="726"/>
      <c r="V37" s="726"/>
      <c r="W37" s="726"/>
      <c r="X37" s="726"/>
      <c r="Y37" s="727"/>
      <c r="Z37" s="357"/>
    </row>
    <row r="38" spans="2:26" s="361" customFormat="1" x14ac:dyDescent="0.2">
      <c r="B38" s="360"/>
      <c r="C38" s="719"/>
      <c r="D38" s="720"/>
      <c r="E38" s="720"/>
      <c r="F38" s="720"/>
      <c r="G38" s="721"/>
      <c r="H38" s="515"/>
      <c r="I38" s="515"/>
      <c r="J38" s="514" t="e">
        <f t="shared" si="0"/>
        <v>#DIV/0!</v>
      </c>
      <c r="K38" s="725"/>
      <c r="L38" s="726"/>
      <c r="M38" s="726"/>
      <c r="N38" s="726"/>
      <c r="O38" s="726"/>
      <c r="P38" s="726"/>
      <c r="Q38" s="726"/>
      <c r="R38" s="726"/>
      <c r="S38" s="726"/>
      <c r="T38" s="726"/>
      <c r="U38" s="726"/>
      <c r="V38" s="726"/>
      <c r="W38" s="726"/>
      <c r="X38" s="726"/>
      <c r="Y38" s="727"/>
      <c r="Z38" s="357"/>
    </row>
    <row r="39" spans="2:26" s="361" customFormat="1" x14ac:dyDescent="0.2">
      <c r="B39" s="360"/>
      <c r="C39" s="719"/>
      <c r="D39" s="720"/>
      <c r="E39" s="720"/>
      <c r="F39" s="720"/>
      <c r="G39" s="721"/>
      <c r="H39" s="515"/>
      <c r="I39" s="515"/>
      <c r="J39" s="514" t="e">
        <f t="shared" si="0"/>
        <v>#DIV/0!</v>
      </c>
      <c r="K39" s="725"/>
      <c r="L39" s="726"/>
      <c r="M39" s="726"/>
      <c r="N39" s="726"/>
      <c r="O39" s="726"/>
      <c r="P39" s="726"/>
      <c r="Q39" s="726"/>
      <c r="R39" s="726"/>
      <c r="S39" s="726"/>
      <c r="T39" s="726"/>
      <c r="U39" s="726"/>
      <c r="V39" s="726"/>
      <c r="W39" s="726"/>
      <c r="X39" s="726"/>
      <c r="Y39" s="727"/>
      <c r="Z39" s="357"/>
    </row>
    <row r="40" spans="2:26" s="361" customFormat="1" x14ac:dyDescent="0.2">
      <c r="B40" s="360"/>
      <c r="C40" s="719"/>
      <c r="D40" s="720"/>
      <c r="E40" s="720"/>
      <c r="F40" s="720"/>
      <c r="G40" s="721"/>
      <c r="H40" s="515"/>
      <c r="I40" s="515"/>
      <c r="J40" s="514" t="e">
        <f t="shared" si="0"/>
        <v>#DIV/0!</v>
      </c>
      <c r="K40" s="725"/>
      <c r="L40" s="726"/>
      <c r="M40" s="726"/>
      <c r="N40" s="726"/>
      <c r="O40" s="726"/>
      <c r="P40" s="726"/>
      <c r="Q40" s="726"/>
      <c r="R40" s="726"/>
      <c r="S40" s="726"/>
      <c r="T40" s="726"/>
      <c r="U40" s="726"/>
      <c r="V40" s="726"/>
      <c r="W40" s="726"/>
      <c r="X40" s="726"/>
      <c r="Y40" s="727"/>
      <c r="Z40" s="357"/>
    </row>
    <row r="41" spans="2:26" s="361" customFormat="1" x14ac:dyDescent="0.2">
      <c r="B41" s="360"/>
      <c r="C41" s="719"/>
      <c r="D41" s="720"/>
      <c r="E41" s="720"/>
      <c r="F41" s="720"/>
      <c r="G41" s="721"/>
      <c r="H41" s="515"/>
      <c r="I41" s="515"/>
      <c r="J41" s="514" t="e">
        <f t="shared" si="0"/>
        <v>#DIV/0!</v>
      </c>
      <c r="K41" s="725"/>
      <c r="L41" s="726"/>
      <c r="M41" s="726"/>
      <c r="N41" s="726"/>
      <c r="O41" s="726"/>
      <c r="P41" s="726"/>
      <c r="Q41" s="726"/>
      <c r="R41" s="726"/>
      <c r="S41" s="726"/>
      <c r="T41" s="726"/>
      <c r="U41" s="726"/>
      <c r="V41" s="726"/>
      <c r="W41" s="726"/>
      <c r="X41" s="726"/>
      <c r="Y41" s="727"/>
      <c r="Z41" s="357"/>
    </row>
    <row r="42" spans="2:26" s="361" customFormat="1" x14ac:dyDescent="0.2">
      <c r="B42" s="360"/>
      <c r="C42" s="719"/>
      <c r="D42" s="720"/>
      <c r="E42" s="720"/>
      <c r="F42" s="720"/>
      <c r="G42" s="721"/>
      <c r="H42" s="515"/>
      <c r="I42" s="515"/>
      <c r="J42" s="514" t="e">
        <f t="shared" si="0"/>
        <v>#DIV/0!</v>
      </c>
      <c r="K42" s="725"/>
      <c r="L42" s="726"/>
      <c r="M42" s="726"/>
      <c r="N42" s="726"/>
      <c r="O42" s="726"/>
      <c r="P42" s="726"/>
      <c r="Q42" s="726"/>
      <c r="R42" s="726"/>
      <c r="S42" s="726"/>
      <c r="T42" s="726"/>
      <c r="U42" s="726"/>
      <c r="V42" s="726"/>
      <c r="W42" s="726"/>
      <c r="X42" s="726"/>
      <c r="Y42" s="727"/>
      <c r="Z42" s="357"/>
    </row>
    <row r="43" spans="2:26" s="361" customFormat="1" x14ac:dyDescent="0.2">
      <c r="B43" s="360"/>
      <c r="C43" s="719"/>
      <c r="D43" s="720"/>
      <c r="E43" s="720"/>
      <c r="F43" s="720"/>
      <c r="G43" s="721"/>
      <c r="H43" s="515"/>
      <c r="I43" s="515"/>
      <c r="J43" s="514" t="e">
        <f t="shared" si="0"/>
        <v>#DIV/0!</v>
      </c>
      <c r="K43" s="725"/>
      <c r="L43" s="726"/>
      <c r="M43" s="726"/>
      <c r="N43" s="726"/>
      <c r="O43" s="726"/>
      <c r="P43" s="726"/>
      <c r="Q43" s="726"/>
      <c r="R43" s="726"/>
      <c r="S43" s="726"/>
      <c r="T43" s="726"/>
      <c r="U43" s="726"/>
      <c r="V43" s="726"/>
      <c r="W43" s="726"/>
      <c r="X43" s="726"/>
      <c r="Y43" s="727"/>
      <c r="Z43" s="357"/>
    </row>
    <row r="44" spans="2:26" s="361" customFormat="1" x14ac:dyDescent="0.2">
      <c r="B44" s="360"/>
      <c r="C44" s="719"/>
      <c r="D44" s="720"/>
      <c r="E44" s="720"/>
      <c r="F44" s="720"/>
      <c r="G44" s="721"/>
      <c r="H44" s="515"/>
      <c r="I44" s="515"/>
      <c r="J44" s="514" t="e">
        <f t="shared" si="0"/>
        <v>#DIV/0!</v>
      </c>
      <c r="K44" s="725"/>
      <c r="L44" s="726"/>
      <c r="M44" s="726"/>
      <c r="N44" s="726"/>
      <c r="O44" s="726"/>
      <c r="P44" s="726"/>
      <c r="Q44" s="726"/>
      <c r="R44" s="726"/>
      <c r="S44" s="726"/>
      <c r="T44" s="726"/>
      <c r="U44" s="726"/>
      <c r="V44" s="726"/>
      <c r="W44" s="726"/>
      <c r="X44" s="726"/>
      <c r="Y44" s="727"/>
      <c r="Z44" s="357"/>
    </row>
    <row r="45" spans="2:26" s="361" customFormat="1" ht="15" thickBot="1" x14ac:dyDescent="0.25">
      <c r="B45" s="360"/>
      <c r="C45" s="719"/>
      <c r="D45" s="720"/>
      <c r="E45" s="720"/>
      <c r="F45" s="720"/>
      <c r="G45" s="721"/>
      <c r="H45" s="246"/>
      <c r="I45" s="246"/>
      <c r="J45" s="514" t="e">
        <f t="shared" si="0"/>
        <v>#DIV/0!</v>
      </c>
      <c r="K45" s="765"/>
      <c r="L45" s="766"/>
      <c r="M45" s="766"/>
      <c r="N45" s="766"/>
      <c r="O45" s="766"/>
      <c r="P45" s="766"/>
      <c r="Q45" s="766"/>
      <c r="R45" s="766"/>
      <c r="S45" s="766"/>
      <c r="T45" s="766"/>
      <c r="U45" s="766"/>
      <c r="V45" s="766"/>
      <c r="W45" s="766"/>
      <c r="X45" s="766"/>
      <c r="Y45" s="767"/>
      <c r="Z45" s="357"/>
    </row>
    <row r="46" spans="2:26" s="361" customFormat="1" ht="15.75" customHeight="1" thickBot="1" x14ac:dyDescent="0.3">
      <c r="B46" s="360"/>
      <c r="C46" s="738" t="s">
        <v>25</v>
      </c>
      <c r="D46" s="739"/>
      <c r="E46" s="739"/>
      <c r="F46" s="739"/>
      <c r="G46" s="740"/>
      <c r="H46" s="364"/>
      <c r="I46" s="364"/>
      <c r="J46" s="26"/>
      <c r="K46" s="741"/>
      <c r="L46" s="742"/>
      <c r="M46" s="742"/>
      <c r="N46" s="742"/>
      <c r="O46" s="742"/>
      <c r="P46" s="742"/>
      <c r="Q46" s="742"/>
      <c r="R46" s="742"/>
      <c r="S46" s="742"/>
      <c r="T46" s="742"/>
      <c r="U46" s="742"/>
      <c r="V46" s="742"/>
      <c r="W46" s="742"/>
      <c r="X46" s="742"/>
      <c r="Y46" s="743"/>
      <c r="Z46" s="357"/>
    </row>
    <row r="47" spans="2:26" s="361" customFormat="1" ht="5.25" customHeight="1" x14ac:dyDescent="0.2">
      <c r="B47" s="360"/>
      <c r="C47" s="356"/>
      <c r="D47" s="356"/>
      <c r="E47" s="356"/>
      <c r="F47" s="356"/>
      <c r="G47" s="356"/>
      <c r="H47" s="365"/>
      <c r="I47" s="365"/>
      <c r="J47" s="28"/>
      <c r="K47" s="356"/>
      <c r="L47" s="356"/>
      <c r="M47" s="356"/>
      <c r="N47" s="356"/>
      <c r="O47" s="356"/>
      <c r="P47" s="356"/>
      <c r="Q47" s="356"/>
      <c r="R47" s="356"/>
      <c r="S47" s="356"/>
      <c r="T47" s="356"/>
      <c r="U47" s="356"/>
      <c r="V47" s="356"/>
      <c r="W47" s="356"/>
      <c r="X47" s="356"/>
      <c r="Y47" s="356"/>
      <c r="Z47" s="357"/>
    </row>
    <row r="48" spans="2:26" s="361" customFormat="1" ht="15" thickBot="1" x14ac:dyDescent="0.25">
      <c r="B48" s="360"/>
      <c r="C48" s="356"/>
      <c r="D48" s="356"/>
      <c r="E48" s="356"/>
      <c r="F48" s="356"/>
      <c r="G48" s="356"/>
      <c r="H48" s="365"/>
      <c r="I48" s="365"/>
      <c r="J48" s="28"/>
      <c r="K48" s="356"/>
      <c r="L48" s="356"/>
      <c r="M48" s="356"/>
      <c r="N48" s="356"/>
      <c r="O48" s="356"/>
      <c r="P48" s="356"/>
      <c r="Q48" s="356"/>
      <c r="R48" s="356"/>
      <c r="S48" s="356"/>
      <c r="T48" s="356"/>
      <c r="U48" s="356"/>
      <c r="V48" s="356"/>
      <c r="W48" s="356"/>
      <c r="X48" s="356"/>
      <c r="Y48" s="356"/>
      <c r="Z48" s="357"/>
    </row>
    <row r="49" spans="2:26" s="361" customFormat="1" x14ac:dyDescent="0.2">
      <c r="B49" s="360"/>
      <c r="C49" s="744" t="s">
        <v>26</v>
      </c>
      <c r="D49" s="745"/>
      <c r="E49" s="745"/>
      <c r="F49" s="745"/>
      <c r="G49" s="745"/>
      <c r="H49" s="745"/>
      <c r="I49" s="745"/>
      <c r="J49" s="745"/>
      <c r="K49" s="745"/>
      <c r="L49" s="745"/>
      <c r="M49" s="745"/>
      <c r="N49" s="745"/>
      <c r="O49" s="745"/>
      <c r="P49" s="745"/>
      <c r="Q49" s="745"/>
      <c r="R49" s="745"/>
      <c r="S49" s="745"/>
      <c r="T49" s="745"/>
      <c r="U49" s="745"/>
      <c r="V49" s="745"/>
      <c r="W49" s="745"/>
      <c r="X49" s="745"/>
      <c r="Y49" s="746"/>
      <c r="Z49" s="357"/>
    </row>
    <row r="50" spans="2:26" ht="15" thickBot="1" x14ac:dyDescent="0.25">
      <c r="B50" s="355"/>
      <c r="C50" s="747"/>
      <c r="D50" s="748"/>
      <c r="E50" s="748"/>
      <c r="F50" s="748"/>
      <c r="G50" s="748"/>
      <c r="H50" s="748"/>
      <c r="I50" s="748"/>
      <c r="J50" s="748"/>
      <c r="K50" s="748"/>
      <c r="L50" s="748"/>
      <c r="M50" s="748"/>
      <c r="N50" s="748"/>
      <c r="O50" s="748"/>
      <c r="P50" s="748"/>
      <c r="Q50" s="748"/>
      <c r="R50" s="748"/>
      <c r="S50" s="748"/>
      <c r="T50" s="748"/>
      <c r="U50" s="748"/>
      <c r="V50" s="748"/>
      <c r="W50" s="748"/>
      <c r="X50" s="748"/>
      <c r="Y50" s="749"/>
      <c r="Z50" s="357"/>
    </row>
    <row r="51" spans="2:26" x14ac:dyDescent="0.2">
      <c r="B51" s="355"/>
      <c r="C51" s="750"/>
      <c r="D51" s="751"/>
      <c r="E51" s="751"/>
      <c r="F51" s="751"/>
      <c r="G51" s="751"/>
      <c r="H51" s="751"/>
      <c r="I51" s="751"/>
      <c r="J51" s="751"/>
      <c r="K51" s="751"/>
      <c r="L51" s="751"/>
      <c r="M51" s="751"/>
      <c r="N51" s="751"/>
      <c r="O51" s="751"/>
      <c r="P51" s="751"/>
      <c r="Q51" s="751"/>
      <c r="R51" s="751"/>
      <c r="S51" s="751"/>
      <c r="T51" s="751"/>
      <c r="U51" s="751"/>
      <c r="V51" s="751"/>
      <c r="W51" s="751"/>
      <c r="X51" s="751"/>
      <c r="Y51" s="752"/>
      <c r="Z51" s="357"/>
    </row>
    <row r="52" spans="2: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2: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2:26" x14ac:dyDescent="0.2">
      <c r="B54" s="35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357"/>
    </row>
    <row r="55" spans="2:26" x14ac:dyDescent="0.2">
      <c r="B55" s="355"/>
      <c r="C55" s="753"/>
      <c r="D55" s="754"/>
      <c r="E55" s="754"/>
      <c r="F55" s="754"/>
      <c r="G55" s="754"/>
      <c r="H55" s="754"/>
      <c r="I55" s="754"/>
      <c r="J55" s="754"/>
      <c r="K55" s="754"/>
      <c r="L55" s="754"/>
      <c r="M55" s="754"/>
      <c r="N55" s="754"/>
      <c r="O55" s="754"/>
      <c r="P55" s="754"/>
      <c r="Q55" s="754"/>
      <c r="R55" s="754"/>
      <c r="S55" s="754"/>
      <c r="T55" s="754"/>
      <c r="U55" s="754"/>
      <c r="V55" s="754"/>
      <c r="W55" s="754"/>
      <c r="X55" s="754"/>
      <c r="Y55" s="755"/>
      <c r="Z55" s="357"/>
    </row>
    <row r="56" spans="2:26" x14ac:dyDescent="0.2">
      <c r="B56" s="355"/>
      <c r="C56" s="753"/>
      <c r="D56" s="754"/>
      <c r="E56" s="754"/>
      <c r="F56" s="754"/>
      <c r="G56" s="754"/>
      <c r="H56" s="754"/>
      <c r="I56" s="754"/>
      <c r="J56" s="754"/>
      <c r="K56" s="754"/>
      <c r="L56" s="754"/>
      <c r="M56" s="754"/>
      <c r="N56" s="754"/>
      <c r="O56" s="754"/>
      <c r="P56" s="754"/>
      <c r="Q56" s="754"/>
      <c r="R56" s="754"/>
      <c r="S56" s="754"/>
      <c r="T56" s="754"/>
      <c r="U56" s="754"/>
      <c r="V56" s="754"/>
      <c r="W56" s="754"/>
      <c r="X56" s="754"/>
      <c r="Y56" s="755"/>
      <c r="Z56" s="357"/>
    </row>
    <row r="57" spans="2:26" x14ac:dyDescent="0.2">
      <c r="B57" s="355"/>
      <c r="C57" s="753"/>
      <c r="D57" s="754"/>
      <c r="E57" s="754"/>
      <c r="F57" s="754"/>
      <c r="G57" s="754"/>
      <c r="H57" s="754"/>
      <c r="I57" s="754"/>
      <c r="J57" s="754"/>
      <c r="K57" s="754"/>
      <c r="L57" s="754"/>
      <c r="M57" s="754"/>
      <c r="N57" s="754"/>
      <c r="O57" s="754"/>
      <c r="P57" s="754"/>
      <c r="Q57" s="754"/>
      <c r="R57" s="754"/>
      <c r="S57" s="754"/>
      <c r="T57" s="754"/>
      <c r="U57" s="754"/>
      <c r="V57" s="754"/>
      <c r="W57" s="754"/>
      <c r="X57" s="754"/>
      <c r="Y57" s="755"/>
      <c r="Z57" s="357"/>
    </row>
    <row r="58" spans="2:26" x14ac:dyDescent="0.2">
      <c r="B58" s="355"/>
      <c r="C58" s="753"/>
      <c r="D58" s="754"/>
      <c r="E58" s="754"/>
      <c r="F58" s="754"/>
      <c r="G58" s="754"/>
      <c r="H58" s="754"/>
      <c r="I58" s="754"/>
      <c r="J58" s="754"/>
      <c r="K58" s="754"/>
      <c r="L58" s="754"/>
      <c r="M58" s="754"/>
      <c r="N58" s="754"/>
      <c r="O58" s="754"/>
      <c r="P58" s="754"/>
      <c r="Q58" s="754"/>
      <c r="R58" s="754"/>
      <c r="S58" s="754"/>
      <c r="T58" s="754"/>
      <c r="U58" s="754"/>
      <c r="V58" s="754"/>
      <c r="W58" s="754"/>
      <c r="X58" s="754"/>
      <c r="Y58" s="755"/>
      <c r="Z58" s="357"/>
    </row>
    <row r="59" spans="2:26" x14ac:dyDescent="0.2">
      <c r="B59" s="355"/>
      <c r="C59" s="753"/>
      <c r="D59" s="754"/>
      <c r="E59" s="754"/>
      <c r="F59" s="754"/>
      <c r="G59" s="754"/>
      <c r="H59" s="754"/>
      <c r="I59" s="754"/>
      <c r="J59" s="754"/>
      <c r="K59" s="754"/>
      <c r="L59" s="754"/>
      <c r="M59" s="754"/>
      <c r="N59" s="754"/>
      <c r="O59" s="754"/>
      <c r="P59" s="754"/>
      <c r="Q59" s="754"/>
      <c r="R59" s="754"/>
      <c r="S59" s="754"/>
      <c r="T59" s="754"/>
      <c r="U59" s="754"/>
      <c r="V59" s="754"/>
      <c r="W59" s="754"/>
      <c r="X59" s="754"/>
      <c r="Y59" s="755"/>
      <c r="Z59" s="357"/>
    </row>
    <row r="60" spans="2:26" x14ac:dyDescent="0.2">
      <c r="B60" s="355"/>
      <c r="C60" s="753"/>
      <c r="D60" s="754"/>
      <c r="E60" s="754"/>
      <c r="F60" s="754"/>
      <c r="G60" s="754"/>
      <c r="H60" s="754"/>
      <c r="I60" s="754"/>
      <c r="J60" s="754"/>
      <c r="K60" s="754"/>
      <c r="L60" s="754"/>
      <c r="M60" s="754"/>
      <c r="N60" s="754"/>
      <c r="O60" s="754"/>
      <c r="P60" s="754"/>
      <c r="Q60" s="754"/>
      <c r="R60" s="754"/>
      <c r="S60" s="754"/>
      <c r="T60" s="754"/>
      <c r="U60" s="754"/>
      <c r="V60" s="754"/>
      <c r="W60" s="754"/>
      <c r="X60" s="754"/>
      <c r="Y60" s="755"/>
      <c r="Z60" s="357"/>
    </row>
    <row r="61" spans="2:26" x14ac:dyDescent="0.2">
      <c r="B61" s="355"/>
      <c r="C61" s="753"/>
      <c r="D61" s="754"/>
      <c r="E61" s="754"/>
      <c r="F61" s="754"/>
      <c r="G61" s="754"/>
      <c r="H61" s="754"/>
      <c r="I61" s="754"/>
      <c r="J61" s="754"/>
      <c r="K61" s="754"/>
      <c r="L61" s="754"/>
      <c r="M61" s="754"/>
      <c r="N61" s="754"/>
      <c r="O61" s="754"/>
      <c r="P61" s="754"/>
      <c r="Q61" s="754"/>
      <c r="R61" s="754"/>
      <c r="S61" s="754"/>
      <c r="T61" s="754"/>
      <c r="U61" s="754"/>
      <c r="V61" s="754"/>
      <c r="W61" s="754"/>
      <c r="X61" s="754"/>
      <c r="Y61" s="755"/>
      <c r="Z61" s="357"/>
    </row>
    <row r="62" spans="2:26" x14ac:dyDescent="0.2">
      <c r="B62" s="355"/>
      <c r="C62" s="753"/>
      <c r="D62" s="754"/>
      <c r="E62" s="754"/>
      <c r="F62" s="754"/>
      <c r="G62" s="754"/>
      <c r="H62" s="754"/>
      <c r="I62" s="754"/>
      <c r="J62" s="754"/>
      <c r="K62" s="754"/>
      <c r="L62" s="754"/>
      <c r="M62" s="754"/>
      <c r="N62" s="754"/>
      <c r="O62" s="754"/>
      <c r="P62" s="754"/>
      <c r="Q62" s="754"/>
      <c r="R62" s="754"/>
      <c r="S62" s="754"/>
      <c r="T62" s="754"/>
      <c r="U62" s="754"/>
      <c r="V62" s="754"/>
      <c r="W62" s="754"/>
      <c r="X62" s="754"/>
      <c r="Y62" s="755"/>
      <c r="Z62" s="357"/>
    </row>
    <row r="63" spans="2:26" ht="15" thickBot="1" x14ac:dyDescent="0.25">
      <c r="B63" s="355"/>
      <c r="C63" s="756"/>
      <c r="D63" s="757"/>
      <c r="E63" s="757"/>
      <c r="F63" s="757"/>
      <c r="G63" s="757"/>
      <c r="H63" s="757"/>
      <c r="I63" s="757"/>
      <c r="J63" s="757"/>
      <c r="K63" s="757"/>
      <c r="L63" s="757"/>
      <c r="M63" s="757"/>
      <c r="N63" s="757"/>
      <c r="O63" s="757"/>
      <c r="P63" s="757"/>
      <c r="Q63" s="757"/>
      <c r="R63" s="757"/>
      <c r="S63" s="757"/>
      <c r="T63" s="757"/>
      <c r="U63" s="757"/>
      <c r="V63" s="757"/>
      <c r="W63" s="757"/>
      <c r="X63" s="757"/>
      <c r="Y63" s="758"/>
      <c r="Z63" s="357"/>
    </row>
    <row r="64" spans="2:26" x14ac:dyDescent="0.2">
      <c r="B64" s="366"/>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8"/>
    </row>
    <row r="65" spans="1:26" ht="15" thickBot="1" x14ac:dyDescent="0.25">
      <c r="B65" s="369"/>
      <c r="C65" s="370"/>
      <c r="D65" s="370"/>
      <c r="E65" s="370"/>
      <c r="F65" s="370"/>
      <c r="G65" s="370"/>
      <c r="H65" s="370"/>
      <c r="I65" s="370"/>
      <c r="J65" s="370"/>
      <c r="K65" s="370"/>
      <c r="L65" s="370"/>
      <c r="M65" s="370"/>
      <c r="N65" s="370"/>
      <c r="O65" s="370"/>
      <c r="P65" s="370"/>
      <c r="Q65" s="370"/>
      <c r="R65" s="370"/>
      <c r="S65" s="370"/>
      <c r="T65" s="370"/>
      <c r="U65" s="370"/>
      <c r="V65" s="370"/>
      <c r="W65" s="370"/>
      <c r="X65" s="370"/>
      <c r="Y65" s="370"/>
      <c r="Z65" s="371"/>
    </row>
    <row r="66" spans="1:26" ht="14.25" customHeight="1" x14ac:dyDescent="0.2">
      <c r="B66" s="372"/>
      <c r="C66" s="759" t="s">
        <v>20</v>
      </c>
      <c r="D66" s="760"/>
      <c r="E66" s="760"/>
      <c r="F66" s="760"/>
      <c r="G66" s="761"/>
      <c r="H66" s="759" t="s">
        <v>34</v>
      </c>
      <c r="I66" s="761"/>
      <c r="J66" s="759" t="s">
        <v>35</v>
      </c>
      <c r="K66" s="760"/>
      <c r="L66" s="760"/>
      <c r="M66" s="761"/>
      <c r="N66" s="759" t="s">
        <v>33</v>
      </c>
      <c r="O66" s="760"/>
      <c r="P66" s="760"/>
      <c r="Q66" s="760"/>
      <c r="R66" s="760"/>
      <c r="S66" s="760"/>
      <c r="T66" s="760"/>
      <c r="U66" s="760"/>
      <c r="V66" s="760"/>
      <c r="W66" s="760"/>
      <c r="X66" s="760"/>
      <c r="Y66" s="761"/>
      <c r="Z66" s="373"/>
    </row>
    <row r="67" spans="1:26" ht="14.25" customHeight="1" x14ac:dyDescent="0.2">
      <c r="A67" s="341"/>
      <c r="B67" s="374"/>
      <c r="C67" s="762"/>
      <c r="D67" s="763"/>
      <c r="E67" s="763"/>
      <c r="F67" s="763"/>
      <c r="G67" s="764"/>
      <c r="H67" s="762"/>
      <c r="I67" s="764"/>
      <c r="J67" s="762"/>
      <c r="K67" s="763"/>
      <c r="L67" s="763"/>
      <c r="M67" s="764"/>
      <c r="N67" s="762"/>
      <c r="O67" s="763"/>
      <c r="P67" s="763"/>
      <c r="Q67" s="763"/>
      <c r="R67" s="763"/>
      <c r="S67" s="763"/>
      <c r="T67" s="763"/>
      <c r="U67" s="763"/>
      <c r="V67" s="763"/>
      <c r="W67" s="763"/>
      <c r="X67" s="763"/>
      <c r="Y67" s="764"/>
      <c r="Z67" s="373"/>
    </row>
    <row r="68" spans="1:26" ht="15" customHeight="1" thickBot="1" x14ac:dyDescent="0.25">
      <c r="A68" s="341"/>
      <c r="B68" s="374"/>
      <c r="C68" s="762"/>
      <c r="D68" s="763"/>
      <c r="E68" s="763"/>
      <c r="F68" s="763"/>
      <c r="G68" s="764"/>
      <c r="H68" s="762"/>
      <c r="I68" s="764"/>
      <c r="J68" s="762"/>
      <c r="K68" s="763"/>
      <c r="L68" s="763"/>
      <c r="M68" s="764"/>
      <c r="N68" s="762"/>
      <c r="O68" s="763"/>
      <c r="P68" s="763"/>
      <c r="Q68" s="763"/>
      <c r="R68" s="763"/>
      <c r="S68" s="763"/>
      <c r="T68" s="763"/>
      <c r="U68" s="763"/>
      <c r="V68" s="763"/>
      <c r="W68" s="763"/>
      <c r="X68" s="763"/>
      <c r="Y68" s="764"/>
      <c r="Z68" s="373"/>
    </row>
    <row r="69" spans="1:26" x14ac:dyDescent="0.2">
      <c r="B69" s="372"/>
      <c r="C69" s="643"/>
      <c r="D69" s="644"/>
      <c r="E69" s="644"/>
      <c r="F69" s="644"/>
      <c r="G69" s="644"/>
      <c r="H69" s="644"/>
      <c r="I69" s="644"/>
      <c r="J69" s="644"/>
      <c r="K69" s="644"/>
      <c r="L69" s="644"/>
      <c r="M69" s="644"/>
      <c r="N69" s="644"/>
      <c r="O69" s="644"/>
      <c r="P69" s="644"/>
      <c r="Q69" s="644"/>
      <c r="R69" s="644"/>
      <c r="S69" s="644"/>
      <c r="T69" s="644"/>
      <c r="U69" s="644"/>
      <c r="V69" s="644"/>
      <c r="W69" s="644"/>
      <c r="X69" s="644"/>
      <c r="Y69" s="769"/>
      <c r="Z69" s="375"/>
    </row>
    <row r="70" spans="1:26" x14ac:dyDescent="0.2">
      <c r="B70" s="372"/>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75"/>
    </row>
    <row r="71" spans="1:26" x14ac:dyDescent="0.2">
      <c r="B71" s="372"/>
      <c r="C71" s="645"/>
      <c r="D71" s="646"/>
      <c r="E71" s="646"/>
      <c r="F71" s="646"/>
      <c r="G71" s="646"/>
      <c r="H71" s="646"/>
      <c r="I71" s="646"/>
      <c r="J71" s="646"/>
      <c r="K71" s="646"/>
      <c r="L71" s="646"/>
      <c r="M71" s="646"/>
      <c r="N71" s="646"/>
      <c r="O71" s="646"/>
      <c r="P71" s="646"/>
      <c r="Q71" s="646"/>
      <c r="R71" s="646"/>
      <c r="S71" s="646"/>
      <c r="T71" s="646"/>
      <c r="U71" s="646"/>
      <c r="V71" s="646"/>
      <c r="W71" s="646"/>
      <c r="X71" s="646"/>
      <c r="Y71" s="768"/>
      <c r="Z71" s="375"/>
    </row>
    <row r="72" spans="1:26" x14ac:dyDescent="0.2">
      <c r="B72" s="372"/>
      <c r="C72" s="645"/>
      <c r="D72" s="646"/>
      <c r="E72" s="646"/>
      <c r="F72" s="646"/>
      <c r="G72" s="646"/>
      <c r="H72" s="646"/>
      <c r="I72" s="646"/>
      <c r="J72" s="646"/>
      <c r="K72" s="646"/>
      <c r="L72" s="646"/>
      <c r="M72" s="646"/>
      <c r="N72" s="646"/>
      <c r="O72" s="646"/>
      <c r="P72" s="646"/>
      <c r="Q72" s="646"/>
      <c r="R72" s="646"/>
      <c r="S72" s="646"/>
      <c r="T72" s="646"/>
      <c r="U72" s="646"/>
      <c r="V72" s="646"/>
      <c r="W72" s="646"/>
      <c r="X72" s="646"/>
      <c r="Y72" s="768"/>
      <c r="Z72" s="375"/>
    </row>
    <row r="73" spans="1:26" x14ac:dyDescent="0.2">
      <c r="B73" s="372"/>
      <c r="C73" s="645"/>
      <c r="D73" s="646"/>
      <c r="E73" s="646"/>
      <c r="F73" s="646"/>
      <c r="G73" s="646"/>
      <c r="H73" s="646"/>
      <c r="I73" s="646"/>
      <c r="J73" s="646"/>
      <c r="K73" s="646"/>
      <c r="L73" s="646"/>
      <c r="M73" s="646"/>
      <c r="N73" s="646"/>
      <c r="O73" s="646"/>
      <c r="P73" s="646"/>
      <c r="Q73" s="646"/>
      <c r="R73" s="646"/>
      <c r="S73" s="646"/>
      <c r="T73" s="646"/>
      <c r="U73" s="646"/>
      <c r="V73" s="646"/>
      <c r="W73" s="646"/>
      <c r="X73" s="646"/>
      <c r="Y73" s="768"/>
      <c r="Z73" s="375"/>
    </row>
    <row r="74" spans="1:26" x14ac:dyDescent="0.2">
      <c r="B74" s="372"/>
      <c r="C74" s="645"/>
      <c r="D74" s="646"/>
      <c r="E74" s="646"/>
      <c r="F74" s="646"/>
      <c r="G74" s="646"/>
      <c r="H74" s="646"/>
      <c r="I74" s="646"/>
      <c r="J74" s="646"/>
      <c r="K74" s="646"/>
      <c r="L74" s="646"/>
      <c r="M74" s="646"/>
      <c r="N74" s="646"/>
      <c r="O74" s="646"/>
      <c r="P74" s="646"/>
      <c r="Q74" s="646"/>
      <c r="R74" s="646"/>
      <c r="S74" s="646"/>
      <c r="T74" s="646"/>
      <c r="U74" s="646"/>
      <c r="V74" s="646"/>
      <c r="W74" s="646"/>
      <c r="X74" s="646"/>
      <c r="Y74" s="768"/>
      <c r="Z74" s="375"/>
    </row>
    <row r="75" spans="1:26" x14ac:dyDescent="0.2">
      <c r="B75" s="372"/>
      <c r="C75" s="645"/>
      <c r="D75" s="646"/>
      <c r="E75" s="646"/>
      <c r="F75" s="646"/>
      <c r="G75" s="646"/>
      <c r="H75" s="646"/>
      <c r="I75" s="646"/>
      <c r="J75" s="646"/>
      <c r="K75" s="646"/>
      <c r="L75" s="646"/>
      <c r="M75" s="646"/>
      <c r="N75" s="646"/>
      <c r="O75" s="646"/>
      <c r="P75" s="646"/>
      <c r="Q75" s="646"/>
      <c r="R75" s="646"/>
      <c r="S75" s="646"/>
      <c r="T75" s="646"/>
      <c r="U75" s="646"/>
      <c r="V75" s="646"/>
      <c r="W75" s="646"/>
      <c r="X75" s="646"/>
      <c r="Y75" s="768"/>
      <c r="Z75" s="375"/>
    </row>
    <row r="76" spans="1:26" x14ac:dyDescent="0.2">
      <c r="B76" s="372"/>
      <c r="C76" s="645"/>
      <c r="D76" s="646"/>
      <c r="E76" s="646"/>
      <c r="F76" s="646"/>
      <c r="G76" s="646"/>
      <c r="H76" s="646"/>
      <c r="I76" s="646"/>
      <c r="J76" s="646"/>
      <c r="K76" s="646"/>
      <c r="L76" s="646"/>
      <c r="M76" s="646"/>
      <c r="N76" s="646"/>
      <c r="O76" s="646"/>
      <c r="P76" s="646"/>
      <c r="Q76" s="646"/>
      <c r="R76" s="646"/>
      <c r="S76" s="646"/>
      <c r="T76" s="646"/>
      <c r="U76" s="646"/>
      <c r="V76" s="646"/>
      <c r="W76" s="646"/>
      <c r="X76" s="646"/>
      <c r="Y76" s="768"/>
      <c r="Z76" s="375"/>
    </row>
    <row r="77" spans="1:26" x14ac:dyDescent="0.2">
      <c r="B77" s="372"/>
      <c r="C77" s="645"/>
      <c r="D77" s="646"/>
      <c r="E77" s="646"/>
      <c r="F77" s="646"/>
      <c r="G77" s="646"/>
      <c r="H77" s="646"/>
      <c r="I77" s="646"/>
      <c r="J77" s="646"/>
      <c r="K77" s="646"/>
      <c r="L77" s="646"/>
      <c r="M77" s="646"/>
      <c r="N77" s="646"/>
      <c r="O77" s="646"/>
      <c r="P77" s="646"/>
      <c r="Q77" s="646"/>
      <c r="R77" s="646"/>
      <c r="S77" s="646"/>
      <c r="T77" s="646"/>
      <c r="U77" s="646"/>
      <c r="V77" s="646"/>
      <c r="W77" s="646"/>
      <c r="X77" s="646"/>
      <c r="Y77" s="768"/>
      <c r="Z77" s="375"/>
    </row>
    <row r="78" spans="1:26" x14ac:dyDescent="0.2">
      <c r="B78" s="372"/>
      <c r="C78" s="645"/>
      <c r="D78" s="646"/>
      <c r="E78" s="646"/>
      <c r="F78" s="646"/>
      <c r="G78" s="646"/>
      <c r="H78" s="646"/>
      <c r="I78" s="646"/>
      <c r="J78" s="646"/>
      <c r="K78" s="646"/>
      <c r="L78" s="646"/>
      <c r="M78" s="646"/>
      <c r="N78" s="646"/>
      <c r="O78" s="646"/>
      <c r="P78" s="646"/>
      <c r="Q78" s="646"/>
      <c r="R78" s="646"/>
      <c r="S78" s="646"/>
      <c r="T78" s="646"/>
      <c r="U78" s="646"/>
      <c r="V78" s="646"/>
      <c r="W78" s="646"/>
      <c r="X78" s="646"/>
      <c r="Y78" s="768"/>
      <c r="Z78" s="375"/>
    </row>
    <row r="79" spans="1:26" x14ac:dyDescent="0.2">
      <c r="B79" s="372"/>
      <c r="C79" s="645"/>
      <c r="D79" s="646"/>
      <c r="E79" s="646"/>
      <c r="F79" s="646"/>
      <c r="G79" s="646"/>
      <c r="H79" s="646"/>
      <c r="I79" s="646"/>
      <c r="J79" s="646"/>
      <c r="K79" s="646"/>
      <c r="L79" s="646"/>
      <c r="M79" s="646"/>
      <c r="N79" s="646"/>
      <c r="O79" s="646"/>
      <c r="P79" s="646"/>
      <c r="Q79" s="646"/>
      <c r="R79" s="646"/>
      <c r="S79" s="646"/>
      <c r="T79" s="646"/>
      <c r="U79" s="646"/>
      <c r="V79" s="646"/>
      <c r="W79" s="646"/>
      <c r="X79" s="646"/>
      <c r="Y79" s="768"/>
      <c r="Z79" s="375"/>
    </row>
    <row r="80" spans="1:26" ht="15" thickBot="1" x14ac:dyDescent="0.25">
      <c r="B80" s="372"/>
      <c r="C80" s="647"/>
      <c r="D80" s="648"/>
      <c r="E80" s="648"/>
      <c r="F80" s="648"/>
      <c r="G80" s="648"/>
      <c r="H80" s="648"/>
      <c r="I80" s="648"/>
      <c r="J80" s="648"/>
      <c r="K80" s="648"/>
      <c r="L80" s="648"/>
      <c r="M80" s="648"/>
      <c r="N80" s="648"/>
      <c r="O80" s="648"/>
      <c r="P80" s="648"/>
      <c r="Q80" s="648"/>
      <c r="R80" s="648"/>
      <c r="S80" s="648"/>
      <c r="T80" s="648"/>
      <c r="U80" s="648"/>
      <c r="V80" s="648"/>
      <c r="W80" s="648"/>
      <c r="X80" s="648"/>
      <c r="Y80" s="770"/>
      <c r="Z80" s="375"/>
    </row>
    <row r="81" spans="2:26" x14ac:dyDescent="0.2">
      <c r="B81" s="376"/>
      <c r="C81" s="367"/>
      <c r="D81" s="367"/>
      <c r="E81" s="367"/>
      <c r="F81" s="367"/>
      <c r="G81" s="367"/>
      <c r="H81" s="367"/>
      <c r="I81" s="367"/>
      <c r="J81" s="367"/>
      <c r="K81" s="367"/>
      <c r="L81" s="367"/>
      <c r="M81" s="367"/>
      <c r="N81" s="367"/>
      <c r="O81" s="367"/>
      <c r="P81" s="367"/>
      <c r="Q81" s="367"/>
      <c r="R81" s="367"/>
      <c r="S81" s="367"/>
      <c r="T81" s="367"/>
      <c r="U81" s="367"/>
      <c r="V81" s="367"/>
      <c r="W81" s="367"/>
      <c r="X81" s="367"/>
      <c r="Y81" s="367"/>
      <c r="Z81" s="377"/>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38D0D-2426-4F16-BA5E-050CC0D7081C}">
  <sheetPr>
    <tabColor rgb="FF00B050"/>
  </sheetPr>
  <dimension ref="A1:Z120"/>
  <sheetViews>
    <sheetView topLeftCell="A28" workbookViewId="0">
      <selection activeCell="J34" sqref="J34"/>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4.2851562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5" width="5" style="343" customWidth="1"/>
    <col min="26" max="26" width="2.85546875" style="343" customWidth="1"/>
    <col min="27"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55" t="s">
        <v>2</v>
      </c>
      <c r="D7" s="656"/>
      <c r="E7" s="656"/>
      <c r="F7" s="656"/>
      <c r="G7" s="656"/>
      <c r="H7" s="657"/>
      <c r="I7" s="661" t="s">
        <v>841</v>
      </c>
      <c r="J7" s="662"/>
      <c r="K7" s="662"/>
      <c r="L7" s="662"/>
      <c r="M7" s="662"/>
      <c r="N7" s="662"/>
      <c r="O7" s="662"/>
      <c r="P7" s="662"/>
      <c r="Q7" s="662"/>
      <c r="R7" s="662"/>
      <c r="S7" s="662"/>
      <c r="T7" s="662"/>
      <c r="U7" s="662"/>
      <c r="V7" s="662"/>
      <c r="W7" s="662"/>
      <c r="X7" s="662"/>
      <c r="Y7" s="663"/>
      <c r="Z7" s="351"/>
    </row>
    <row r="8" spans="1:26" ht="15.75" thickBot="1" x14ac:dyDescent="0.25">
      <c r="B8" s="350"/>
      <c r="C8" s="658"/>
      <c r="D8" s="659"/>
      <c r="E8" s="659"/>
      <c r="F8" s="659"/>
      <c r="G8" s="659"/>
      <c r="H8" s="660"/>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676" t="s">
        <v>856</v>
      </c>
      <c r="J10" s="677"/>
      <c r="K10" s="677"/>
      <c r="L10" s="677"/>
      <c r="M10" s="677"/>
      <c r="N10" s="677"/>
      <c r="O10" s="677"/>
      <c r="P10" s="677"/>
      <c r="Q10" s="678"/>
      <c r="R10" s="673" t="s">
        <v>3</v>
      </c>
      <c r="S10" s="674"/>
      <c r="T10" s="674"/>
      <c r="U10" s="675"/>
      <c r="V10" s="667" t="s">
        <v>5</v>
      </c>
      <c r="W10" s="668"/>
      <c r="X10" s="668"/>
      <c r="Y10" s="669"/>
      <c r="Z10" s="351"/>
    </row>
    <row r="11" spans="1:26" ht="28.5" customHeight="1" thickBot="1" x14ac:dyDescent="0.25">
      <c r="B11" s="350"/>
      <c r="C11" s="631"/>
      <c r="D11" s="632"/>
      <c r="E11" s="632"/>
      <c r="F11" s="632"/>
      <c r="G11" s="632"/>
      <c r="H11" s="633"/>
      <c r="I11" s="679"/>
      <c r="J11" s="680"/>
      <c r="K11" s="680"/>
      <c r="L11" s="680"/>
      <c r="M11" s="680"/>
      <c r="N11" s="680"/>
      <c r="O11" s="680"/>
      <c r="P11" s="680"/>
      <c r="Q11" s="681"/>
      <c r="R11" s="682" t="s">
        <v>857</v>
      </c>
      <c r="S11" s="683"/>
      <c r="T11" s="683"/>
      <c r="U11" s="684"/>
      <c r="V11" s="670" t="s">
        <v>844</v>
      </c>
      <c r="W11" s="671"/>
      <c r="X11" s="671"/>
      <c r="Y11" s="672"/>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634" t="s">
        <v>858</v>
      </c>
      <c r="J13" s="635"/>
      <c r="K13" s="635"/>
      <c r="L13" s="635"/>
      <c r="M13" s="635"/>
      <c r="N13" s="635"/>
      <c r="O13" s="635"/>
      <c r="P13" s="635"/>
      <c r="Q13" s="635"/>
      <c r="R13" s="635"/>
      <c r="S13" s="636"/>
      <c r="T13" s="628" t="s">
        <v>7</v>
      </c>
      <c r="U13" s="629"/>
      <c r="V13" s="629"/>
      <c r="W13" s="629"/>
      <c r="X13" s="629"/>
      <c r="Y13" s="630"/>
      <c r="Z13" s="357"/>
    </row>
    <row r="14" spans="1:26" ht="30" customHeight="1" thickBot="1" x14ac:dyDescent="0.25">
      <c r="B14" s="355"/>
      <c r="C14" s="631"/>
      <c r="D14" s="632"/>
      <c r="E14" s="632"/>
      <c r="F14" s="632"/>
      <c r="G14" s="632"/>
      <c r="H14" s="633"/>
      <c r="I14" s="637"/>
      <c r="J14" s="638"/>
      <c r="K14" s="638"/>
      <c r="L14" s="638"/>
      <c r="M14" s="638"/>
      <c r="N14" s="638"/>
      <c r="O14" s="638"/>
      <c r="P14" s="638"/>
      <c r="Q14" s="638"/>
      <c r="R14" s="638"/>
      <c r="S14" s="639"/>
      <c r="T14" s="640" t="s">
        <v>45</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688" t="s">
        <v>859</v>
      </c>
      <c r="J16" s="689"/>
      <c r="K16" s="689"/>
      <c r="L16" s="689"/>
      <c r="M16" s="689"/>
      <c r="N16" s="689"/>
      <c r="O16" s="689"/>
      <c r="P16" s="689"/>
      <c r="Q16" s="689"/>
      <c r="R16" s="689"/>
      <c r="S16" s="689"/>
      <c r="T16" s="689"/>
      <c r="U16" s="689"/>
      <c r="V16" s="689"/>
      <c r="W16" s="689"/>
      <c r="X16" s="689"/>
      <c r="Y16" s="690"/>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2.5" customHeight="1" thickBot="1" x14ac:dyDescent="0.25">
      <c r="B18" s="355"/>
      <c r="C18" s="685" t="s">
        <v>47</v>
      </c>
      <c r="D18" s="686"/>
      <c r="E18" s="686"/>
      <c r="F18" s="686"/>
      <c r="G18" s="686"/>
      <c r="H18" s="687"/>
      <c r="I18" s="688" t="s">
        <v>860</v>
      </c>
      <c r="J18" s="689"/>
      <c r="K18" s="689"/>
      <c r="L18" s="689"/>
      <c r="M18" s="689"/>
      <c r="N18" s="689"/>
      <c r="O18" s="689"/>
      <c r="P18" s="689"/>
      <c r="Q18" s="689"/>
      <c r="R18" s="689"/>
      <c r="S18" s="689"/>
      <c r="T18" s="689"/>
      <c r="U18" s="689"/>
      <c r="V18" s="689"/>
      <c r="W18" s="689"/>
      <c r="X18" s="689"/>
      <c r="Y18" s="690"/>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2.5" customHeight="1" thickBot="1" x14ac:dyDescent="0.25">
      <c r="B20" s="355"/>
      <c r="C20" s="691" t="s">
        <v>10</v>
      </c>
      <c r="D20" s="692"/>
      <c r="E20" s="692"/>
      <c r="F20" s="692"/>
      <c r="G20" s="692"/>
      <c r="H20" s="693"/>
      <c r="I20" s="697" t="s">
        <v>861</v>
      </c>
      <c r="J20" s="698"/>
      <c r="K20" s="698"/>
      <c r="L20" s="699"/>
      <c r="M20" s="667" t="s">
        <v>11</v>
      </c>
      <c r="N20" s="668"/>
      <c r="O20" s="668"/>
      <c r="P20" s="668"/>
      <c r="Q20" s="668"/>
      <c r="R20" s="668"/>
      <c r="S20" s="669"/>
      <c r="T20" s="744" t="s">
        <v>12</v>
      </c>
      <c r="U20" s="745"/>
      <c r="V20" s="745"/>
      <c r="W20" s="745"/>
      <c r="X20" s="745"/>
      <c r="Y20" s="746"/>
      <c r="Z20" s="357"/>
    </row>
    <row r="21" spans="2:26" s="341" customFormat="1" ht="30.75" customHeight="1" thickBot="1" x14ac:dyDescent="0.25">
      <c r="B21" s="355"/>
      <c r="C21" s="694"/>
      <c r="D21" s="695"/>
      <c r="E21" s="695"/>
      <c r="F21" s="695"/>
      <c r="G21" s="695"/>
      <c r="H21" s="696"/>
      <c r="I21" s="700"/>
      <c r="J21" s="701"/>
      <c r="K21" s="701"/>
      <c r="L21" s="702"/>
      <c r="M21" s="842" t="s">
        <v>849</v>
      </c>
      <c r="N21" s="843"/>
      <c r="O21" s="843"/>
      <c r="P21" s="843"/>
      <c r="Q21" s="843"/>
      <c r="R21" s="843"/>
      <c r="S21" s="844"/>
      <c r="T21" s="1195" t="s">
        <v>50</v>
      </c>
      <c r="U21" s="1196"/>
      <c r="V21" s="1196"/>
      <c r="W21" s="1196"/>
      <c r="X21" s="1196"/>
      <c r="Y21" s="1197"/>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28.5" customHeight="1" thickBot="1" x14ac:dyDescent="0.25">
      <c r="B24" s="355"/>
      <c r="C24" s="710" t="s">
        <v>850</v>
      </c>
      <c r="D24" s="711"/>
      <c r="E24" s="711"/>
      <c r="F24" s="711"/>
      <c r="G24" s="711"/>
      <c r="H24" s="711"/>
      <c r="I24" s="712"/>
      <c r="J24" s="710" t="s">
        <v>134</v>
      </c>
      <c r="K24" s="711"/>
      <c r="L24" s="711"/>
      <c r="M24" s="711"/>
      <c r="N24" s="711"/>
      <c r="O24" s="711"/>
      <c r="P24" s="712"/>
      <c r="Q24" s="842" t="s">
        <v>851</v>
      </c>
      <c r="R24" s="843"/>
      <c r="S24" s="843"/>
      <c r="T24" s="843"/>
      <c r="U24" s="843"/>
      <c r="V24" s="843"/>
      <c r="W24" s="843"/>
      <c r="X24" s="843"/>
      <c r="Y24" s="844"/>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688" t="s">
        <v>862</v>
      </c>
      <c r="J26" s="689"/>
      <c r="K26" s="689"/>
      <c r="L26" s="689"/>
      <c r="M26" s="689"/>
      <c r="N26" s="689"/>
      <c r="O26" s="689"/>
      <c r="P26" s="689"/>
      <c r="Q26" s="689"/>
      <c r="R26" s="689"/>
      <c r="S26" s="689"/>
      <c r="T26" s="689"/>
      <c r="U26" s="689"/>
      <c r="V26" s="689"/>
      <c r="W26" s="689"/>
      <c r="X26" s="689"/>
      <c r="Y26" s="690"/>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685" t="s">
        <v>17</v>
      </c>
      <c r="D28" s="686"/>
      <c r="E28" s="686"/>
      <c r="F28" s="686"/>
      <c r="G28" s="686"/>
      <c r="H28" s="687"/>
      <c r="I28" s="709"/>
      <c r="J28" s="688"/>
      <c r="K28" s="685" t="s">
        <v>18</v>
      </c>
      <c r="L28" s="686"/>
      <c r="M28" s="686"/>
      <c r="N28" s="686"/>
      <c r="O28" s="686"/>
      <c r="P28" s="687"/>
      <c r="Q28" s="718" t="s">
        <v>38</v>
      </c>
      <c r="R28" s="716"/>
      <c r="S28" s="717"/>
      <c r="T28" s="241" t="s">
        <v>77</v>
      </c>
      <c r="U28" s="716" t="s">
        <v>39</v>
      </c>
      <c r="V28" s="716"/>
      <c r="W28" s="716"/>
      <c r="X28" s="717"/>
      <c r="Y28" s="359"/>
      <c r="Z28" s="357"/>
    </row>
    <row r="29" spans="2:26" ht="15"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15"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ht="14.25" customHeight="1" x14ac:dyDescent="0.2">
      <c r="B32" s="360"/>
      <c r="C32" s="728" t="s">
        <v>20</v>
      </c>
      <c r="D32" s="729"/>
      <c r="E32" s="729"/>
      <c r="F32" s="729"/>
      <c r="G32" s="730"/>
      <c r="H32" s="1190" t="s">
        <v>863</v>
      </c>
      <c r="I32" s="1190" t="s">
        <v>864</v>
      </c>
      <c r="J32" s="1190" t="s">
        <v>865</v>
      </c>
      <c r="K32" s="736" t="s">
        <v>24</v>
      </c>
      <c r="L32" s="729"/>
      <c r="M32" s="729"/>
      <c r="N32" s="729"/>
      <c r="O32" s="729"/>
      <c r="P32" s="729"/>
      <c r="Q32" s="729"/>
      <c r="R32" s="729"/>
      <c r="S32" s="729"/>
      <c r="T32" s="729"/>
      <c r="U32" s="729"/>
      <c r="V32" s="729"/>
      <c r="W32" s="729"/>
      <c r="X32" s="729"/>
      <c r="Y32" s="730"/>
      <c r="Z32" s="357"/>
    </row>
    <row r="33" spans="2:26" s="361" customFormat="1" ht="31.5" customHeight="1" thickBot="1" x14ac:dyDescent="0.25">
      <c r="B33" s="360"/>
      <c r="C33" s="731"/>
      <c r="D33" s="732"/>
      <c r="E33" s="732"/>
      <c r="F33" s="732"/>
      <c r="G33" s="733"/>
      <c r="H33" s="1191"/>
      <c r="I33" s="1191"/>
      <c r="J33" s="1191"/>
      <c r="K33" s="737"/>
      <c r="L33" s="732"/>
      <c r="M33" s="732"/>
      <c r="N33" s="732"/>
      <c r="O33" s="732"/>
      <c r="P33" s="732"/>
      <c r="Q33" s="732"/>
      <c r="R33" s="732"/>
      <c r="S33" s="732"/>
      <c r="T33" s="732"/>
      <c r="U33" s="732"/>
      <c r="V33" s="732"/>
      <c r="W33" s="732"/>
      <c r="X33" s="732"/>
      <c r="Y33" s="733"/>
      <c r="Z33" s="357"/>
    </row>
    <row r="34" spans="2:26" s="361" customFormat="1" ht="40.5" customHeight="1" x14ac:dyDescent="0.2">
      <c r="B34" s="360"/>
      <c r="C34" s="719" t="s">
        <v>643</v>
      </c>
      <c r="D34" s="720"/>
      <c r="E34" s="720"/>
      <c r="F34" s="720"/>
      <c r="G34" s="721"/>
      <c r="H34" s="21">
        <v>19</v>
      </c>
      <c r="I34" s="21">
        <v>23</v>
      </c>
      <c r="J34" s="55">
        <f>+H34/I34</f>
        <v>0.82608695652173914</v>
      </c>
      <c r="K34" s="722" t="s">
        <v>866</v>
      </c>
      <c r="L34" s="723"/>
      <c r="M34" s="723"/>
      <c r="N34" s="723"/>
      <c r="O34" s="723"/>
      <c r="P34" s="723"/>
      <c r="Q34" s="723"/>
      <c r="R34" s="723"/>
      <c r="S34" s="723"/>
      <c r="T34" s="723"/>
      <c r="U34" s="723"/>
      <c r="V34" s="723"/>
      <c r="W34" s="723"/>
      <c r="X34" s="723"/>
      <c r="Y34" s="724"/>
      <c r="Z34" s="357"/>
    </row>
    <row r="35" spans="2:26" s="361" customFormat="1" x14ac:dyDescent="0.2">
      <c r="B35" s="360"/>
      <c r="C35" s="719"/>
      <c r="D35" s="720"/>
      <c r="E35" s="720"/>
      <c r="F35" s="720"/>
      <c r="G35" s="721"/>
      <c r="H35" s="515"/>
      <c r="I35" s="515"/>
      <c r="J35" s="514" t="e">
        <f t="shared" ref="J35:J45" si="0">+H35/I35</f>
        <v>#DIV/0!</v>
      </c>
      <c r="K35" s="725"/>
      <c r="L35" s="726"/>
      <c r="M35" s="726"/>
      <c r="N35" s="726"/>
      <c r="O35" s="726"/>
      <c r="P35" s="726"/>
      <c r="Q35" s="726"/>
      <c r="R35" s="726"/>
      <c r="S35" s="726"/>
      <c r="T35" s="726"/>
      <c r="U35" s="726"/>
      <c r="V35" s="726"/>
      <c r="W35" s="726"/>
      <c r="X35" s="726"/>
      <c r="Y35" s="727"/>
      <c r="Z35" s="357"/>
    </row>
    <row r="36" spans="2:26" s="361" customFormat="1" x14ac:dyDescent="0.2">
      <c r="B36" s="360"/>
      <c r="C36" s="719"/>
      <c r="D36" s="720"/>
      <c r="E36" s="720"/>
      <c r="F36" s="720"/>
      <c r="G36" s="721"/>
      <c r="H36" s="515"/>
      <c r="I36" s="515"/>
      <c r="J36" s="514" t="e">
        <f t="shared" si="0"/>
        <v>#DIV/0!</v>
      </c>
      <c r="K36" s="725"/>
      <c r="L36" s="726"/>
      <c r="M36" s="726"/>
      <c r="N36" s="726"/>
      <c r="O36" s="726"/>
      <c r="P36" s="726"/>
      <c r="Q36" s="726"/>
      <c r="R36" s="726"/>
      <c r="S36" s="726"/>
      <c r="T36" s="726"/>
      <c r="U36" s="726"/>
      <c r="V36" s="726"/>
      <c r="W36" s="726"/>
      <c r="X36" s="726"/>
      <c r="Y36" s="727"/>
      <c r="Z36" s="357"/>
    </row>
    <row r="37" spans="2:26" s="361" customFormat="1" x14ac:dyDescent="0.2">
      <c r="B37" s="360"/>
      <c r="C37" s="719"/>
      <c r="D37" s="720"/>
      <c r="E37" s="720"/>
      <c r="F37" s="720"/>
      <c r="G37" s="721"/>
      <c r="H37" s="515"/>
      <c r="I37" s="515"/>
      <c r="J37" s="514" t="e">
        <f t="shared" si="0"/>
        <v>#DIV/0!</v>
      </c>
      <c r="K37" s="725"/>
      <c r="L37" s="726"/>
      <c r="M37" s="726"/>
      <c r="N37" s="726"/>
      <c r="O37" s="726"/>
      <c r="P37" s="726"/>
      <c r="Q37" s="726"/>
      <c r="R37" s="726"/>
      <c r="S37" s="726"/>
      <c r="T37" s="726"/>
      <c r="U37" s="726"/>
      <c r="V37" s="726"/>
      <c r="W37" s="726"/>
      <c r="X37" s="726"/>
      <c r="Y37" s="727"/>
      <c r="Z37" s="357"/>
    </row>
    <row r="38" spans="2:26" s="361" customFormat="1" x14ac:dyDescent="0.2">
      <c r="B38" s="360"/>
      <c r="C38" s="719"/>
      <c r="D38" s="720"/>
      <c r="E38" s="720"/>
      <c r="F38" s="720"/>
      <c r="G38" s="721"/>
      <c r="H38" s="515"/>
      <c r="I38" s="515"/>
      <c r="J38" s="514" t="e">
        <f t="shared" si="0"/>
        <v>#DIV/0!</v>
      </c>
      <c r="K38" s="725"/>
      <c r="L38" s="726"/>
      <c r="M38" s="726"/>
      <c r="N38" s="726"/>
      <c r="O38" s="726"/>
      <c r="P38" s="726"/>
      <c r="Q38" s="726"/>
      <c r="R38" s="726"/>
      <c r="S38" s="726"/>
      <c r="T38" s="726"/>
      <c r="U38" s="726"/>
      <c r="V38" s="726"/>
      <c r="W38" s="726"/>
      <c r="X38" s="726"/>
      <c r="Y38" s="727"/>
      <c r="Z38" s="357"/>
    </row>
    <row r="39" spans="2:26" s="361" customFormat="1" x14ac:dyDescent="0.2">
      <c r="B39" s="360"/>
      <c r="C39" s="719"/>
      <c r="D39" s="720"/>
      <c r="E39" s="720"/>
      <c r="F39" s="720"/>
      <c r="G39" s="721"/>
      <c r="H39" s="515"/>
      <c r="I39" s="515"/>
      <c r="J39" s="514" t="e">
        <f t="shared" si="0"/>
        <v>#DIV/0!</v>
      </c>
      <c r="K39" s="725"/>
      <c r="L39" s="726"/>
      <c r="M39" s="726"/>
      <c r="N39" s="726"/>
      <c r="O39" s="726"/>
      <c r="P39" s="726"/>
      <c r="Q39" s="726"/>
      <c r="R39" s="726"/>
      <c r="S39" s="726"/>
      <c r="T39" s="726"/>
      <c r="U39" s="726"/>
      <c r="V39" s="726"/>
      <c r="W39" s="726"/>
      <c r="X39" s="726"/>
      <c r="Y39" s="727"/>
      <c r="Z39" s="357"/>
    </row>
    <row r="40" spans="2:26" s="361" customFormat="1" x14ac:dyDescent="0.2">
      <c r="B40" s="360"/>
      <c r="C40" s="719"/>
      <c r="D40" s="720"/>
      <c r="E40" s="720"/>
      <c r="F40" s="720"/>
      <c r="G40" s="721"/>
      <c r="H40" s="515"/>
      <c r="I40" s="515"/>
      <c r="J40" s="514" t="e">
        <f t="shared" si="0"/>
        <v>#DIV/0!</v>
      </c>
      <c r="K40" s="725"/>
      <c r="L40" s="726"/>
      <c r="M40" s="726"/>
      <c r="N40" s="726"/>
      <c r="O40" s="726"/>
      <c r="P40" s="726"/>
      <c r="Q40" s="726"/>
      <c r="R40" s="726"/>
      <c r="S40" s="726"/>
      <c r="T40" s="726"/>
      <c r="U40" s="726"/>
      <c r="V40" s="726"/>
      <c r="W40" s="726"/>
      <c r="X40" s="726"/>
      <c r="Y40" s="727"/>
      <c r="Z40" s="357"/>
    </row>
    <row r="41" spans="2:26" s="361" customFormat="1" x14ac:dyDescent="0.2">
      <c r="B41" s="360"/>
      <c r="C41" s="719"/>
      <c r="D41" s="720"/>
      <c r="E41" s="720"/>
      <c r="F41" s="720"/>
      <c r="G41" s="721"/>
      <c r="H41" s="515"/>
      <c r="I41" s="515"/>
      <c r="J41" s="514" t="e">
        <f t="shared" si="0"/>
        <v>#DIV/0!</v>
      </c>
      <c r="K41" s="725"/>
      <c r="L41" s="726"/>
      <c r="M41" s="726"/>
      <c r="N41" s="726"/>
      <c r="O41" s="726"/>
      <c r="P41" s="726"/>
      <c r="Q41" s="726"/>
      <c r="R41" s="726"/>
      <c r="S41" s="726"/>
      <c r="T41" s="726"/>
      <c r="U41" s="726"/>
      <c r="V41" s="726"/>
      <c r="W41" s="726"/>
      <c r="X41" s="726"/>
      <c r="Y41" s="727"/>
      <c r="Z41" s="357"/>
    </row>
    <row r="42" spans="2:26" s="361" customFormat="1" x14ac:dyDescent="0.2">
      <c r="B42" s="360"/>
      <c r="C42" s="719"/>
      <c r="D42" s="720"/>
      <c r="E42" s="720"/>
      <c r="F42" s="720"/>
      <c r="G42" s="721"/>
      <c r="H42" s="515"/>
      <c r="I42" s="515"/>
      <c r="J42" s="514" t="e">
        <f t="shared" si="0"/>
        <v>#DIV/0!</v>
      </c>
      <c r="K42" s="725"/>
      <c r="L42" s="726"/>
      <c r="M42" s="726"/>
      <c r="N42" s="726"/>
      <c r="O42" s="726"/>
      <c r="P42" s="726"/>
      <c r="Q42" s="726"/>
      <c r="R42" s="726"/>
      <c r="S42" s="726"/>
      <c r="T42" s="726"/>
      <c r="U42" s="726"/>
      <c r="V42" s="726"/>
      <c r="W42" s="726"/>
      <c r="X42" s="726"/>
      <c r="Y42" s="727"/>
      <c r="Z42" s="357"/>
    </row>
    <row r="43" spans="2:26" s="361" customFormat="1" x14ac:dyDescent="0.2">
      <c r="B43" s="360"/>
      <c r="C43" s="719"/>
      <c r="D43" s="720"/>
      <c r="E43" s="720"/>
      <c r="F43" s="720"/>
      <c r="G43" s="721"/>
      <c r="H43" s="515"/>
      <c r="I43" s="515"/>
      <c r="J43" s="514" t="e">
        <f t="shared" si="0"/>
        <v>#DIV/0!</v>
      </c>
      <c r="K43" s="725"/>
      <c r="L43" s="726"/>
      <c r="M43" s="726"/>
      <c r="N43" s="726"/>
      <c r="O43" s="726"/>
      <c r="P43" s="726"/>
      <c r="Q43" s="726"/>
      <c r="R43" s="726"/>
      <c r="S43" s="726"/>
      <c r="T43" s="726"/>
      <c r="U43" s="726"/>
      <c r="V43" s="726"/>
      <c r="W43" s="726"/>
      <c r="X43" s="726"/>
      <c r="Y43" s="727"/>
      <c r="Z43" s="357"/>
    </row>
    <row r="44" spans="2:26" s="361" customFormat="1" x14ac:dyDescent="0.2">
      <c r="B44" s="360"/>
      <c r="C44" s="719"/>
      <c r="D44" s="720"/>
      <c r="E44" s="720"/>
      <c r="F44" s="720"/>
      <c r="G44" s="721"/>
      <c r="H44" s="515"/>
      <c r="I44" s="515"/>
      <c r="J44" s="514" t="e">
        <f t="shared" si="0"/>
        <v>#DIV/0!</v>
      </c>
      <c r="K44" s="725"/>
      <c r="L44" s="726"/>
      <c r="M44" s="726"/>
      <c r="N44" s="726"/>
      <c r="O44" s="726"/>
      <c r="P44" s="726"/>
      <c r="Q44" s="726"/>
      <c r="R44" s="726"/>
      <c r="S44" s="726"/>
      <c r="T44" s="726"/>
      <c r="U44" s="726"/>
      <c r="V44" s="726"/>
      <c r="W44" s="726"/>
      <c r="X44" s="726"/>
      <c r="Y44" s="727"/>
      <c r="Z44" s="357"/>
    </row>
    <row r="45" spans="2:26" s="361" customFormat="1" ht="15" thickBot="1" x14ac:dyDescent="0.25">
      <c r="B45" s="360"/>
      <c r="C45" s="719"/>
      <c r="D45" s="720"/>
      <c r="E45" s="720"/>
      <c r="F45" s="720"/>
      <c r="G45" s="721"/>
      <c r="H45" s="246"/>
      <c r="I45" s="246"/>
      <c r="J45" s="514" t="e">
        <f t="shared" si="0"/>
        <v>#DIV/0!</v>
      </c>
      <c r="K45" s="765"/>
      <c r="L45" s="766"/>
      <c r="M45" s="766"/>
      <c r="N45" s="766"/>
      <c r="O45" s="766"/>
      <c r="P45" s="766"/>
      <c r="Q45" s="766"/>
      <c r="R45" s="766"/>
      <c r="S45" s="766"/>
      <c r="T45" s="766"/>
      <c r="U45" s="766"/>
      <c r="V45" s="766"/>
      <c r="W45" s="766"/>
      <c r="X45" s="766"/>
      <c r="Y45" s="767"/>
      <c r="Z45" s="357"/>
    </row>
    <row r="46" spans="2:26" s="361" customFormat="1" ht="15.75" customHeight="1" thickBot="1" x14ac:dyDescent="0.3">
      <c r="B46" s="360"/>
      <c r="C46" s="738" t="s">
        <v>25</v>
      </c>
      <c r="D46" s="739"/>
      <c r="E46" s="739"/>
      <c r="F46" s="739"/>
      <c r="G46" s="740"/>
      <c r="H46" s="364"/>
      <c r="I46" s="364"/>
      <c r="J46" s="26"/>
      <c r="K46" s="741"/>
      <c r="L46" s="742"/>
      <c r="M46" s="742"/>
      <c r="N46" s="742"/>
      <c r="O46" s="742"/>
      <c r="P46" s="742"/>
      <c r="Q46" s="742"/>
      <c r="R46" s="742"/>
      <c r="S46" s="742"/>
      <c r="T46" s="742"/>
      <c r="U46" s="742"/>
      <c r="V46" s="742"/>
      <c r="W46" s="742"/>
      <c r="X46" s="742"/>
      <c r="Y46" s="743"/>
      <c r="Z46" s="357"/>
    </row>
    <row r="47" spans="2:26" s="361" customFormat="1" ht="5.25" customHeight="1" x14ac:dyDescent="0.2">
      <c r="B47" s="360"/>
      <c r="C47" s="356"/>
      <c r="D47" s="356"/>
      <c r="E47" s="356"/>
      <c r="F47" s="356"/>
      <c r="G47" s="356"/>
      <c r="H47" s="365"/>
      <c r="I47" s="365"/>
      <c r="J47" s="28"/>
      <c r="K47" s="356"/>
      <c r="L47" s="356"/>
      <c r="M47" s="356"/>
      <c r="N47" s="356"/>
      <c r="O47" s="356"/>
      <c r="P47" s="356"/>
      <c r="Q47" s="356"/>
      <c r="R47" s="356"/>
      <c r="S47" s="356"/>
      <c r="T47" s="356"/>
      <c r="U47" s="356"/>
      <c r="V47" s="356"/>
      <c r="W47" s="356"/>
      <c r="X47" s="356"/>
      <c r="Y47" s="356"/>
      <c r="Z47" s="357"/>
    </row>
    <row r="48" spans="2:26" s="361" customFormat="1" ht="15" thickBot="1" x14ac:dyDescent="0.25">
      <c r="B48" s="360"/>
      <c r="C48" s="356"/>
      <c r="D48" s="356"/>
      <c r="E48" s="356"/>
      <c r="F48" s="356"/>
      <c r="G48" s="356"/>
      <c r="H48" s="365"/>
      <c r="I48" s="365"/>
      <c r="J48" s="28"/>
      <c r="K48" s="356"/>
      <c r="L48" s="356"/>
      <c r="M48" s="356"/>
      <c r="N48" s="356"/>
      <c r="O48" s="356"/>
      <c r="P48" s="356"/>
      <c r="Q48" s="356"/>
      <c r="R48" s="356"/>
      <c r="S48" s="356"/>
      <c r="T48" s="356"/>
      <c r="U48" s="356"/>
      <c r="V48" s="356"/>
      <c r="W48" s="356"/>
      <c r="X48" s="356"/>
      <c r="Y48" s="356"/>
      <c r="Z48" s="357"/>
    </row>
    <row r="49" spans="2:26" s="361" customFormat="1" x14ac:dyDescent="0.2">
      <c r="B49" s="360"/>
      <c r="C49" s="744" t="s">
        <v>26</v>
      </c>
      <c r="D49" s="745"/>
      <c r="E49" s="745"/>
      <c r="F49" s="745"/>
      <c r="G49" s="745"/>
      <c r="H49" s="745"/>
      <c r="I49" s="745"/>
      <c r="J49" s="745"/>
      <c r="K49" s="745"/>
      <c r="L49" s="745"/>
      <c r="M49" s="745"/>
      <c r="N49" s="745"/>
      <c r="O49" s="745"/>
      <c r="P49" s="745"/>
      <c r="Q49" s="745"/>
      <c r="R49" s="745"/>
      <c r="S49" s="745"/>
      <c r="T49" s="745"/>
      <c r="U49" s="745"/>
      <c r="V49" s="745"/>
      <c r="W49" s="745"/>
      <c r="X49" s="745"/>
      <c r="Y49" s="746"/>
      <c r="Z49" s="357"/>
    </row>
    <row r="50" spans="2:26" ht="15" thickBot="1" x14ac:dyDescent="0.25">
      <c r="B50" s="355"/>
      <c r="C50" s="747"/>
      <c r="D50" s="748"/>
      <c r="E50" s="748"/>
      <c r="F50" s="748"/>
      <c r="G50" s="748"/>
      <c r="H50" s="748"/>
      <c r="I50" s="748"/>
      <c r="J50" s="748"/>
      <c r="K50" s="748"/>
      <c r="L50" s="748"/>
      <c r="M50" s="748"/>
      <c r="N50" s="748"/>
      <c r="O50" s="748"/>
      <c r="P50" s="748"/>
      <c r="Q50" s="748"/>
      <c r="R50" s="748"/>
      <c r="S50" s="748"/>
      <c r="T50" s="748"/>
      <c r="U50" s="748"/>
      <c r="V50" s="748"/>
      <c r="W50" s="748"/>
      <c r="X50" s="748"/>
      <c r="Y50" s="749"/>
      <c r="Z50" s="357"/>
    </row>
    <row r="51" spans="2:26" x14ac:dyDescent="0.2">
      <c r="B51" s="355"/>
      <c r="C51" s="750"/>
      <c r="D51" s="751"/>
      <c r="E51" s="751"/>
      <c r="F51" s="751"/>
      <c r="G51" s="751"/>
      <c r="H51" s="751"/>
      <c r="I51" s="751"/>
      <c r="J51" s="751"/>
      <c r="K51" s="751"/>
      <c r="L51" s="751"/>
      <c r="M51" s="751"/>
      <c r="N51" s="751"/>
      <c r="O51" s="751"/>
      <c r="P51" s="751"/>
      <c r="Q51" s="751"/>
      <c r="R51" s="751"/>
      <c r="S51" s="751"/>
      <c r="T51" s="751"/>
      <c r="U51" s="751"/>
      <c r="V51" s="751"/>
      <c r="W51" s="751"/>
      <c r="X51" s="751"/>
      <c r="Y51" s="752"/>
      <c r="Z51" s="357"/>
    </row>
    <row r="52" spans="2:26" x14ac:dyDescent="0.2">
      <c r="B52" s="35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357"/>
    </row>
    <row r="53" spans="2:26" x14ac:dyDescent="0.2">
      <c r="B53" s="35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357"/>
    </row>
    <row r="54" spans="2:26" x14ac:dyDescent="0.2">
      <c r="B54" s="355"/>
      <c r="C54" s="753"/>
      <c r="D54" s="754"/>
      <c r="E54" s="754"/>
      <c r="F54" s="754"/>
      <c r="G54" s="754"/>
      <c r="H54" s="754"/>
      <c r="I54" s="754"/>
      <c r="J54" s="754"/>
      <c r="K54" s="754"/>
      <c r="L54" s="754"/>
      <c r="M54" s="754"/>
      <c r="N54" s="754"/>
      <c r="O54" s="754"/>
      <c r="P54" s="754"/>
      <c r="Q54" s="754"/>
      <c r="R54" s="754"/>
      <c r="S54" s="754"/>
      <c r="T54" s="754"/>
      <c r="U54" s="754"/>
      <c r="V54" s="754"/>
      <c r="W54" s="754"/>
      <c r="X54" s="754"/>
      <c r="Y54" s="755"/>
      <c r="Z54" s="357"/>
    </row>
    <row r="55" spans="2:26" x14ac:dyDescent="0.2">
      <c r="B55" s="355"/>
      <c r="C55" s="753"/>
      <c r="D55" s="754"/>
      <c r="E55" s="754"/>
      <c r="F55" s="754"/>
      <c r="G55" s="754"/>
      <c r="H55" s="754"/>
      <c r="I55" s="754"/>
      <c r="J55" s="754"/>
      <c r="K55" s="754"/>
      <c r="L55" s="754"/>
      <c r="M55" s="754"/>
      <c r="N55" s="754"/>
      <c r="O55" s="754"/>
      <c r="P55" s="754"/>
      <c r="Q55" s="754"/>
      <c r="R55" s="754"/>
      <c r="S55" s="754"/>
      <c r="T55" s="754"/>
      <c r="U55" s="754"/>
      <c r="V55" s="754"/>
      <c r="W55" s="754"/>
      <c r="X55" s="754"/>
      <c r="Y55" s="755"/>
      <c r="Z55" s="357"/>
    </row>
    <row r="56" spans="2:26" x14ac:dyDescent="0.2">
      <c r="B56" s="355"/>
      <c r="C56" s="753"/>
      <c r="D56" s="754"/>
      <c r="E56" s="754"/>
      <c r="F56" s="754"/>
      <c r="G56" s="754"/>
      <c r="H56" s="754"/>
      <c r="I56" s="754"/>
      <c r="J56" s="754"/>
      <c r="K56" s="754"/>
      <c r="L56" s="754"/>
      <c r="M56" s="754"/>
      <c r="N56" s="754"/>
      <c r="O56" s="754"/>
      <c r="P56" s="754"/>
      <c r="Q56" s="754"/>
      <c r="R56" s="754"/>
      <c r="S56" s="754"/>
      <c r="T56" s="754"/>
      <c r="U56" s="754"/>
      <c r="V56" s="754"/>
      <c r="W56" s="754"/>
      <c r="X56" s="754"/>
      <c r="Y56" s="755"/>
      <c r="Z56" s="357"/>
    </row>
    <row r="57" spans="2:26" x14ac:dyDescent="0.2">
      <c r="B57" s="355"/>
      <c r="C57" s="753"/>
      <c r="D57" s="754"/>
      <c r="E57" s="754"/>
      <c r="F57" s="754"/>
      <c r="G57" s="754"/>
      <c r="H57" s="754"/>
      <c r="I57" s="754"/>
      <c r="J57" s="754"/>
      <c r="K57" s="754"/>
      <c r="L57" s="754"/>
      <c r="M57" s="754"/>
      <c r="N57" s="754"/>
      <c r="O57" s="754"/>
      <c r="P57" s="754"/>
      <c r="Q57" s="754"/>
      <c r="R57" s="754"/>
      <c r="S57" s="754"/>
      <c r="T57" s="754"/>
      <c r="U57" s="754"/>
      <c r="V57" s="754"/>
      <c r="W57" s="754"/>
      <c r="X57" s="754"/>
      <c r="Y57" s="755"/>
      <c r="Z57" s="357"/>
    </row>
    <row r="58" spans="2:26" x14ac:dyDescent="0.2">
      <c r="B58" s="355"/>
      <c r="C58" s="753"/>
      <c r="D58" s="754"/>
      <c r="E58" s="754"/>
      <c r="F58" s="754"/>
      <c r="G58" s="754"/>
      <c r="H58" s="754"/>
      <c r="I58" s="754"/>
      <c r="J58" s="754"/>
      <c r="K58" s="754"/>
      <c r="L58" s="754"/>
      <c r="M58" s="754"/>
      <c r="N58" s="754"/>
      <c r="O58" s="754"/>
      <c r="P58" s="754"/>
      <c r="Q58" s="754"/>
      <c r="R58" s="754"/>
      <c r="S58" s="754"/>
      <c r="T58" s="754"/>
      <c r="U58" s="754"/>
      <c r="V58" s="754"/>
      <c r="W58" s="754"/>
      <c r="X58" s="754"/>
      <c r="Y58" s="755"/>
      <c r="Z58" s="357"/>
    </row>
    <row r="59" spans="2:26" x14ac:dyDescent="0.2">
      <c r="B59" s="355"/>
      <c r="C59" s="753"/>
      <c r="D59" s="754"/>
      <c r="E59" s="754"/>
      <c r="F59" s="754"/>
      <c r="G59" s="754"/>
      <c r="H59" s="754"/>
      <c r="I59" s="754"/>
      <c r="J59" s="754"/>
      <c r="K59" s="754"/>
      <c r="L59" s="754"/>
      <c r="M59" s="754"/>
      <c r="N59" s="754"/>
      <c r="O59" s="754"/>
      <c r="P59" s="754"/>
      <c r="Q59" s="754"/>
      <c r="R59" s="754"/>
      <c r="S59" s="754"/>
      <c r="T59" s="754"/>
      <c r="U59" s="754"/>
      <c r="V59" s="754"/>
      <c r="W59" s="754"/>
      <c r="X59" s="754"/>
      <c r="Y59" s="755"/>
      <c r="Z59" s="357"/>
    </row>
    <row r="60" spans="2:26" x14ac:dyDescent="0.2">
      <c r="B60" s="355"/>
      <c r="C60" s="753"/>
      <c r="D60" s="754"/>
      <c r="E60" s="754"/>
      <c r="F60" s="754"/>
      <c r="G60" s="754"/>
      <c r="H60" s="754"/>
      <c r="I60" s="754"/>
      <c r="J60" s="754"/>
      <c r="K60" s="754"/>
      <c r="L60" s="754"/>
      <c r="M60" s="754"/>
      <c r="N60" s="754"/>
      <c r="O60" s="754"/>
      <c r="P60" s="754"/>
      <c r="Q60" s="754"/>
      <c r="R60" s="754"/>
      <c r="S60" s="754"/>
      <c r="T60" s="754"/>
      <c r="U60" s="754"/>
      <c r="V60" s="754"/>
      <c r="W60" s="754"/>
      <c r="X60" s="754"/>
      <c r="Y60" s="755"/>
      <c r="Z60" s="357"/>
    </row>
    <row r="61" spans="2:26" x14ac:dyDescent="0.2">
      <c r="B61" s="355"/>
      <c r="C61" s="753"/>
      <c r="D61" s="754"/>
      <c r="E61" s="754"/>
      <c r="F61" s="754"/>
      <c r="G61" s="754"/>
      <c r="H61" s="754"/>
      <c r="I61" s="754"/>
      <c r="J61" s="754"/>
      <c r="K61" s="754"/>
      <c r="L61" s="754"/>
      <c r="M61" s="754"/>
      <c r="N61" s="754"/>
      <c r="O61" s="754"/>
      <c r="P61" s="754"/>
      <c r="Q61" s="754"/>
      <c r="R61" s="754"/>
      <c r="S61" s="754"/>
      <c r="T61" s="754"/>
      <c r="U61" s="754"/>
      <c r="V61" s="754"/>
      <c r="W61" s="754"/>
      <c r="X61" s="754"/>
      <c r="Y61" s="755"/>
      <c r="Z61" s="357"/>
    </row>
    <row r="62" spans="2:26" x14ac:dyDescent="0.2">
      <c r="B62" s="355"/>
      <c r="C62" s="753"/>
      <c r="D62" s="754"/>
      <c r="E62" s="754"/>
      <c r="F62" s="754"/>
      <c r="G62" s="754"/>
      <c r="H62" s="754"/>
      <c r="I62" s="754"/>
      <c r="J62" s="754"/>
      <c r="K62" s="754"/>
      <c r="L62" s="754"/>
      <c r="M62" s="754"/>
      <c r="N62" s="754"/>
      <c r="O62" s="754"/>
      <c r="P62" s="754"/>
      <c r="Q62" s="754"/>
      <c r="R62" s="754"/>
      <c r="S62" s="754"/>
      <c r="T62" s="754"/>
      <c r="U62" s="754"/>
      <c r="V62" s="754"/>
      <c r="W62" s="754"/>
      <c r="X62" s="754"/>
      <c r="Y62" s="755"/>
      <c r="Z62" s="357"/>
    </row>
    <row r="63" spans="2:26" ht="15" thickBot="1" x14ac:dyDescent="0.25">
      <c r="B63" s="355"/>
      <c r="C63" s="756"/>
      <c r="D63" s="757"/>
      <c r="E63" s="757"/>
      <c r="F63" s="757"/>
      <c r="G63" s="757"/>
      <c r="H63" s="757"/>
      <c r="I63" s="757"/>
      <c r="J63" s="757"/>
      <c r="K63" s="757"/>
      <c r="L63" s="757"/>
      <c r="M63" s="757"/>
      <c r="N63" s="757"/>
      <c r="O63" s="757"/>
      <c r="P63" s="757"/>
      <c r="Q63" s="757"/>
      <c r="R63" s="757"/>
      <c r="S63" s="757"/>
      <c r="T63" s="757"/>
      <c r="U63" s="757"/>
      <c r="V63" s="757"/>
      <c r="W63" s="757"/>
      <c r="X63" s="757"/>
      <c r="Y63" s="758"/>
      <c r="Z63" s="357"/>
    </row>
    <row r="64" spans="2:26" x14ac:dyDescent="0.2">
      <c r="B64" s="366"/>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8"/>
    </row>
    <row r="65" spans="1:26" ht="15" thickBot="1" x14ac:dyDescent="0.25">
      <c r="B65" s="369"/>
      <c r="C65" s="370"/>
      <c r="D65" s="370"/>
      <c r="E65" s="370"/>
      <c r="F65" s="370"/>
      <c r="G65" s="370"/>
      <c r="H65" s="370"/>
      <c r="I65" s="370"/>
      <c r="J65" s="370"/>
      <c r="K65" s="370"/>
      <c r="L65" s="370"/>
      <c r="M65" s="370"/>
      <c r="N65" s="370"/>
      <c r="O65" s="370"/>
      <c r="P65" s="370"/>
      <c r="Q65" s="370"/>
      <c r="R65" s="370"/>
      <c r="S65" s="370"/>
      <c r="T65" s="370"/>
      <c r="U65" s="370"/>
      <c r="V65" s="370"/>
      <c r="W65" s="370"/>
      <c r="X65" s="370"/>
      <c r="Y65" s="370"/>
      <c r="Z65" s="371"/>
    </row>
    <row r="66" spans="1:26" ht="14.25" customHeight="1" x14ac:dyDescent="0.2">
      <c r="B66" s="372"/>
      <c r="C66" s="759" t="s">
        <v>20</v>
      </c>
      <c r="D66" s="760"/>
      <c r="E66" s="760"/>
      <c r="F66" s="760"/>
      <c r="G66" s="761"/>
      <c r="H66" s="759" t="s">
        <v>34</v>
      </c>
      <c r="I66" s="761"/>
      <c r="J66" s="759" t="s">
        <v>35</v>
      </c>
      <c r="K66" s="760"/>
      <c r="L66" s="760"/>
      <c r="M66" s="761"/>
      <c r="N66" s="759" t="s">
        <v>33</v>
      </c>
      <c r="O66" s="760"/>
      <c r="P66" s="760"/>
      <c r="Q66" s="760"/>
      <c r="R66" s="760"/>
      <c r="S66" s="760"/>
      <c r="T66" s="760"/>
      <c r="U66" s="760"/>
      <c r="V66" s="760"/>
      <c r="W66" s="760"/>
      <c r="X66" s="760"/>
      <c r="Y66" s="761"/>
      <c r="Z66" s="373"/>
    </row>
    <row r="67" spans="1:26" ht="14.25" customHeight="1" x14ac:dyDescent="0.2">
      <c r="A67" s="341"/>
      <c r="B67" s="374"/>
      <c r="C67" s="762"/>
      <c r="D67" s="763"/>
      <c r="E67" s="763"/>
      <c r="F67" s="763"/>
      <c r="G67" s="764"/>
      <c r="H67" s="762"/>
      <c r="I67" s="764"/>
      <c r="J67" s="762"/>
      <c r="K67" s="763"/>
      <c r="L67" s="763"/>
      <c r="M67" s="764"/>
      <c r="N67" s="762"/>
      <c r="O67" s="763"/>
      <c r="P67" s="763"/>
      <c r="Q67" s="763"/>
      <c r="R67" s="763"/>
      <c r="S67" s="763"/>
      <c r="T67" s="763"/>
      <c r="U67" s="763"/>
      <c r="V67" s="763"/>
      <c r="W67" s="763"/>
      <c r="X67" s="763"/>
      <c r="Y67" s="764"/>
      <c r="Z67" s="373"/>
    </row>
    <row r="68" spans="1:26" ht="15" customHeight="1" thickBot="1" x14ac:dyDescent="0.25">
      <c r="A68" s="341"/>
      <c r="B68" s="374"/>
      <c r="C68" s="762"/>
      <c r="D68" s="763"/>
      <c r="E68" s="763"/>
      <c r="F68" s="763"/>
      <c r="G68" s="764"/>
      <c r="H68" s="762"/>
      <c r="I68" s="764"/>
      <c r="J68" s="762"/>
      <c r="K68" s="763"/>
      <c r="L68" s="763"/>
      <c r="M68" s="764"/>
      <c r="N68" s="762"/>
      <c r="O68" s="763"/>
      <c r="P68" s="763"/>
      <c r="Q68" s="763"/>
      <c r="R68" s="763"/>
      <c r="S68" s="763"/>
      <c r="T68" s="763"/>
      <c r="U68" s="763"/>
      <c r="V68" s="763"/>
      <c r="W68" s="763"/>
      <c r="X68" s="763"/>
      <c r="Y68" s="764"/>
      <c r="Z68" s="373"/>
    </row>
    <row r="69" spans="1:26" x14ac:dyDescent="0.2">
      <c r="B69" s="372"/>
      <c r="C69" s="643"/>
      <c r="D69" s="644"/>
      <c r="E69" s="644"/>
      <c r="F69" s="644"/>
      <c r="G69" s="644"/>
      <c r="H69" s="644"/>
      <c r="I69" s="644"/>
      <c r="J69" s="644"/>
      <c r="K69" s="644"/>
      <c r="L69" s="644"/>
      <c r="M69" s="644"/>
      <c r="N69" s="644"/>
      <c r="O69" s="644"/>
      <c r="P69" s="644"/>
      <c r="Q69" s="644"/>
      <c r="R69" s="644"/>
      <c r="S69" s="644"/>
      <c r="T69" s="644"/>
      <c r="U69" s="644"/>
      <c r="V69" s="644"/>
      <c r="W69" s="644"/>
      <c r="X69" s="644"/>
      <c r="Y69" s="769"/>
      <c r="Z69" s="375"/>
    </row>
    <row r="70" spans="1:26" x14ac:dyDescent="0.2">
      <c r="B70" s="372"/>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75"/>
    </row>
    <row r="71" spans="1:26" x14ac:dyDescent="0.2">
      <c r="B71" s="372"/>
      <c r="C71" s="645"/>
      <c r="D71" s="646"/>
      <c r="E71" s="646"/>
      <c r="F71" s="646"/>
      <c r="G71" s="646"/>
      <c r="H71" s="646"/>
      <c r="I71" s="646"/>
      <c r="J71" s="646"/>
      <c r="K71" s="646"/>
      <c r="L71" s="646"/>
      <c r="M71" s="646"/>
      <c r="N71" s="646"/>
      <c r="O71" s="646"/>
      <c r="P71" s="646"/>
      <c r="Q71" s="646"/>
      <c r="R71" s="646"/>
      <c r="S71" s="646"/>
      <c r="T71" s="646"/>
      <c r="U71" s="646"/>
      <c r="V71" s="646"/>
      <c r="W71" s="646"/>
      <c r="X71" s="646"/>
      <c r="Y71" s="768"/>
      <c r="Z71" s="375"/>
    </row>
    <row r="72" spans="1:26" x14ac:dyDescent="0.2">
      <c r="B72" s="372"/>
      <c r="C72" s="645"/>
      <c r="D72" s="646"/>
      <c r="E72" s="646"/>
      <c r="F72" s="646"/>
      <c r="G72" s="646"/>
      <c r="H72" s="646"/>
      <c r="I72" s="646"/>
      <c r="J72" s="646"/>
      <c r="K72" s="646"/>
      <c r="L72" s="646"/>
      <c r="M72" s="646"/>
      <c r="N72" s="646"/>
      <c r="O72" s="646"/>
      <c r="P72" s="646"/>
      <c r="Q72" s="646"/>
      <c r="R72" s="646"/>
      <c r="S72" s="646"/>
      <c r="T72" s="646"/>
      <c r="U72" s="646"/>
      <c r="V72" s="646"/>
      <c r="W72" s="646"/>
      <c r="X72" s="646"/>
      <c r="Y72" s="768"/>
      <c r="Z72" s="375"/>
    </row>
    <row r="73" spans="1:26" x14ac:dyDescent="0.2">
      <c r="B73" s="372"/>
      <c r="C73" s="645"/>
      <c r="D73" s="646"/>
      <c r="E73" s="646"/>
      <c r="F73" s="646"/>
      <c r="G73" s="646"/>
      <c r="H73" s="646"/>
      <c r="I73" s="646"/>
      <c r="J73" s="646"/>
      <c r="K73" s="646"/>
      <c r="L73" s="646"/>
      <c r="M73" s="646"/>
      <c r="N73" s="646"/>
      <c r="O73" s="646"/>
      <c r="P73" s="646"/>
      <c r="Q73" s="646"/>
      <c r="R73" s="646"/>
      <c r="S73" s="646"/>
      <c r="T73" s="646"/>
      <c r="U73" s="646"/>
      <c r="V73" s="646"/>
      <c r="W73" s="646"/>
      <c r="X73" s="646"/>
      <c r="Y73" s="768"/>
      <c r="Z73" s="375"/>
    </row>
    <row r="74" spans="1:26" x14ac:dyDescent="0.2">
      <c r="B74" s="372"/>
      <c r="C74" s="645"/>
      <c r="D74" s="646"/>
      <c r="E74" s="646"/>
      <c r="F74" s="646"/>
      <c r="G74" s="646"/>
      <c r="H74" s="646"/>
      <c r="I74" s="646"/>
      <c r="J74" s="646"/>
      <c r="K74" s="646"/>
      <c r="L74" s="646"/>
      <c r="M74" s="646"/>
      <c r="N74" s="646"/>
      <c r="O74" s="646"/>
      <c r="P74" s="646"/>
      <c r="Q74" s="646"/>
      <c r="R74" s="646"/>
      <c r="S74" s="646"/>
      <c r="T74" s="646"/>
      <c r="U74" s="646"/>
      <c r="V74" s="646"/>
      <c r="W74" s="646"/>
      <c r="X74" s="646"/>
      <c r="Y74" s="768"/>
      <c r="Z74" s="375"/>
    </row>
    <row r="75" spans="1:26" x14ac:dyDescent="0.2">
      <c r="B75" s="372"/>
      <c r="C75" s="645"/>
      <c r="D75" s="646"/>
      <c r="E75" s="646"/>
      <c r="F75" s="646"/>
      <c r="G75" s="646"/>
      <c r="H75" s="646"/>
      <c r="I75" s="646"/>
      <c r="J75" s="646"/>
      <c r="K75" s="646"/>
      <c r="L75" s="646"/>
      <c r="M75" s="646"/>
      <c r="N75" s="646"/>
      <c r="O75" s="646"/>
      <c r="P75" s="646"/>
      <c r="Q75" s="646"/>
      <c r="R75" s="646"/>
      <c r="S75" s="646"/>
      <c r="T75" s="646"/>
      <c r="U75" s="646"/>
      <c r="V75" s="646"/>
      <c r="W75" s="646"/>
      <c r="X75" s="646"/>
      <c r="Y75" s="768"/>
      <c r="Z75" s="375"/>
    </row>
    <row r="76" spans="1:26" x14ac:dyDescent="0.2">
      <c r="B76" s="372"/>
      <c r="C76" s="645"/>
      <c r="D76" s="646"/>
      <c r="E76" s="646"/>
      <c r="F76" s="646"/>
      <c r="G76" s="646"/>
      <c r="H76" s="646"/>
      <c r="I76" s="646"/>
      <c r="J76" s="646"/>
      <c r="K76" s="646"/>
      <c r="L76" s="646"/>
      <c r="M76" s="646"/>
      <c r="N76" s="646"/>
      <c r="O76" s="646"/>
      <c r="P76" s="646"/>
      <c r="Q76" s="646"/>
      <c r="R76" s="646"/>
      <c r="S76" s="646"/>
      <c r="T76" s="646"/>
      <c r="U76" s="646"/>
      <c r="V76" s="646"/>
      <c r="W76" s="646"/>
      <c r="X76" s="646"/>
      <c r="Y76" s="768"/>
      <c r="Z76" s="375"/>
    </row>
    <row r="77" spans="1:26" x14ac:dyDescent="0.2">
      <c r="B77" s="372"/>
      <c r="C77" s="645"/>
      <c r="D77" s="646"/>
      <c r="E77" s="646"/>
      <c r="F77" s="646"/>
      <c r="G77" s="646"/>
      <c r="H77" s="646"/>
      <c r="I77" s="646"/>
      <c r="J77" s="646"/>
      <c r="K77" s="646"/>
      <c r="L77" s="646"/>
      <c r="M77" s="646"/>
      <c r="N77" s="646"/>
      <c r="O77" s="646"/>
      <c r="P77" s="646"/>
      <c r="Q77" s="646"/>
      <c r="R77" s="646"/>
      <c r="S77" s="646"/>
      <c r="T77" s="646"/>
      <c r="U77" s="646"/>
      <c r="V77" s="646"/>
      <c r="W77" s="646"/>
      <c r="X77" s="646"/>
      <c r="Y77" s="768"/>
      <c r="Z77" s="375"/>
    </row>
    <row r="78" spans="1:26" x14ac:dyDescent="0.2">
      <c r="B78" s="372"/>
      <c r="C78" s="645"/>
      <c r="D78" s="646"/>
      <c r="E78" s="646"/>
      <c r="F78" s="646"/>
      <c r="G78" s="646"/>
      <c r="H78" s="646"/>
      <c r="I78" s="646"/>
      <c r="J78" s="646"/>
      <c r="K78" s="646"/>
      <c r="L78" s="646"/>
      <c r="M78" s="646"/>
      <c r="N78" s="646"/>
      <c r="O78" s="646"/>
      <c r="P78" s="646"/>
      <c r="Q78" s="646"/>
      <c r="R78" s="646"/>
      <c r="S78" s="646"/>
      <c r="T78" s="646"/>
      <c r="U78" s="646"/>
      <c r="V78" s="646"/>
      <c r="W78" s="646"/>
      <c r="X78" s="646"/>
      <c r="Y78" s="768"/>
      <c r="Z78" s="375"/>
    </row>
    <row r="79" spans="1:26" x14ac:dyDescent="0.2">
      <c r="B79" s="372"/>
      <c r="C79" s="645"/>
      <c r="D79" s="646"/>
      <c r="E79" s="646"/>
      <c r="F79" s="646"/>
      <c r="G79" s="646"/>
      <c r="H79" s="646"/>
      <c r="I79" s="646"/>
      <c r="J79" s="646"/>
      <c r="K79" s="646"/>
      <c r="L79" s="646"/>
      <c r="M79" s="646"/>
      <c r="N79" s="646"/>
      <c r="O79" s="646"/>
      <c r="P79" s="646"/>
      <c r="Q79" s="646"/>
      <c r="R79" s="646"/>
      <c r="S79" s="646"/>
      <c r="T79" s="646"/>
      <c r="U79" s="646"/>
      <c r="V79" s="646"/>
      <c r="W79" s="646"/>
      <c r="X79" s="646"/>
      <c r="Y79" s="768"/>
      <c r="Z79" s="375"/>
    </row>
    <row r="80" spans="1:26" ht="15" thickBot="1" x14ac:dyDescent="0.25">
      <c r="B80" s="372"/>
      <c r="C80" s="647"/>
      <c r="D80" s="648"/>
      <c r="E80" s="648"/>
      <c r="F80" s="648"/>
      <c r="G80" s="648"/>
      <c r="H80" s="648"/>
      <c r="I80" s="648"/>
      <c r="J80" s="648"/>
      <c r="K80" s="648"/>
      <c r="L80" s="648"/>
      <c r="M80" s="648"/>
      <c r="N80" s="648"/>
      <c r="O80" s="648"/>
      <c r="P80" s="648"/>
      <c r="Q80" s="648"/>
      <c r="R80" s="648"/>
      <c r="S80" s="648"/>
      <c r="T80" s="648"/>
      <c r="U80" s="648"/>
      <c r="V80" s="648"/>
      <c r="W80" s="648"/>
      <c r="X80" s="648"/>
      <c r="Y80" s="770"/>
      <c r="Z80" s="375"/>
    </row>
    <row r="81" spans="2:26" x14ac:dyDescent="0.2">
      <c r="B81" s="376"/>
      <c r="C81" s="367"/>
      <c r="D81" s="367"/>
      <c r="E81" s="367"/>
      <c r="F81" s="367"/>
      <c r="G81" s="367"/>
      <c r="H81" s="367"/>
      <c r="I81" s="367"/>
      <c r="J81" s="367"/>
      <c r="K81" s="367"/>
      <c r="L81" s="367"/>
      <c r="M81" s="367"/>
      <c r="N81" s="367"/>
      <c r="O81" s="367"/>
      <c r="P81" s="367"/>
      <c r="Q81" s="367"/>
      <c r="R81" s="367"/>
      <c r="S81" s="367"/>
      <c r="T81" s="367"/>
      <c r="U81" s="367"/>
      <c r="V81" s="367"/>
      <c r="W81" s="367"/>
      <c r="X81" s="367"/>
      <c r="Y81" s="367"/>
      <c r="Z81" s="377"/>
    </row>
    <row r="120" ht="6" customHeight="1" x14ac:dyDescent="0.2"/>
  </sheetData>
  <mergeCells count="126">
    <mergeCell ref="C79:G79"/>
    <mergeCell ref="H79:I79"/>
    <mergeCell ref="J79:M79"/>
    <mergeCell ref="N79:Y79"/>
    <mergeCell ref="C80:G80"/>
    <mergeCell ref="H80:I80"/>
    <mergeCell ref="J80:M80"/>
    <mergeCell ref="N80:Y80"/>
    <mergeCell ref="C77:G77"/>
    <mergeCell ref="H77:I77"/>
    <mergeCell ref="J77:M77"/>
    <mergeCell ref="N77:Y77"/>
    <mergeCell ref="C78:G78"/>
    <mergeCell ref="H78:I78"/>
    <mergeCell ref="J78:M78"/>
    <mergeCell ref="N78:Y78"/>
    <mergeCell ref="C75:G75"/>
    <mergeCell ref="H75:I75"/>
    <mergeCell ref="J75:M75"/>
    <mergeCell ref="N75:Y75"/>
    <mergeCell ref="C76:G76"/>
    <mergeCell ref="H76:I76"/>
    <mergeCell ref="J76:M76"/>
    <mergeCell ref="N76:Y76"/>
    <mergeCell ref="C73:G73"/>
    <mergeCell ref="H73:I73"/>
    <mergeCell ref="J73:M73"/>
    <mergeCell ref="N73:Y73"/>
    <mergeCell ref="C74:G74"/>
    <mergeCell ref="H74:I74"/>
    <mergeCell ref="J74:M74"/>
    <mergeCell ref="N74:Y74"/>
    <mergeCell ref="C71:G71"/>
    <mergeCell ref="H71:I71"/>
    <mergeCell ref="J71:M71"/>
    <mergeCell ref="N71:Y71"/>
    <mergeCell ref="C72:G72"/>
    <mergeCell ref="H72:I72"/>
    <mergeCell ref="J72:M72"/>
    <mergeCell ref="N72:Y72"/>
    <mergeCell ref="C69:G69"/>
    <mergeCell ref="H69:I69"/>
    <mergeCell ref="J69:M69"/>
    <mergeCell ref="N69:Y69"/>
    <mergeCell ref="C70:G70"/>
    <mergeCell ref="H70:I70"/>
    <mergeCell ref="J70:M70"/>
    <mergeCell ref="N70:Y70"/>
    <mergeCell ref="C46:G46"/>
    <mergeCell ref="K46:Y46"/>
    <mergeCell ref="C49:Y50"/>
    <mergeCell ref="C51:Y63"/>
    <mergeCell ref="C66:G68"/>
    <mergeCell ref="H66:I68"/>
    <mergeCell ref="J66:M68"/>
    <mergeCell ref="N66:Y68"/>
    <mergeCell ref="C43:G43"/>
    <mergeCell ref="K43:Y43"/>
    <mergeCell ref="C44:G44"/>
    <mergeCell ref="K44:Y44"/>
    <mergeCell ref="C45:G45"/>
    <mergeCell ref="K45:Y45"/>
    <mergeCell ref="C40:G40"/>
    <mergeCell ref="K40:Y40"/>
    <mergeCell ref="C41:G41"/>
    <mergeCell ref="K41:Y41"/>
    <mergeCell ref="C42:G42"/>
    <mergeCell ref="K42:Y42"/>
    <mergeCell ref="C37:G37"/>
    <mergeCell ref="K37:Y37"/>
    <mergeCell ref="C38:G38"/>
    <mergeCell ref="K38:Y38"/>
    <mergeCell ref="C39:G39"/>
    <mergeCell ref="K39:Y3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B2:G4"/>
    <mergeCell ref="H2:Z2"/>
    <mergeCell ref="H3:O3"/>
    <mergeCell ref="P3:Z3"/>
    <mergeCell ref="H4:Z4"/>
    <mergeCell ref="C7:H8"/>
    <mergeCell ref="I7:Y8"/>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Z65"/>
  <sheetViews>
    <sheetView topLeftCell="A33" workbookViewId="0">
      <selection activeCell="J37" sqref="J37"/>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9.7109375" style="343" customWidth="1"/>
    <col min="9" max="9" width="11.7109375" style="343" customWidth="1"/>
    <col min="10" max="10" width="11.28515625" style="343" customWidth="1"/>
    <col min="11" max="12" width="3.42578125" style="343" customWidth="1"/>
    <col min="13" max="15" width="2.7109375" style="343" customWidth="1"/>
    <col min="16" max="16" width="7.7109375" style="343" customWidth="1"/>
    <col min="17" max="17" width="3.5703125" style="343" customWidth="1"/>
    <col min="18" max="18" width="4.85546875" style="343" customWidth="1"/>
    <col min="19" max="19" width="4.28515625" style="343" customWidth="1"/>
    <col min="20" max="21" width="6.42578125" style="343" customWidth="1"/>
    <col min="22" max="22" width="4.42578125" style="343" customWidth="1"/>
    <col min="23" max="24" width="5" style="343" customWidth="1"/>
    <col min="25" max="25" width="5.140625" style="343" customWidth="1"/>
    <col min="26" max="26" width="2.85546875" style="343" customWidth="1"/>
    <col min="27" max="16384" width="3.7109375" style="343"/>
  </cols>
  <sheetData>
    <row r="1" spans="1:26" ht="9" customHeight="1" x14ac:dyDescent="0.2">
      <c r="A1" s="341"/>
      <c r="B1" s="342"/>
      <c r="C1" s="342"/>
      <c r="D1" s="342"/>
      <c r="E1" s="342"/>
      <c r="F1" s="342"/>
    </row>
    <row r="2" spans="1:26" ht="27.75" customHeight="1" x14ac:dyDescent="0.2">
      <c r="A2" s="341"/>
      <c r="B2" s="646"/>
      <c r="C2" s="646"/>
      <c r="D2" s="646"/>
      <c r="E2" s="646"/>
      <c r="F2" s="646"/>
      <c r="G2" s="646"/>
      <c r="H2" s="956" t="s">
        <v>0</v>
      </c>
      <c r="I2" s="956"/>
      <c r="J2" s="956"/>
      <c r="K2" s="956"/>
      <c r="L2" s="956"/>
      <c r="M2" s="956"/>
      <c r="N2" s="956"/>
      <c r="O2" s="956"/>
      <c r="P2" s="956"/>
      <c r="Q2" s="956"/>
      <c r="R2" s="956"/>
      <c r="S2" s="956"/>
      <c r="T2" s="956"/>
      <c r="U2" s="956"/>
      <c r="V2" s="956"/>
      <c r="W2" s="956"/>
      <c r="X2" s="956"/>
      <c r="Y2" s="956"/>
      <c r="Z2" s="956"/>
    </row>
    <row r="3" spans="1:26" ht="15" x14ac:dyDescent="0.2">
      <c r="A3" s="341"/>
      <c r="B3" s="646"/>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1"/>
    </row>
    <row r="4" spans="1:26" ht="15" x14ac:dyDescent="0.2">
      <c r="A4" s="341"/>
      <c r="B4" s="646"/>
      <c r="C4" s="646"/>
      <c r="D4" s="646"/>
      <c r="E4" s="646"/>
      <c r="F4" s="646"/>
      <c r="G4" s="646"/>
      <c r="H4" s="651" t="s">
        <v>28</v>
      </c>
      <c r="I4" s="651"/>
      <c r="J4" s="651"/>
      <c r="K4" s="651"/>
      <c r="L4" s="651"/>
      <c r="M4" s="651"/>
      <c r="N4" s="651"/>
      <c r="O4" s="651"/>
      <c r="P4" s="651"/>
      <c r="Q4" s="651"/>
      <c r="R4" s="651"/>
      <c r="S4" s="651"/>
      <c r="T4" s="651"/>
      <c r="U4" s="651"/>
      <c r="V4" s="651"/>
      <c r="W4" s="651"/>
      <c r="X4" s="651"/>
      <c r="Y4" s="651"/>
      <c r="Z4" s="651"/>
    </row>
    <row r="5" spans="1:26" ht="8.25" customHeight="1"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9" customHeight="1"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9.75" customHeight="1" x14ac:dyDescent="0.2">
      <c r="B7" s="350"/>
      <c r="C7" s="848" t="s">
        <v>2</v>
      </c>
      <c r="D7" s="849"/>
      <c r="E7" s="849"/>
      <c r="F7" s="849"/>
      <c r="G7" s="849"/>
      <c r="H7" s="850"/>
      <c r="I7" s="661" t="s">
        <v>593</v>
      </c>
      <c r="J7" s="662"/>
      <c r="K7" s="662"/>
      <c r="L7" s="662"/>
      <c r="M7" s="662"/>
      <c r="N7" s="662"/>
      <c r="O7" s="662"/>
      <c r="P7" s="662"/>
      <c r="Q7" s="662"/>
      <c r="R7" s="662"/>
      <c r="S7" s="662"/>
      <c r="T7" s="662"/>
      <c r="U7" s="662"/>
      <c r="V7" s="662"/>
      <c r="W7" s="662"/>
      <c r="X7" s="662"/>
      <c r="Y7" s="663"/>
      <c r="Z7" s="351"/>
    </row>
    <row r="8" spans="1:26" ht="9.75" customHeight="1" thickBot="1" x14ac:dyDescent="0.25">
      <c r="B8" s="350"/>
      <c r="C8" s="851"/>
      <c r="D8" s="852"/>
      <c r="E8" s="852"/>
      <c r="F8" s="852"/>
      <c r="G8" s="852"/>
      <c r="H8" s="853"/>
      <c r="I8" s="664"/>
      <c r="J8" s="665"/>
      <c r="K8" s="665"/>
      <c r="L8" s="665"/>
      <c r="M8" s="665"/>
      <c r="N8" s="665"/>
      <c r="O8" s="665"/>
      <c r="P8" s="665"/>
      <c r="Q8" s="665"/>
      <c r="R8" s="665"/>
      <c r="S8" s="665"/>
      <c r="T8" s="665"/>
      <c r="U8" s="665"/>
      <c r="V8" s="665"/>
      <c r="W8" s="665"/>
      <c r="X8" s="665"/>
      <c r="Y8" s="666"/>
      <c r="Z8" s="351"/>
    </row>
    <row r="9" spans="1:26" ht="5.25" customHeight="1" thickBot="1" x14ac:dyDescent="0.25">
      <c r="B9" s="350"/>
      <c r="C9" s="104"/>
      <c r="D9" s="104"/>
      <c r="E9" s="104"/>
      <c r="F9" s="104"/>
      <c r="G9" s="104"/>
      <c r="H9" s="104"/>
      <c r="I9" s="353"/>
      <c r="J9" s="353"/>
      <c r="K9" s="353"/>
      <c r="L9" s="353"/>
      <c r="M9" s="353"/>
      <c r="N9" s="353"/>
      <c r="O9" s="353"/>
      <c r="P9" s="353"/>
      <c r="Q9" s="353"/>
      <c r="R9" s="354"/>
      <c r="S9" s="354"/>
      <c r="T9" s="354"/>
      <c r="U9" s="354"/>
      <c r="V9" s="354"/>
      <c r="W9" s="352"/>
      <c r="X9" s="352"/>
      <c r="Y9" s="352"/>
      <c r="Z9" s="351"/>
    </row>
    <row r="10" spans="1:26" ht="15" customHeight="1" x14ac:dyDescent="0.2">
      <c r="B10" s="350"/>
      <c r="C10" s="848" t="s">
        <v>4</v>
      </c>
      <c r="D10" s="849"/>
      <c r="E10" s="849"/>
      <c r="F10" s="849"/>
      <c r="G10" s="849"/>
      <c r="H10" s="850"/>
      <c r="I10" s="1323" t="s">
        <v>594</v>
      </c>
      <c r="J10" s="1324"/>
      <c r="K10" s="1324"/>
      <c r="L10" s="1324"/>
      <c r="M10" s="1324"/>
      <c r="N10" s="1324"/>
      <c r="O10" s="1324"/>
      <c r="P10" s="1324"/>
      <c r="Q10" s="1325"/>
      <c r="R10" s="1726" t="s">
        <v>3</v>
      </c>
      <c r="S10" s="1727"/>
      <c r="T10" s="1727"/>
      <c r="U10" s="1728"/>
      <c r="V10" s="667" t="s">
        <v>5</v>
      </c>
      <c r="W10" s="668"/>
      <c r="X10" s="668"/>
      <c r="Y10" s="669"/>
      <c r="Z10" s="351"/>
    </row>
    <row r="11" spans="1:26" ht="16.5" customHeight="1" thickBot="1" x14ac:dyDescent="0.25">
      <c r="B11" s="350"/>
      <c r="C11" s="851"/>
      <c r="D11" s="852"/>
      <c r="E11" s="852"/>
      <c r="F11" s="852"/>
      <c r="G11" s="852"/>
      <c r="H11" s="853"/>
      <c r="I11" s="1326"/>
      <c r="J11" s="1327"/>
      <c r="K11" s="1327"/>
      <c r="L11" s="1327"/>
      <c r="M11" s="1327"/>
      <c r="N11" s="1327"/>
      <c r="O11" s="1327"/>
      <c r="P11" s="1327"/>
      <c r="Q11" s="1328"/>
      <c r="R11" s="972" t="s">
        <v>595</v>
      </c>
      <c r="S11" s="973"/>
      <c r="T11" s="973"/>
      <c r="U11" s="974"/>
      <c r="V11" s="670">
        <v>7</v>
      </c>
      <c r="W11" s="671"/>
      <c r="X11" s="671"/>
      <c r="Y11" s="672"/>
      <c r="Z11" s="351"/>
    </row>
    <row r="12" spans="1:26" ht="6" customHeight="1" thickBot="1" x14ac:dyDescent="0.25">
      <c r="B12" s="355"/>
      <c r="C12" s="108"/>
      <c r="D12" s="108"/>
      <c r="E12" s="108"/>
      <c r="F12" s="108"/>
      <c r="G12" s="108"/>
      <c r="H12" s="108"/>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848" t="s">
        <v>6</v>
      </c>
      <c r="D13" s="849"/>
      <c r="E13" s="849"/>
      <c r="F13" s="849"/>
      <c r="G13" s="849"/>
      <c r="H13" s="850"/>
      <c r="I13" s="935" t="s">
        <v>596</v>
      </c>
      <c r="J13" s="936"/>
      <c r="K13" s="936"/>
      <c r="L13" s="936"/>
      <c r="M13" s="936"/>
      <c r="N13" s="936"/>
      <c r="O13" s="936"/>
      <c r="P13" s="936"/>
      <c r="Q13" s="936"/>
      <c r="R13" s="936"/>
      <c r="S13" s="937"/>
      <c r="T13" s="628" t="s">
        <v>7</v>
      </c>
      <c r="U13" s="629"/>
      <c r="V13" s="629"/>
      <c r="W13" s="629"/>
      <c r="X13" s="629"/>
      <c r="Y13" s="630"/>
      <c r="Z13" s="357"/>
    </row>
    <row r="14" spans="1:26" ht="15" customHeight="1" thickBot="1" x14ac:dyDescent="0.25">
      <c r="B14" s="355"/>
      <c r="C14" s="851"/>
      <c r="D14" s="852"/>
      <c r="E14" s="852"/>
      <c r="F14" s="852"/>
      <c r="G14" s="852"/>
      <c r="H14" s="853"/>
      <c r="I14" s="938"/>
      <c r="J14" s="939"/>
      <c r="K14" s="939"/>
      <c r="L14" s="939"/>
      <c r="M14" s="939"/>
      <c r="N14" s="939"/>
      <c r="O14" s="939"/>
      <c r="P14" s="939"/>
      <c r="Q14" s="939"/>
      <c r="R14" s="939"/>
      <c r="S14" s="940"/>
      <c r="T14" s="640" t="s">
        <v>67</v>
      </c>
      <c r="U14" s="641"/>
      <c r="V14" s="641"/>
      <c r="W14" s="641"/>
      <c r="X14" s="641"/>
      <c r="Y14" s="642"/>
      <c r="Z14" s="357"/>
    </row>
    <row r="15" spans="1:26" ht="6" customHeight="1" thickBot="1" x14ac:dyDescent="0.25">
      <c r="B15" s="355"/>
      <c r="C15" s="108"/>
      <c r="D15" s="108"/>
      <c r="E15" s="108"/>
      <c r="F15" s="108"/>
      <c r="G15" s="108"/>
      <c r="H15" s="108"/>
      <c r="I15" s="356"/>
      <c r="J15" s="356"/>
      <c r="K15" s="356"/>
      <c r="L15" s="356"/>
      <c r="M15" s="356"/>
      <c r="N15" s="356"/>
      <c r="O15" s="356"/>
      <c r="P15" s="356"/>
      <c r="Q15" s="356"/>
      <c r="R15" s="356"/>
      <c r="S15" s="356"/>
      <c r="T15" s="356"/>
      <c r="U15" s="356"/>
      <c r="V15" s="356"/>
      <c r="W15" s="356"/>
      <c r="X15" s="356"/>
      <c r="Y15" s="356"/>
      <c r="Z15" s="357"/>
    </row>
    <row r="16" spans="1:26" ht="26.25" customHeight="1" thickBot="1" x14ac:dyDescent="0.25">
      <c r="B16" s="355"/>
      <c r="C16" s="834" t="s">
        <v>8</v>
      </c>
      <c r="D16" s="835"/>
      <c r="E16" s="835"/>
      <c r="F16" s="835"/>
      <c r="G16" s="835"/>
      <c r="H16" s="836"/>
      <c r="I16" s="838" t="s">
        <v>597</v>
      </c>
      <c r="J16" s="941"/>
      <c r="K16" s="941"/>
      <c r="L16" s="941"/>
      <c r="M16" s="941"/>
      <c r="N16" s="941"/>
      <c r="O16" s="941"/>
      <c r="P16" s="941"/>
      <c r="Q16" s="941"/>
      <c r="R16" s="941"/>
      <c r="S16" s="941"/>
      <c r="T16" s="941"/>
      <c r="U16" s="941"/>
      <c r="V16" s="941"/>
      <c r="W16" s="941"/>
      <c r="X16" s="941"/>
      <c r="Y16" s="942"/>
      <c r="Z16" s="357"/>
    </row>
    <row r="17" spans="2:26" ht="6" customHeight="1" thickBot="1" x14ac:dyDescent="0.25">
      <c r="B17" s="355"/>
      <c r="C17" s="106"/>
      <c r="D17" s="106"/>
      <c r="E17" s="106"/>
      <c r="F17" s="106"/>
      <c r="G17" s="106"/>
      <c r="H17" s="106"/>
      <c r="I17" s="358"/>
      <c r="J17" s="358"/>
      <c r="K17" s="358"/>
      <c r="L17" s="358"/>
      <c r="M17" s="358"/>
      <c r="N17" s="358"/>
      <c r="O17" s="358"/>
      <c r="P17" s="358"/>
      <c r="Q17" s="358"/>
      <c r="R17" s="358"/>
      <c r="S17" s="358"/>
      <c r="T17" s="358"/>
      <c r="U17" s="358"/>
      <c r="V17" s="358"/>
      <c r="W17" s="358"/>
      <c r="X17" s="358"/>
      <c r="Y17" s="358"/>
      <c r="Z17" s="357"/>
    </row>
    <row r="18" spans="2:26" ht="25.5" customHeight="1" thickBot="1" x14ac:dyDescent="0.25">
      <c r="B18" s="355"/>
      <c r="C18" s="834" t="s">
        <v>47</v>
      </c>
      <c r="D18" s="835"/>
      <c r="E18" s="835"/>
      <c r="F18" s="835"/>
      <c r="G18" s="835"/>
      <c r="H18" s="836"/>
      <c r="I18" s="838" t="s">
        <v>598</v>
      </c>
      <c r="J18" s="941"/>
      <c r="K18" s="941"/>
      <c r="L18" s="941"/>
      <c r="M18" s="941"/>
      <c r="N18" s="941"/>
      <c r="O18" s="941"/>
      <c r="P18" s="941"/>
      <c r="Q18" s="941"/>
      <c r="R18" s="941"/>
      <c r="S18" s="941"/>
      <c r="T18" s="941"/>
      <c r="U18" s="941"/>
      <c r="V18" s="941"/>
      <c r="W18" s="941"/>
      <c r="X18" s="941"/>
      <c r="Y18" s="942"/>
      <c r="Z18" s="357"/>
    </row>
    <row r="19" spans="2:26" ht="8.25" customHeight="1" thickBot="1" x14ac:dyDescent="0.25">
      <c r="B19" s="355"/>
      <c r="C19" s="106"/>
      <c r="D19" s="106"/>
      <c r="E19" s="106"/>
      <c r="F19" s="106"/>
      <c r="G19" s="106"/>
      <c r="H19" s="106"/>
      <c r="I19" s="358"/>
      <c r="J19" s="358"/>
      <c r="K19" s="358"/>
      <c r="L19" s="358"/>
      <c r="M19" s="358"/>
      <c r="N19" s="358"/>
      <c r="O19" s="358"/>
      <c r="P19" s="358"/>
      <c r="Q19" s="358"/>
      <c r="R19" s="358"/>
      <c r="S19" s="358"/>
      <c r="T19" s="358"/>
      <c r="U19" s="358"/>
      <c r="V19" s="358"/>
      <c r="W19" s="358"/>
      <c r="X19" s="358"/>
      <c r="Y19" s="358"/>
      <c r="Z19" s="357"/>
    </row>
    <row r="20" spans="2:26" s="341" customFormat="1" ht="15" customHeight="1" x14ac:dyDescent="0.2">
      <c r="B20" s="355"/>
      <c r="C20" s="894" t="s">
        <v>429</v>
      </c>
      <c r="D20" s="895"/>
      <c r="E20" s="895"/>
      <c r="F20" s="895"/>
      <c r="G20" s="895"/>
      <c r="H20" s="896"/>
      <c r="I20" s="900" t="s">
        <v>233</v>
      </c>
      <c r="J20" s="901"/>
      <c r="K20" s="901"/>
      <c r="L20" s="902"/>
      <c r="M20" s="667" t="s">
        <v>11</v>
      </c>
      <c r="N20" s="668"/>
      <c r="O20" s="668"/>
      <c r="P20" s="668"/>
      <c r="Q20" s="668"/>
      <c r="R20" s="668"/>
      <c r="S20" s="669"/>
      <c r="T20" s="667" t="s">
        <v>12</v>
      </c>
      <c r="U20" s="668"/>
      <c r="V20" s="668"/>
      <c r="W20" s="668"/>
      <c r="X20" s="668"/>
      <c r="Y20" s="669"/>
      <c r="Z20" s="357"/>
    </row>
    <row r="21" spans="2:26" s="341" customFormat="1" ht="15" thickBot="1" x14ac:dyDescent="0.25">
      <c r="B21" s="355"/>
      <c r="C21" s="897"/>
      <c r="D21" s="898"/>
      <c r="E21" s="898"/>
      <c r="F21" s="898"/>
      <c r="G21" s="898"/>
      <c r="H21" s="899"/>
      <c r="I21" s="903"/>
      <c r="J21" s="904"/>
      <c r="K21" s="904"/>
      <c r="L21" s="905"/>
      <c r="M21" s="906" t="s">
        <v>70</v>
      </c>
      <c r="N21" s="907"/>
      <c r="O21" s="907"/>
      <c r="P21" s="907"/>
      <c r="Q21" s="907"/>
      <c r="R21" s="907"/>
      <c r="S21" s="908"/>
      <c r="T21" s="884" t="s">
        <v>71</v>
      </c>
      <c r="U21" s="907"/>
      <c r="V21" s="907"/>
      <c r="W21" s="907"/>
      <c r="X21" s="907"/>
      <c r="Y21" s="908"/>
      <c r="Z21" s="357"/>
    </row>
    <row r="22" spans="2:26" ht="6.75" customHeight="1"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24.7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24.75" customHeight="1" thickBot="1" x14ac:dyDescent="0.25">
      <c r="B24" s="355"/>
      <c r="C24" s="887" t="s">
        <v>599</v>
      </c>
      <c r="D24" s="888"/>
      <c r="E24" s="888"/>
      <c r="F24" s="888"/>
      <c r="G24" s="888"/>
      <c r="H24" s="888"/>
      <c r="I24" s="890"/>
      <c r="J24" s="887" t="s">
        <v>600</v>
      </c>
      <c r="K24" s="888"/>
      <c r="L24" s="888"/>
      <c r="M24" s="888"/>
      <c r="N24" s="888"/>
      <c r="O24" s="888"/>
      <c r="P24" s="890"/>
      <c r="Q24" s="891" t="s">
        <v>601</v>
      </c>
      <c r="R24" s="892"/>
      <c r="S24" s="892"/>
      <c r="T24" s="892"/>
      <c r="U24" s="892"/>
      <c r="V24" s="892"/>
      <c r="W24" s="892"/>
      <c r="X24" s="892"/>
      <c r="Y24" s="893"/>
      <c r="Z24" s="357"/>
    </row>
    <row r="25" spans="2:26" ht="6.75" customHeight="1"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21.75" customHeight="1" thickBot="1" x14ac:dyDescent="0.25">
      <c r="B26" s="355"/>
      <c r="C26" s="685" t="s">
        <v>16</v>
      </c>
      <c r="D26" s="686"/>
      <c r="E26" s="686"/>
      <c r="F26" s="686"/>
      <c r="G26" s="686"/>
      <c r="H26" s="687"/>
      <c r="I26" s="688" t="s">
        <v>602</v>
      </c>
      <c r="J26" s="689"/>
      <c r="K26" s="689"/>
      <c r="L26" s="689"/>
      <c r="M26" s="689"/>
      <c r="N26" s="689"/>
      <c r="O26" s="689"/>
      <c r="P26" s="689"/>
      <c r="Q26" s="689"/>
      <c r="R26" s="689"/>
      <c r="S26" s="689"/>
      <c r="T26" s="689"/>
      <c r="U26" s="689"/>
      <c r="V26" s="689"/>
      <c r="W26" s="689"/>
      <c r="X26" s="689"/>
      <c r="Y26" s="690"/>
      <c r="Z26" s="357"/>
    </row>
    <row r="27" spans="2:26" ht="7.5" customHeight="1"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6.75" customHeight="1" thickBot="1" x14ac:dyDescent="0.25">
      <c r="B28" s="355"/>
      <c r="C28" s="834" t="s">
        <v>17</v>
      </c>
      <c r="D28" s="835"/>
      <c r="E28" s="835"/>
      <c r="F28" s="835"/>
      <c r="G28" s="835"/>
      <c r="H28" s="836"/>
      <c r="I28" s="1724" t="s">
        <v>603</v>
      </c>
      <c r="J28" s="1725"/>
      <c r="K28" s="834" t="s">
        <v>18</v>
      </c>
      <c r="L28" s="835"/>
      <c r="M28" s="835"/>
      <c r="N28" s="835"/>
      <c r="O28" s="835"/>
      <c r="P28" s="836"/>
      <c r="Q28" s="718" t="s">
        <v>38</v>
      </c>
      <c r="R28" s="716"/>
      <c r="S28" s="717"/>
      <c r="T28" s="384" t="s">
        <v>77</v>
      </c>
      <c r="U28" s="716" t="s">
        <v>39</v>
      </c>
      <c r="V28" s="716"/>
      <c r="W28" s="716"/>
      <c r="X28" s="717"/>
      <c r="Y28" s="359"/>
      <c r="Z28" s="357"/>
    </row>
    <row r="29" spans="2:26" ht="6.75" customHeight="1"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ht="6.75" customHeigh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6.75" customHeight="1"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ht="27.75" customHeight="1" thickBot="1" x14ac:dyDescent="0.25">
      <c r="B32" s="360"/>
      <c r="C32" s="1721" t="s">
        <v>20</v>
      </c>
      <c r="D32" s="1722"/>
      <c r="E32" s="1722"/>
      <c r="F32" s="1722"/>
      <c r="G32" s="1723"/>
      <c r="H32" s="385" t="s">
        <v>604</v>
      </c>
      <c r="I32" s="385" t="s">
        <v>605</v>
      </c>
      <c r="J32" s="385" t="s">
        <v>606</v>
      </c>
      <c r="K32" s="736" t="s">
        <v>24</v>
      </c>
      <c r="L32" s="729"/>
      <c r="M32" s="729"/>
      <c r="N32" s="729"/>
      <c r="O32" s="729"/>
      <c r="P32" s="729"/>
      <c r="Q32" s="729"/>
      <c r="R32" s="729"/>
      <c r="S32" s="729"/>
      <c r="T32" s="729"/>
      <c r="U32" s="729"/>
      <c r="V32" s="729"/>
      <c r="W32" s="729"/>
      <c r="X32" s="729"/>
      <c r="Y32" s="730"/>
      <c r="Z32" s="357"/>
    </row>
    <row r="33" spans="2:26" s="361" customFormat="1" ht="78" customHeight="1" x14ac:dyDescent="0.2">
      <c r="B33" s="360"/>
      <c r="C33" s="719" t="s">
        <v>170</v>
      </c>
      <c r="D33" s="720"/>
      <c r="E33" s="720"/>
      <c r="F33" s="720"/>
      <c r="G33" s="721"/>
      <c r="H33" s="21">
        <v>1</v>
      </c>
      <c r="I33" s="21">
        <v>1</v>
      </c>
      <c r="J33" s="362">
        <f>+H33/I33</f>
        <v>1</v>
      </c>
      <c r="K33" s="1712" t="s">
        <v>607</v>
      </c>
      <c r="L33" s="1713"/>
      <c r="M33" s="1713"/>
      <c r="N33" s="1713"/>
      <c r="O33" s="1713"/>
      <c r="P33" s="1713"/>
      <c r="Q33" s="1713"/>
      <c r="R33" s="1713"/>
      <c r="S33" s="1713"/>
      <c r="T33" s="1713"/>
      <c r="U33" s="1713"/>
      <c r="V33" s="1713"/>
      <c r="W33" s="1713"/>
      <c r="X33" s="1713"/>
      <c r="Y33" s="1714"/>
      <c r="Z33" s="357"/>
    </row>
    <row r="34" spans="2:26" s="361" customFormat="1" ht="70.5" customHeight="1" x14ac:dyDescent="0.2">
      <c r="B34" s="360"/>
      <c r="C34" s="719" t="s">
        <v>172</v>
      </c>
      <c r="D34" s="720"/>
      <c r="E34" s="720"/>
      <c r="F34" s="720"/>
      <c r="G34" s="721"/>
      <c r="H34" s="363">
        <v>4</v>
      </c>
      <c r="I34" s="363">
        <v>4</v>
      </c>
      <c r="J34" s="362">
        <f>+H34/I34</f>
        <v>1</v>
      </c>
      <c r="K34" s="1715" t="s">
        <v>608</v>
      </c>
      <c r="L34" s="1716"/>
      <c r="M34" s="1716"/>
      <c r="N34" s="1716"/>
      <c r="O34" s="1716"/>
      <c r="P34" s="1716"/>
      <c r="Q34" s="1716"/>
      <c r="R34" s="1716"/>
      <c r="S34" s="1716"/>
      <c r="T34" s="1716"/>
      <c r="U34" s="1716"/>
      <c r="V34" s="1716"/>
      <c r="W34" s="1716"/>
      <c r="X34" s="1716"/>
      <c r="Y34" s="1717"/>
      <c r="Z34" s="357"/>
    </row>
    <row r="35" spans="2:26" s="361" customFormat="1" ht="51.75" customHeight="1" x14ac:dyDescent="0.2">
      <c r="B35" s="360"/>
      <c r="C35" s="719" t="s">
        <v>173</v>
      </c>
      <c r="D35" s="720"/>
      <c r="E35" s="720"/>
      <c r="F35" s="720"/>
      <c r="G35" s="721"/>
      <c r="H35" s="498">
        <v>2</v>
      </c>
      <c r="I35" s="499">
        <v>4</v>
      </c>
      <c r="J35" s="500">
        <f>+H35/I35</f>
        <v>0.5</v>
      </c>
      <c r="K35" s="786" t="s">
        <v>725</v>
      </c>
      <c r="L35" s="787"/>
      <c r="M35" s="787"/>
      <c r="N35" s="787"/>
      <c r="O35" s="787"/>
      <c r="P35" s="787"/>
      <c r="Q35" s="787"/>
      <c r="R35" s="787"/>
      <c r="S35" s="787"/>
      <c r="T35" s="787"/>
      <c r="U35" s="787"/>
      <c r="V35" s="787"/>
      <c r="W35" s="787"/>
      <c r="X35" s="787"/>
      <c r="Y35" s="788"/>
      <c r="Z35" s="357"/>
    </row>
    <row r="36" spans="2:26" s="361" customFormat="1" ht="67.5" customHeight="1" thickBot="1" x14ac:dyDescent="0.25">
      <c r="B36" s="360"/>
      <c r="C36" s="719" t="s">
        <v>174</v>
      </c>
      <c r="D36" s="720"/>
      <c r="E36" s="720"/>
      <c r="F36" s="720"/>
      <c r="G36" s="721"/>
      <c r="H36" s="498">
        <v>6</v>
      </c>
      <c r="I36" s="498">
        <v>5</v>
      </c>
      <c r="J36" s="500">
        <f>+H36/I36</f>
        <v>1.2</v>
      </c>
      <c r="K36" s="1718" t="s">
        <v>812</v>
      </c>
      <c r="L36" s="1719"/>
      <c r="M36" s="1719"/>
      <c r="N36" s="1719"/>
      <c r="O36" s="1719"/>
      <c r="P36" s="1719"/>
      <c r="Q36" s="1719"/>
      <c r="R36" s="1719"/>
      <c r="S36" s="1719"/>
      <c r="T36" s="1719"/>
      <c r="U36" s="1719"/>
      <c r="V36" s="1719"/>
      <c r="W36" s="1719"/>
      <c r="X36" s="1719"/>
      <c r="Y36" s="1720"/>
      <c r="Z36" s="357"/>
    </row>
    <row r="37" spans="2:26" s="361" customFormat="1" ht="18" customHeight="1" thickBot="1" x14ac:dyDescent="0.3">
      <c r="B37" s="360"/>
      <c r="C37" s="738" t="s">
        <v>25</v>
      </c>
      <c r="D37" s="739"/>
      <c r="E37" s="739"/>
      <c r="F37" s="739"/>
      <c r="G37" s="740"/>
      <c r="H37" s="49">
        <f>SUM(H33:H36)</f>
        <v>13</v>
      </c>
      <c r="I37" s="49">
        <f>SUM(I33:I36)</f>
        <v>14</v>
      </c>
      <c r="J37" s="626">
        <f>H37/I37</f>
        <v>0.9285714285714286</v>
      </c>
      <c r="K37" s="741"/>
      <c r="L37" s="742"/>
      <c r="M37" s="742"/>
      <c r="N37" s="742"/>
      <c r="O37" s="742"/>
      <c r="P37" s="742"/>
      <c r="Q37" s="742"/>
      <c r="R37" s="742"/>
      <c r="S37" s="742"/>
      <c r="T37" s="742"/>
      <c r="U37" s="742"/>
      <c r="V37" s="742"/>
      <c r="W37" s="742"/>
      <c r="X37" s="742"/>
      <c r="Y37" s="743"/>
      <c r="Z37" s="357"/>
    </row>
    <row r="38" spans="2:26" s="361" customFormat="1" ht="6.75" customHeight="1" x14ac:dyDescent="0.2">
      <c r="B38" s="360"/>
      <c r="C38" s="356"/>
      <c r="D38" s="356"/>
      <c r="E38" s="356"/>
      <c r="F38" s="356"/>
      <c r="G38" s="356"/>
      <c r="H38" s="365"/>
      <c r="I38" s="365"/>
      <c r="J38" s="28"/>
      <c r="K38" s="356"/>
      <c r="L38" s="356"/>
      <c r="M38" s="356"/>
      <c r="N38" s="356"/>
      <c r="O38" s="356"/>
      <c r="P38" s="356"/>
      <c r="Q38" s="356"/>
      <c r="R38" s="356"/>
      <c r="S38" s="356"/>
      <c r="T38" s="356"/>
      <c r="U38" s="356"/>
      <c r="V38" s="356"/>
      <c r="W38" s="356"/>
      <c r="X38" s="356"/>
      <c r="Y38" s="356"/>
      <c r="Z38" s="357"/>
    </row>
    <row r="39" spans="2:26" s="361" customFormat="1" ht="0.75" customHeight="1" thickBot="1" x14ac:dyDescent="0.25">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row>
    <row r="40" spans="2:26" s="361" customFormat="1" ht="9" customHeight="1" x14ac:dyDescent="0.2">
      <c r="B40" s="36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357"/>
    </row>
    <row r="41" spans="2:26" ht="9" customHeight="1" thickBot="1" x14ac:dyDescent="0.25">
      <c r="B41" s="355"/>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357"/>
    </row>
    <row r="42" spans="2:26" ht="13.5" customHeight="1" x14ac:dyDescent="0.2">
      <c r="B42" s="355"/>
      <c r="C42" s="815" t="s">
        <v>27</v>
      </c>
      <c r="D42" s="816"/>
      <c r="E42" s="816"/>
      <c r="F42" s="816"/>
      <c r="G42" s="816"/>
      <c r="H42" s="816"/>
      <c r="I42" s="816"/>
      <c r="J42" s="816"/>
      <c r="K42" s="816"/>
      <c r="L42" s="816"/>
      <c r="M42" s="816"/>
      <c r="N42" s="816"/>
      <c r="O42" s="816"/>
      <c r="P42" s="816"/>
      <c r="Q42" s="816"/>
      <c r="R42" s="816"/>
      <c r="S42" s="816"/>
      <c r="T42" s="816"/>
      <c r="U42" s="816"/>
      <c r="V42" s="816"/>
      <c r="W42" s="816"/>
      <c r="X42" s="816"/>
      <c r="Y42" s="817"/>
      <c r="Z42" s="357"/>
    </row>
    <row r="43" spans="2:26" ht="13.5" customHeight="1" x14ac:dyDescent="0.2">
      <c r="B43" s="355"/>
      <c r="C43" s="818"/>
      <c r="D43" s="819"/>
      <c r="E43" s="819"/>
      <c r="F43" s="819"/>
      <c r="G43" s="819"/>
      <c r="H43" s="819"/>
      <c r="I43" s="819"/>
      <c r="J43" s="819"/>
      <c r="K43" s="819"/>
      <c r="L43" s="819"/>
      <c r="M43" s="819"/>
      <c r="N43" s="819"/>
      <c r="O43" s="819"/>
      <c r="P43" s="819"/>
      <c r="Q43" s="819"/>
      <c r="R43" s="819"/>
      <c r="S43" s="819"/>
      <c r="T43" s="819"/>
      <c r="U43" s="819"/>
      <c r="V43" s="819"/>
      <c r="W43" s="819"/>
      <c r="X43" s="819"/>
      <c r="Y43" s="820"/>
      <c r="Z43" s="357"/>
    </row>
    <row r="44" spans="2:26" ht="13.5" customHeight="1" x14ac:dyDescent="0.2">
      <c r="B44" s="35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357"/>
    </row>
    <row r="45" spans="2:26" ht="13.5" customHeight="1" x14ac:dyDescent="0.2">
      <c r="B45" s="35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357"/>
    </row>
    <row r="46" spans="2:26" ht="13.5" customHeight="1" x14ac:dyDescent="0.2">
      <c r="B46" s="35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357"/>
    </row>
    <row r="47" spans="2:26" ht="13.5" customHeight="1" x14ac:dyDescent="0.2">
      <c r="B47" s="35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357"/>
    </row>
    <row r="48" spans="2:26" ht="13.5" customHeight="1" x14ac:dyDescent="0.2">
      <c r="B48" s="35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357"/>
    </row>
    <row r="49" spans="1:26" ht="13.5" customHeight="1" x14ac:dyDescent="0.2">
      <c r="B49" s="35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357"/>
    </row>
    <row r="50" spans="1:26" ht="13.5" customHeight="1" x14ac:dyDescent="0.2">
      <c r="B50" s="35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357"/>
    </row>
    <row r="51" spans="1:26" ht="13.5" customHeight="1" x14ac:dyDescent="0.2">
      <c r="B51" s="35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357"/>
    </row>
    <row r="52" spans="1:26" ht="13.5" customHeight="1" x14ac:dyDescent="0.2">
      <c r="B52" s="35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357"/>
    </row>
    <row r="53" spans="1:26" ht="13.5" customHeight="1" x14ac:dyDescent="0.2">
      <c r="B53" s="35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357"/>
    </row>
    <row r="54" spans="1:26" ht="13.5" customHeight="1" thickBot="1" x14ac:dyDescent="0.25">
      <c r="B54" s="355"/>
      <c r="C54" s="821"/>
      <c r="D54" s="822"/>
      <c r="E54" s="822"/>
      <c r="F54" s="822"/>
      <c r="G54" s="822"/>
      <c r="H54" s="822"/>
      <c r="I54" s="822"/>
      <c r="J54" s="822"/>
      <c r="K54" s="822"/>
      <c r="L54" s="822"/>
      <c r="M54" s="822"/>
      <c r="N54" s="822"/>
      <c r="O54" s="822"/>
      <c r="P54" s="822"/>
      <c r="Q54" s="822"/>
      <c r="R54" s="822"/>
      <c r="S54" s="822"/>
      <c r="T54" s="822"/>
      <c r="U54" s="822"/>
      <c r="V54" s="822"/>
      <c r="W54" s="822"/>
      <c r="X54" s="822"/>
      <c r="Y54" s="823"/>
      <c r="Z54" s="357"/>
    </row>
    <row r="55" spans="1:26" ht="7.5" customHeight="1" x14ac:dyDescent="0.2">
      <c r="B55" s="366"/>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8"/>
    </row>
    <row r="56" spans="1:26" ht="7.5" customHeight="1" thickBot="1" x14ac:dyDescent="0.25">
      <c r="B56" s="369"/>
      <c r="C56" s="370"/>
      <c r="D56" s="370"/>
      <c r="E56" s="370"/>
      <c r="F56" s="370"/>
      <c r="G56" s="370"/>
      <c r="H56" s="370"/>
      <c r="I56" s="370"/>
      <c r="J56" s="370"/>
      <c r="K56" s="370"/>
      <c r="L56" s="370"/>
      <c r="M56" s="370"/>
      <c r="N56" s="370"/>
      <c r="O56" s="370"/>
      <c r="P56" s="370"/>
      <c r="Q56" s="370"/>
      <c r="R56" s="370"/>
      <c r="S56" s="370"/>
      <c r="T56" s="370"/>
      <c r="U56" s="370"/>
      <c r="V56" s="370"/>
      <c r="W56" s="370"/>
      <c r="X56" s="370"/>
      <c r="Y56" s="370"/>
      <c r="Z56" s="371"/>
    </row>
    <row r="57" spans="1:26" ht="14.25" customHeight="1" x14ac:dyDescent="0.2">
      <c r="B57" s="372"/>
      <c r="C57" s="1705" t="s">
        <v>20</v>
      </c>
      <c r="D57" s="1706"/>
      <c r="E57" s="1706"/>
      <c r="F57" s="1706"/>
      <c r="G57" s="1707"/>
      <c r="H57" s="1705" t="s">
        <v>34</v>
      </c>
      <c r="I57" s="1707"/>
      <c r="J57" s="1705" t="s">
        <v>35</v>
      </c>
      <c r="K57" s="1706"/>
      <c r="L57" s="1706"/>
      <c r="M57" s="1707"/>
      <c r="N57" s="1705" t="s">
        <v>33</v>
      </c>
      <c r="O57" s="1706"/>
      <c r="P57" s="1706"/>
      <c r="Q57" s="1706"/>
      <c r="R57" s="1706"/>
      <c r="S57" s="1706"/>
      <c r="T57" s="1706"/>
      <c r="U57" s="1706"/>
      <c r="V57" s="1706"/>
      <c r="W57" s="1706"/>
      <c r="X57" s="1706"/>
      <c r="Y57" s="1707"/>
      <c r="Z57" s="373"/>
    </row>
    <row r="58" spans="1:26" ht="14.25" customHeight="1" x14ac:dyDescent="0.2">
      <c r="A58" s="341"/>
      <c r="B58" s="374"/>
      <c r="C58" s="1708"/>
      <c r="D58" s="1709"/>
      <c r="E58" s="1709"/>
      <c r="F58" s="1709"/>
      <c r="G58" s="1710"/>
      <c r="H58" s="1708"/>
      <c r="I58" s="1710"/>
      <c r="J58" s="1708"/>
      <c r="K58" s="1709"/>
      <c r="L58" s="1709"/>
      <c r="M58" s="1710"/>
      <c r="N58" s="1708"/>
      <c r="O58" s="1709"/>
      <c r="P58" s="1709"/>
      <c r="Q58" s="1709"/>
      <c r="R58" s="1709"/>
      <c r="S58" s="1709"/>
      <c r="T58" s="1709"/>
      <c r="U58" s="1709"/>
      <c r="V58" s="1709"/>
      <c r="W58" s="1709"/>
      <c r="X58" s="1709"/>
      <c r="Y58" s="1710"/>
      <c r="Z58" s="373"/>
    </row>
    <row r="59" spans="1:26" ht="15" customHeight="1" thickBot="1" x14ac:dyDescent="0.25">
      <c r="A59" s="341"/>
      <c r="B59" s="374"/>
      <c r="C59" s="1708"/>
      <c r="D59" s="1709"/>
      <c r="E59" s="1709"/>
      <c r="F59" s="1709"/>
      <c r="G59" s="1710"/>
      <c r="H59" s="1708"/>
      <c r="I59" s="1710"/>
      <c r="J59" s="1708"/>
      <c r="K59" s="1709"/>
      <c r="L59" s="1709"/>
      <c r="M59" s="1710"/>
      <c r="N59" s="1708"/>
      <c r="O59" s="1709"/>
      <c r="P59" s="1709"/>
      <c r="Q59" s="1709"/>
      <c r="R59" s="1709"/>
      <c r="S59" s="1709"/>
      <c r="T59" s="1709"/>
      <c r="U59" s="1709"/>
      <c r="V59" s="1709"/>
      <c r="W59" s="1709"/>
      <c r="X59" s="1709"/>
      <c r="Y59" s="1710"/>
      <c r="Z59" s="373"/>
    </row>
    <row r="60" spans="1:26" x14ac:dyDescent="0.2">
      <c r="B60" s="372"/>
      <c r="C60" s="1152" t="s">
        <v>36</v>
      </c>
      <c r="D60" s="1153"/>
      <c r="E60" s="1153"/>
      <c r="F60" s="1153"/>
      <c r="G60" s="1154"/>
      <c r="H60" s="932">
        <v>2</v>
      </c>
      <c r="I60" s="932"/>
      <c r="J60" s="932">
        <v>1</v>
      </c>
      <c r="K60" s="932"/>
      <c r="L60" s="932"/>
      <c r="M60" s="932"/>
      <c r="N60" s="932" t="s">
        <v>609</v>
      </c>
      <c r="O60" s="932"/>
      <c r="P60" s="932"/>
      <c r="Q60" s="932"/>
      <c r="R60" s="932"/>
      <c r="S60" s="932"/>
      <c r="T60" s="932"/>
      <c r="U60" s="932"/>
      <c r="V60" s="932"/>
      <c r="W60" s="932"/>
      <c r="X60" s="932"/>
      <c r="Y60" s="1711"/>
      <c r="Z60" s="375"/>
    </row>
    <row r="61" spans="1:26" x14ac:dyDescent="0.2">
      <c r="B61" s="372"/>
      <c r="C61" s="1112" t="s">
        <v>93</v>
      </c>
      <c r="D61" s="1113"/>
      <c r="E61" s="1113"/>
      <c r="F61" s="1113"/>
      <c r="G61" s="1114"/>
      <c r="H61" s="934">
        <v>5</v>
      </c>
      <c r="I61" s="934"/>
      <c r="J61" s="934">
        <v>4</v>
      </c>
      <c r="K61" s="934"/>
      <c r="L61" s="934"/>
      <c r="M61" s="934"/>
      <c r="N61" s="1703" t="s">
        <v>609</v>
      </c>
      <c r="O61" s="1703"/>
      <c r="P61" s="1703"/>
      <c r="Q61" s="1703"/>
      <c r="R61" s="1703"/>
      <c r="S61" s="1703"/>
      <c r="T61" s="1703"/>
      <c r="U61" s="1703"/>
      <c r="V61" s="1703"/>
      <c r="W61" s="1703"/>
      <c r="X61" s="1703"/>
      <c r="Y61" s="1704"/>
      <c r="Z61" s="375"/>
    </row>
    <row r="62" spans="1:26" x14ac:dyDescent="0.2">
      <c r="B62" s="372"/>
      <c r="C62" s="1112" t="s">
        <v>94</v>
      </c>
      <c r="D62" s="1113"/>
      <c r="E62" s="1113"/>
      <c r="F62" s="1113"/>
      <c r="G62" s="1114"/>
      <c r="H62" s="934">
        <v>2</v>
      </c>
      <c r="I62" s="934"/>
      <c r="J62" s="934"/>
      <c r="K62" s="934"/>
      <c r="L62" s="934"/>
      <c r="M62" s="934"/>
      <c r="N62" s="646"/>
      <c r="O62" s="646"/>
      <c r="P62" s="646"/>
      <c r="Q62" s="646"/>
      <c r="R62" s="646"/>
      <c r="S62" s="646"/>
      <c r="T62" s="646"/>
      <c r="U62" s="646"/>
      <c r="V62" s="646"/>
      <c r="W62" s="646"/>
      <c r="X62" s="646"/>
      <c r="Y62" s="768"/>
      <c r="Z62" s="375"/>
    </row>
    <row r="63" spans="1:26" ht="15" thickBot="1" x14ac:dyDescent="0.25">
      <c r="B63" s="372"/>
      <c r="C63" s="1699" t="s">
        <v>95</v>
      </c>
      <c r="D63" s="1700"/>
      <c r="E63" s="1700"/>
      <c r="F63" s="1700"/>
      <c r="G63" s="1701"/>
      <c r="H63" s="1702">
        <v>3</v>
      </c>
      <c r="I63" s="1702"/>
      <c r="J63" s="648"/>
      <c r="K63" s="648"/>
      <c r="L63" s="648"/>
      <c r="M63" s="648"/>
      <c r="N63" s="648"/>
      <c r="O63" s="648"/>
      <c r="P63" s="648"/>
      <c r="Q63" s="648"/>
      <c r="R63" s="648"/>
      <c r="S63" s="648"/>
      <c r="T63" s="648"/>
      <c r="U63" s="648"/>
      <c r="V63" s="648"/>
      <c r="W63" s="648"/>
      <c r="X63" s="648"/>
      <c r="Y63" s="770"/>
      <c r="Z63" s="375"/>
    </row>
    <row r="64" spans="1:26" ht="8.25" customHeight="1" x14ac:dyDescent="0.2">
      <c r="B64" s="376"/>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77"/>
    </row>
    <row r="65" ht="6.75" customHeight="1" x14ac:dyDescent="0.2"/>
  </sheetData>
  <mergeCells count="75">
    <mergeCell ref="C7:H8"/>
    <mergeCell ref="I7:Y8"/>
    <mergeCell ref="B2:G4"/>
    <mergeCell ref="H2:Z2"/>
    <mergeCell ref="H3:O3"/>
    <mergeCell ref="P3:Z3"/>
    <mergeCell ref="H4:Z4"/>
    <mergeCell ref="C10:H11"/>
    <mergeCell ref="I10:Q11"/>
    <mergeCell ref="R10:U10"/>
    <mergeCell ref="V10:Y10"/>
    <mergeCell ref="R11:U11"/>
    <mergeCell ref="V11:Y11"/>
    <mergeCell ref="C13:H14"/>
    <mergeCell ref="I13:S14"/>
    <mergeCell ref="T13:Y13"/>
    <mergeCell ref="T14:Y14"/>
    <mergeCell ref="C16:H16"/>
    <mergeCell ref="I16:Y16"/>
    <mergeCell ref="C18:H18"/>
    <mergeCell ref="I18:Y18"/>
    <mergeCell ref="C20:H21"/>
    <mergeCell ref="I20:L21"/>
    <mergeCell ref="M20:S20"/>
    <mergeCell ref="T20:Y20"/>
    <mergeCell ref="M21:S21"/>
    <mergeCell ref="T21:Y21"/>
    <mergeCell ref="C23:I23"/>
    <mergeCell ref="J23:P23"/>
    <mergeCell ref="Q23:Y23"/>
    <mergeCell ref="C24:I24"/>
    <mergeCell ref="J24:P24"/>
    <mergeCell ref="Q24:Y24"/>
    <mergeCell ref="C30:Y31"/>
    <mergeCell ref="C32:G32"/>
    <mergeCell ref="K32:Y32"/>
    <mergeCell ref="C26:H26"/>
    <mergeCell ref="I26:Y26"/>
    <mergeCell ref="C28:H28"/>
    <mergeCell ref="I28:J28"/>
    <mergeCell ref="K28:P28"/>
    <mergeCell ref="Q28:S28"/>
    <mergeCell ref="U28:X28"/>
    <mergeCell ref="C42:Y54"/>
    <mergeCell ref="C33:G33"/>
    <mergeCell ref="K33:Y33"/>
    <mergeCell ref="C34:G34"/>
    <mergeCell ref="K34:Y34"/>
    <mergeCell ref="C35:G35"/>
    <mergeCell ref="K35:Y35"/>
    <mergeCell ref="C36:G36"/>
    <mergeCell ref="K36:Y36"/>
    <mergeCell ref="C37:G37"/>
    <mergeCell ref="K37:Y37"/>
    <mergeCell ref="C40:Y41"/>
    <mergeCell ref="C57:G59"/>
    <mergeCell ref="H57:I59"/>
    <mergeCell ref="J57:M59"/>
    <mergeCell ref="N57:Y59"/>
    <mergeCell ref="C60:G60"/>
    <mergeCell ref="H60:I60"/>
    <mergeCell ref="J60:M60"/>
    <mergeCell ref="N60:Y60"/>
    <mergeCell ref="C63:G63"/>
    <mergeCell ref="H63:I63"/>
    <mergeCell ref="J63:M63"/>
    <mergeCell ref="N63:Y63"/>
    <mergeCell ref="C61:G61"/>
    <mergeCell ref="H61:I61"/>
    <mergeCell ref="J61:M61"/>
    <mergeCell ref="N61:Y61"/>
    <mergeCell ref="C62:G62"/>
    <mergeCell ref="H62:I62"/>
    <mergeCell ref="J62:M62"/>
    <mergeCell ref="N62:Y62"/>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AF40"/>
  <sheetViews>
    <sheetView topLeftCell="G1" zoomScale="80" zoomScaleNormal="80" workbookViewId="0">
      <selection activeCell="K2" sqref="K2"/>
    </sheetView>
  </sheetViews>
  <sheetFormatPr baseColWidth="10" defaultColWidth="19.140625" defaultRowHeight="15" x14ac:dyDescent="0.25"/>
  <cols>
    <col min="1" max="1" width="19.140625" style="416"/>
    <col min="2" max="2" width="8.5703125" style="416" customWidth="1"/>
    <col min="3" max="3" width="10.28515625" style="416" customWidth="1"/>
    <col min="4" max="4" width="19.140625" style="419" customWidth="1"/>
    <col min="5" max="5" width="23.28515625" style="416" customWidth="1"/>
    <col min="6" max="8" width="19.140625" style="416"/>
    <col min="9" max="9" width="45.140625" style="416" customWidth="1"/>
    <col min="10" max="10" width="44.5703125" style="416" customWidth="1"/>
    <col min="11" max="11" width="58.85546875" style="416" customWidth="1"/>
    <col min="12" max="15" width="19.140625" style="416"/>
    <col min="16" max="16" width="35.140625" style="416" customWidth="1"/>
    <col min="17" max="16384" width="19.140625" style="416"/>
  </cols>
  <sheetData>
    <row r="1" spans="1:17" ht="43.5" customHeight="1" x14ac:dyDescent="0.25">
      <c r="A1" s="497" t="s">
        <v>655</v>
      </c>
      <c r="B1" s="497" t="s">
        <v>657</v>
      </c>
      <c r="C1" s="782" t="s">
        <v>2</v>
      </c>
      <c r="D1" s="782"/>
      <c r="E1" s="497" t="s">
        <v>124</v>
      </c>
      <c r="F1" s="497" t="s">
        <v>3</v>
      </c>
      <c r="G1" s="497" t="s">
        <v>146</v>
      </c>
      <c r="H1" s="497" t="s">
        <v>7</v>
      </c>
      <c r="I1" s="497" t="s">
        <v>6</v>
      </c>
      <c r="J1" s="497" t="s">
        <v>8</v>
      </c>
      <c r="K1" s="497" t="s">
        <v>9</v>
      </c>
      <c r="L1" s="497" t="s">
        <v>16</v>
      </c>
      <c r="M1" s="497" t="s">
        <v>11</v>
      </c>
      <c r="N1" s="497" t="s">
        <v>12</v>
      </c>
      <c r="O1" s="421" t="s">
        <v>21</v>
      </c>
      <c r="P1" s="421" t="s">
        <v>22</v>
      </c>
      <c r="Q1" s="421" t="s">
        <v>23</v>
      </c>
    </row>
    <row r="2" spans="1:17" s="418" customFormat="1" ht="90" x14ac:dyDescent="0.25">
      <c r="A2" s="417" t="s">
        <v>675</v>
      </c>
      <c r="B2" s="423">
        <v>1</v>
      </c>
      <c r="C2" s="423" t="s">
        <v>658</v>
      </c>
      <c r="D2" s="424" t="s">
        <v>125</v>
      </c>
      <c r="E2" s="417" t="s">
        <v>638</v>
      </c>
      <c r="F2" s="417" t="s">
        <v>639</v>
      </c>
      <c r="G2" s="417" t="s">
        <v>648</v>
      </c>
      <c r="H2" s="417" t="s">
        <v>67</v>
      </c>
      <c r="I2" s="417" t="s">
        <v>640</v>
      </c>
      <c r="J2" s="424" t="s">
        <v>641</v>
      </c>
      <c r="K2" s="417"/>
      <c r="L2" s="417" t="s">
        <v>646</v>
      </c>
      <c r="M2" s="417" t="s">
        <v>649</v>
      </c>
      <c r="N2" s="424" t="s">
        <v>71</v>
      </c>
      <c r="O2" s="783" t="s">
        <v>649</v>
      </c>
      <c r="P2" s="784"/>
      <c r="Q2" s="785"/>
    </row>
    <row r="3" spans="1:17" s="418" customFormat="1" ht="75" x14ac:dyDescent="0.25">
      <c r="A3" s="417" t="s">
        <v>675</v>
      </c>
      <c r="B3" s="423">
        <v>2</v>
      </c>
      <c r="C3" s="423" t="s">
        <v>658</v>
      </c>
      <c r="D3" s="424" t="s">
        <v>125</v>
      </c>
      <c r="E3" s="424" t="s">
        <v>424</v>
      </c>
      <c r="F3" s="417" t="s">
        <v>425</v>
      </c>
      <c r="G3" s="417" t="s">
        <v>425</v>
      </c>
      <c r="H3" s="417" t="s">
        <v>67</v>
      </c>
      <c r="I3" s="424" t="s">
        <v>426</v>
      </c>
      <c r="J3" s="424" t="s">
        <v>427</v>
      </c>
      <c r="K3" s="425" t="s">
        <v>428</v>
      </c>
      <c r="L3" s="424" t="s">
        <v>433</v>
      </c>
      <c r="M3" s="424" t="s">
        <v>252</v>
      </c>
      <c r="N3" s="424" t="s">
        <v>71</v>
      </c>
      <c r="O3" s="426"/>
      <c r="P3" s="427"/>
      <c r="Q3" s="427" t="e">
        <f>AVERAGE(N3:P3)</f>
        <v>#DIV/0!</v>
      </c>
    </row>
    <row r="4" spans="1:17" s="414" customFormat="1" ht="75" x14ac:dyDescent="0.25">
      <c r="A4" s="417" t="s">
        <v>675</v>
      </c>
      <c r="B4" s="423">
        <v>3</v>
      </c>
      <c r="C4" s="423" t="s">
        <v>658</v>
      </c>
      <c r="D4" s="424" t="s">
        <v>125</v>
      </c>
      <c r="E4" s="424" t="s">
        <v>441</v>
      </c>
      <c r="F4" s="424" t="s">
        <v>442</v>
      </c>
      <c r="G4" s="424" t="s">
        <v>65</v>
      </c>
      <c r="H4" s="424" t="s">
        <v>67</v>
      </c>
      <c r="I4" s="424" t="s">
        <v>443</v>
      </c>
      <c r="J4" s="424" t="s">
        <v>444</v>
      </c>
      <c r="K4" s="425" t="s">
        <v>428</v>
      </c>
      <c r="L4" s="424" t="s">
        <v>446</v>
      </c>
      <c r="M4" s="424" t="s">
        <v>252</v>
      </c>
      <c r="N4" s="424" t="s">
        <v>71</v>
      </c>
      <c r="O4" s="428"/>
      <c r="P4" s="429"/>
      <c r="Q4" s="430">
        <v>0.89585000000000004</v>
      </c>
    </row>
    <row r="5" spans="1:17" s="414" customFormat="1" ht="105" x14ac:dyDescent="0.25">
      <c r="A5" s="417" t="s">
        <v>675</v>
      </c>
      <c r="B5" s="423">
        <v>4</v>
      </c>
      <c r="C5" s="423" t="s">
        <v>659</v>
      </c>
      <c r="D5" s="529" t="s">
        <v>126</v>
      </c>
      <c r="E5" s="424" t="s">
        <v>454</v>
      </c>
      <c r="F5" s="424" t="s">
        <v>451</v>
      </c>
      <c r="G5" s="424" t="s">
        <v>43</v>
      </c>
      <c r="H5" s="424" t="s">
        <v>67</v>
      </c>
      <c r="I5" s="424" t="s">
        <v>456</v>
      </c>
      <c r="J5" s="424" t="s">
        <v>457</v>
      </c>
      <c r="K5" s="425" t="s">
        <v>635</v>
      </c>
      <c r="L5" s="424" t="s">
        <v>460</v>
      </c>
      <c r="M5" s="424" t="s">
        <v>70</v>
      </c>
      <c r="N5" s="424" t="s">
        <v>71</v>
      </c>
      <c r="O5" s="426"/>
      <c r="P5" s="427"/>
      <c r="Q5" s="430">
        <v>0.67670209999999997</v>
      </c>
    </row>
    <row r="6" spans="1:17" s="414" customFormat="1" ht="75" x14ac:dyDescent="0.25">
      <c r="A6" s="417" t="s">
        <v>675</v>
      </c>
      <c r="B6" s="423">
        <v>5</v>
      </c>
      <c r="C6" s="423" t="s">
        <v>659</v>
      </c>
      <c r="D6" s="424" t="s">
        <v>126</v>
      </c>
      <c r="E6" s="424" t="s">
        <v>467</v>
      </c>
      <c r="F6" s="424" t="s">
        <v>468</v>
      </c>
      <c r="G6" s="424" t="s">
        <v>469</v>
      </c>
      <c r="H6" s="424" t="s">
        <v>67</v>
      </c>
      <c r="I6" s="424" t="s">
        <v>470</v>
      </c>
      <c r="J6" s="424" t="s">
        <v>471</v>
      </c>
      <c r="K6" s="425" t="s">
        <v>634</v>
      </c>
      <c r="L6" s="424" t="s">
        <v>472</v>
      </c>
      <c r="M6" s="424" t="s">
        <v>252</v>
      </c>
      <c r="N6" s="424" t="s">
        <v>71</v>
      </c>
      <c r="O6" s="423"/>
      <c r="P6" s="423"/>
      <c r="Q6" s="431">
        <v>0.36867046666666575</v>
      </c>
    </row>
    <row r="7" spans="1:17" s="414" customFormat="1" ht="135" x14ac:dyDescent="0.25">
      <c r="A7" s="417" t="s">
        <v>675</v>
      </c>
      <c r="B7" s="423">
        <v>6</v>
      </c>
      <c r="C7" s="423" t="s">
        <v>660</v>
      </c>
      <c r="D7" s="529" t="s">
        <v>127</v>
      </c>
      <c r="E7" s="424" t="s">
        <v>570</v>
      </c>
      <c r="F7" s="424" t="s">
        <v>571</v>
      </c>
      <c r="G7" s="424" t="s">
        <v>207</v>
      </c>
      <c r="H7" s="424" t="s">
        <v>67</v>
      </c>
      <c r="I7" s="424" t="s">
        <v>572</v>
      </c>
      <c r="J7" s="424" t="s">
        <v>573</v>
      </c>
      <c r="K7" s="425" t="s">
        <v>574</v>
      </c>
      <c r="L7" s="424" t="s">
        <v>578</v>
      </c>
      <c r="M7" s="424" t="s">
        <v>70</v>
      </c>
      <c r="N7" s="424" t="s">
        <v>71</v>
      </c>
      <c r="O7" s="423">
        <v>1</v>
      </c>
      <c r="P7" s="429">
        <v>9</v>
      </c>
      <c r="Q7" s="430">
        <f t="shared" ref="Q7:Q11" si="0">+O7/P7</f>
        <v>0.1111111111111111</v>
      </c>
    </row>
    <row r="8" spans="1:17" s="414" customFormat="1" ht="150" x14ac:dyDescent="0.25">
      <c r="A8" s="417" t="s">
        <v>675</v>
      </c>
      <c r="B8" s="423">
        <v>7</v>
      </c>
      <c r="C8" s="423" t="s">
        <v>660</v>
      </c>
      <c r="D8" s="529" t="s">
        <v>127</v>
      </c>
      <c r="E8" s="424" t="s">
        <v>404</v>
      </c>
      <c r="F8" s="424" t="s">
        <v>405</v>
      </c>
      <c r="G8" s="424" t="s">
        <v>389</v>
      </c>
      <c r="H8" s="424" t="s">
        <v>67</v>
      </c>
      <c r="I8" s="424" t="s">
        <v>406</v>
      </c>
      <c r="J8" s="424" t="s">
        <v>407</v>
      </c>
      <c r="K8" s="425" t="s">
        <v>422</v>
      </c>
      <c r="L8" s="424" t="s">
        <v>409</v>
      </c>
      <c r="M8" s="424" t="s">
        <v>408</v>
      </c>
      <c r="N8" s="424" t="s">
        <v>71</v>
      </c>
      <c r="O8" s="531">
        <v>21447</v>
      </c>
      <c r="P8" s="531">
        <v>18910</v>
      </c>
      <c r="Q8" s="430">
        <f>(+O8/P8)-1</f>
        <v>0.13416181914331049</v>
      </c>
    </row>
    <row r="9" spans="1:17" s="420" customFormat="1" ht="135" x14ac:dyDescent="0.25">
      <c r="A9" s="417" t="s">
        <v>675</v>
      </c>
      <c r="B9" s="423">
        <v>8</v>
      </c>
      <c r="C9" s="423" t="s">
        <v>660</v>
      </c>
      <c r="D9" s="529" t="s">
        <v>127</v>
      </c>
      <c r="E9" s="424" t="s">
        <v>582</v>
      </c>
      <c r="F9" s="424" t="s">
        <v>583</v>
      </c>
      <c r="G9" s="424" t="s">
        <v>65</v>
      </c>
      <c r="H9" s="424" t="s">
        <v>67</v>
      </c>
      <c r="I9" s="424" t="s">
        <v>584</v>
      </c>
      <c r="J9" s="424" t="s">
        <v>585</v>
      </c>
      <c r="K9" s="424" t="s">
        <v>586</v>
      </c>
      <c r="L9" s="424" t="s">
        <v>589</v>
      </c>
      <c r="M9" s="424" t="s">
        <v>70</v>
      </c>
      <c r="N9" s="424" t="s">
        <v>71</v>
      </c>
      <c r="O9" s="531">
        <v>10</v>
      </c>
      <c r="P9" s="531">
        <v>10</v>
      </c>
      <c r="Q9" s="430">
        <f t="shared" si="0"/>
        <v>1</v>
      </c>
    </row>
    <row r="10" spans="1:17" s="414" customFormat="1" ht="93" customHeight="1" x14ac:dyDescent="0.25">
      <c r="A10" s="417" t="s">
        <v>675</v>
      </c>
      <c r="B10" s="423">
        <v>9</v>
      </c>
      <c r="C10" s="423" t="s">
        <v>661</v>
      </c>
      <c r="D10" s="529" t="s">
        <v>73</v>
      </c>
      <c r="E10" s="424" t="s">
        <v>63</v>
      </c>
      <c r="F10" s="424" t="s">
        <v>64</v>
      </c>
      <c r="G10" s="424" t="s">
        <v>65</v>
      </c>
      <c r="H10" s="424" t="s">
        <v>67</v>
      </c>
      <c r="I10" s="424" t="s">
        <v>66</v>
      </c>
      <c r="J10" s="424" t="s">
        <v>68</v>
      </c>
      <c r="K10" s="424" t="s">
        <v>69</v>
      </c>
      <c r="L10" s="424" t="s">
        <v>75</v>
      </c>
      <c r="M10" s="424" t="s">
        <v>70</v>
      </c>
      <c r="N10" s="424" t="s">
        <v>71</v>
      </c>
      <c r="O10" s="531">
        <v>138.78</v>
      </c>
      <c r="P10" s="531">
        <v>320</v>
      </c>
      <c r="Q10" s="431">
        <f t="shared" si="0"/>
        <v>0.4336875</v>
      </c>
    </row>
    <row r="11" spans="1:17" s="414" customFormat="1" ht="165" hidden="1" x14ac:dyDescent="0.25">
      <c r="A11" s="424" t="s">
        <v>653</v>
      </c>
      <c r="B11" s="423">
        <v>10</v>
      </c>
      <c r="C11" s="423" t="s">
        <v>661</v>
      </c>
      <c r="D11" s="529" t="s">
        <v>73</v>
      </c>
      <c r="E11" s="424" t="s">
        <v>96</v>
      </c>
      <c r="F11" s="424" t="s">
        <v>97</v>
      </c>
      <c r="G11" s="424" t="s">
        <v>98</v>
      </c>
      <c r="H11" s="424" t="s">
        <v>67</v>
      </c>
      <c r="I11" s="424" t="s">
        <v>99</v>
      </c>
      <c r="J11" s="424" t="s">
        <v>100</v>
      </c>
      <c r="K11" s="424" t="s">
        <v>101</v>
      </c>
      <c r="L11" s="424" t="s">
        <v>104</v>
      </c>
      <c r="M11" s="424" t="s">
        <v>70</v>
      </c>
      <c r="N11" s="424" t="s">
        <v>71</v>
      </c>
      <c r="O11" s="423">
        <v>45.39</v>
      </c>
      <c r="P11" s="423">
        <v>90</v>
      </c>
      <c r="Q11" s="431">
        <f t="shared" si="0"/>
        <v>0.5043333333333333</v>
      </c>
    </row>
    <row r="12" spans="1:17" s="414" customFormat="1" ht="105" x14ac:dyDescent="0.25">
      <c r="A12" s="417" t="s">
        <v>675</v>
      </c>
      <c r="B12" s="423">
        <v>11</v>
      </c>
      <c r="C12" s="423" t="s">
        <v>661</v>
      </c>
      <c r="D12" s="529" t="s">
        <v>73</v>
      </c>
      <c r="E12" s="424" t="s">
        <v>109</v>
      </c>
      <c r="F12" s="424" t="s">
        <v>110</v>
      </c>
      <c r="G12" s="424" t="s">
        <v>98</v>
      </c>
      <c r="H12" s="424" t="s">
        <v>67</v>
      </c>
      <c r="I12" s="424" t="s">
        <v>111</v>
      </c>
      <c r="J12" s="424" t="s">
        <v>112</v>
      </c>
      <c r="K12" s="424" t="s">
        <v>113</v>
      </c>
      <c r="L12" s="424" t="s">
        <v>115</v>
      </c>
      <c r="M12" s="424" t="s">
        <v>70</v>
      </c>
      <c r="N12" s="424" t="s">
        <v>71</v>
      </c>
      <c r="O12" s="531">
        <v>757</v>
      </c>
      <c r="P12" s="531">
        <v>1900</v>
      </c>
      <c r="Q12" s="431">
        <f>+O12/P12</f>
        <v>0.39842105263157895</v>
      </c>
    </row>
    <row r="13" spans="1:17" s="414" customFormat="1" ht="120" x14ac:dyDescent="0.25">
      <c r="A13" s="417" t="s">
        <v>675</v>
      </c>
      <c r="B13" s="423">
        <v>12</v>
      </c>
      <c r="C13" s="423" t="s">
        <v>662</v>
      </c>
      <c r="D13" s="529" t="s">
        <v>128</v>
      </c>
      <c r="E13" s="424" t="s">
        <v>228</v>
      </c>
      <c r="F13" s="424" t="s">
        <v>229</v>
      </c>
      <c r="G13" s="424" t="s">
        <v>244</v>
      </c>
      <c r="H13" s="424" t="s">
        <v>67</v>
      </c>
      <c r="I13" s="424" t="s">
        <v>230</v>
      </c>
      <c r="J13" s="424" t="s">
        <v>231</v>
      </c>
      <c r="K13" s="424" t="s">
        <v>232</v>
      </c>
      <c r="L13" s="424" t="s">
        <v>237</v>
      </c>
      <c r="M13" s="424" t="s">
        <v>70</v>
      </c>
      <c r="N13" s="424" t="s">
        <v>71</v>
      </c>
      <c r="O13" s="531">
        <v>3</v>
      </c>
      <c r="P13" s="531">
        <v>3</v>
      </c>
      <c r="Q13" s="431">
        <f>+O13/P13</f>
        <v>1</v>
      </c>
    </row>
    <row r="14" spans="1:17" s="414" customFormat="1" ht="135" hidden="1" x14ac:dyDescent="0.25">
      <c r="A14" s="424" t="s">
        <v>653</v>
      </c>
      <c r="B14" s="423">
        <v>13</v>
      </c>
      <c r="C14" s="423" t="s">
        <v>663</v>
      </c>
      <c r="D14" s="529" t="s">
        <v>129</v>
      </c>
      <c r="E14" s="424" t="s">
        <v>176</v>
      </c>
      <c r="F14" s="424" t="s">
        <v>177</v>
      </c>
      <c r="G14" s="424" t="s">
        <v>65</v>
      </c>
      <c r="H14" s="424" t="s">
        <v>67</v>
      </c>
      <c r="I14" s="424" t="s">
        <v>178</v>
      </c>
      <c r="J14" s="424" t="s">
        <v>179</v>
      </c>
      <c r="K14" s="424" t="s">
        <v>180</v>
      </c>
      <c r="L14" s="424" t="s">
        <v>182</v>
      </c>
      <c r="M14" s="424" t="s">
        <v>161</v>
      </c>
      <c r="N14" s="424" t="s">
        <v>50</v>
      </c>
      <c r="O14" s="531">
        <v>13094</v>
      </c>
      <c r="P14" s="531">
        <v>13239</v>
      </c>
      <c r="Q14" s="431">
        <f t="shared" ref="Q14" si="1">IFERROR(((O14/P14))," ")</f>
        <v>0.98904751114132483</v>
      </c>
    </row>
    <row r="15" spans="1:17" s="414" customFormat="1" ht="165" hidden="1" x14ac:dyDescent="0.25">
      <c r="A15" s="424" t="s">
        <v>653</v>
      </c>
      <c r="B15" s="423">
        <v>14</v>
      </c>
      <c r="C15" s="423" t="s">
        <v>663</v>
      </c>
      <c r="D15" s="529" t="s">
        <v>129</v>
      </c>
      <c r="E15" s="424" t="s">
        <v>155</v>
      </c>
      <c r="F15" s="424" t="s">
        <v>156</v>
      </c>
      <c r="G15" s="424" t="s">
        <v>65</v>
      </c>
      <c r="H15" s="424" t="s">
        <v>67</v>
      </c>
      <c r="I15" s="424" t="s">
        <v>157</v>
      </c>
      <c r="J15" s="424" t="s">
        <v>158</v>
      </c>
      <c r="K15" s="424" t="s">
        <v>159</v>
      </c>
      <c r="L15" s="424" t="s">
        <v>165</v>
      </c>
      <c r="M15" s="424" t="s">
        <v>161</v>
      </c>
      <c r="N15" s="424" t="s">
        <v>50</v>
      </c>
      <c r="O15" s="531">
        <v>204</v>
      </c>
      <c r="P15" s="531">
        <v>206</v>
      </c>
      <c r="Q15" s="431">
        <f>IFERROR(((O15/P15))," ")</f>
        <v>0.99029126213592233</v>
      </c>
    </row>
    <row r="16" spans="1:17" s="414" customFormat="1" ht="84.75" customHeight="1" x14ac:dyDescent="0.25">
      <c r="A16" s="417" t="s">
        <v>675</v>
      </c>
      <c r="B16" s="423">
        <v>15</v>
      </c>
      <c r="C16" s="423" t="s">
        <v>663</v>
      </c>
      <c r="D16" s="529" t="s">
        <v>129</v>
      </c>
      <c r="E16" s="424" t="s">
        <v>188</v>
      </c>
      <c r="F16" s="424" t="s">
        <v>189</v>
      </c>
      <c r="G16" s="424" t="s">
        <v>65</v>
      </c>
      <c r="H16" s="424" t="s">
        <v>191</v>
      </c>
      <c r="I16" s="424" t="s">
        <v>190</v>
      </c>
      <c r="J16" s="424" t="s">
        <v>192</v>
      </c>
      <c r="K16" s="424" t="s">
        <v>193</v>
      </c>
      <c r="L16" s="424" t="s">
        <v>194</v>
      </c>
      <c r="M16" s="424" t="s">
        <v>161</v>
      </c>
      <c r="N16" s="424" t="s">
        <v>50</v>
      </c>
      <c r="O16" s="494">
        <v>7.9207000000000001</v>
      </c>
      <c r="P16" s="531">
        <v>8</v>
      </c>
      <c r="Q16" s="431">
        <f>+O16/P16</f>
        <v>0.99008750000000001</v>
      </c>
    </row>
    <row r="17" spans="1:17" s="414" customFormat="1" ht="84.75" hidden="1" customHeight="1" x14ac:dyDescent="0.25">
      <c r="A17" s="424" t="s">
        <v>652</v>
      </c>
      <c r="B17" s="423">
        <v>16</v>
      </c>
      <c r="C17" s="423" t="s">
        <v>664</v>
      </c>
      <c r="D17" s="529" t="s">
        <v>130</v>
      </c>
      <c r="E17" s="424" t="s">
        <v>276</v>
      </c>
      <c r="F17" s="424" t="s">
        <v>293</v>
      </c>
      <c r="G17" s="424" t="s">
        <v>294</v>
      </c>
      <c r="H17" s="424" t="s">
        <v>67</v>
      </c>
      <c r="I17" s="424" t="s">
        <v>295</v>
      </c>
      <c r="J17" s="424" t="s">
        <v>280</v>
      </c>
      <c r="K17" s="424" t="s">
        <v>281</v>
      </c>
      <c r="L17" s="424" t="s">
        <v>286</v>
      </c>
      <c r="M17" s="424" t="s">
        <v>161</v>
      </c>
      <c r="N17" s="424" t="s">
        <v>50</v>
      </c>
      <c r="O17" s="539">
        <v>89.9</v>
      </c>
      <c r="P17" s="531">
        <v>300</v>
      </c>
      <c r="Q17" s="532">
        <f>+O17/P17</f>
        <v>0.29966666666666669</v>
      </c>
    </row>
    <row r="18" spans="1:17" s="414" customFormat="1" ht="84.75" customHeight="1" x14ac:dyDescent="0.25">
      <c r="A18" s="417" t="s">
        <v>675</v>
      </c>
      <c r="B18" s="423">
        <v>17</v>
      </c>
      <c r="C18" s="423" t="s">
        <v>664</v>
      </c>
      <c r="D18" s="529" t="s">
        <v>130</v>
      </c>
      <c r="E18" s="424" t="s">
        <v>296</v>
      </c>
      <c r="F18" s="424" t="s">
        <v>297</v>
      </c>
      <c r="G18" s="424" t="s">
        <v>244</v>
      </c>
      <c r="H18" s="424" t="s">
        <v>298</v>
      </c>
      <c r="I18" s="424" t="s">
        <v>299</v>
      </c>
      <c r="J18" s="424" t="s">
        <v>300</v>
      </c>
      <c r="K18" s="424" t="s">
        <v>301</v>
      </c>
      <c r="L18" s="424" t="s">
        <v>302</v>
      </c>
      <c r="M18" s="424" t="s">
        <v>161</v>
      </c>
      <c r="N18" s="424" t="s">
        <v>50</v>
      </c>
      <c r="O18" s="539">
        <v>417312</v>
      </c>
      <c r="P18" s="531">
        <v>7878573</v>
      </c>
      <c r="Q18" s="431">
        <f t="shared" ref="Q18:Q19" si="2">+O18/P18</f>
        <v>5.2967967676379971E-2</v>
      </c>
    </row>
    <row r="19" spans="1:17" s="414" customFormat="1" ht="84.75" customHeight="1" x14ac:dyDescent="0.25">
      <c r="A19" s="417" t="s">
        <v>675</v>
      </c>
      <c r="B19" s="423">
        <v>18</v>
      </c>
      <c r="C19" s="423" t="s">
        <v>664</v>
      </c>
      <c r="D19" s="529" t="s">
        <v>130</v>
      </c>
      <c r="E19" s="424" t="s">
        <v>621</v>
      </c>
      <c r="F19" s="424" t="s">
        <v>632</v>
      </c>
      <c r="G19" s="424" t="s">
        <v>65</v>
      </c>
      <c r="H19" s="424" t="s">
        <v>298</v>
      </c>
      <c r="I19" s="424" t="s">
        <v>623</v>
      </c>
      <c r="J19" s="424" t="s">
        <v>624</v>
      </c>
      <c r="K19" s="424" t="s">
        <v>625</v>
      </c>
      <c r="L19" s="424" t="s">
        <v>629</v>
      </c>
      <c r="M19" s="424" t="s">
        <v>161</v>
      </c>
      <c r="N19" s="424" t="s">
        <v>50</v>
      </c>
      <c r="O19" s="444">
        <v>13413205814</v>
      </c>
      <c r="P19" s="444">
        <v>100717000000</v>
      </c>
      <c r="Q19" s="437">
        <f t="shared" si="2"/>
        <v>0.13317717777535074</v>
      </c>
    </row>
    <row r="20" spans="1:17" s="414" customFormat="1" ht="120" x14ac:dyDescent="0.25">
      <c r="A20" s="417" t="s">
        <v>675</v>
      </c>
      <c r="B20" s="423">
        <v>19</v>
      </c>
      <c r="C20" s="423" t="s">
        <v>665</v>
      </c>
      <c r="D20" s="424" t="s">
        <v>131</v>
      </c>
      <c r="E20" s="424" t="s">
        <v>41</v>
      </c>
      <c r="F20" s="424" t="s">
        <v>42</v>
      </c>
      <c r="G20" s="424" t="s">
        <v>43</v>
      </c>
      <c r="H20" s="424" t="s">
        <v>45</v>
      </c>
      <c r="I20" s="424" t="s">
        <v>152</v>
      </c>
      <c r="J20" s="424" t="s">
        <v>46</v>
      </c>
      <c r="K20" s="424" t="s">
        <v>48</v>
      </c>
      <c r="L20" s="424" t="s">
        <v>153</v>
      </c>
      <c r="M20" s="424" t="s">
        <v>49</v>
      </c>
      <c r="N20" s="424" t="s">
        <v>50</v>
      </c>
      <c r="O20" s="429"/>
      <c r="P20" s="429"/>
      <c r="Q20" s="430" t="e">
        <f>O20/P20</f>
        <v>#DIV/0!</v>
      </c>
    </row>
    <row r="21" spans="1:17" s="414" customFormat="1" ht="90" hidden="1" x14ac:dyDescent="0.25">
      <c r="A21" s="424" t="s">
        <v>654</v>
      </c>
      <c r="B21" s="423">
        <v>20</v>
      </c>
      <c r="C21" s="423" t="s">
        <v>666</v>
      </c>
      <c r="D21" s="424" t="s">
        <v>132</v>
      </c>
      <c r="E21" s="424" t="s">
        <v>656</v>
      </c>
      <c r="F21" s="424" t="s">
        <v>246</v>
      </c>
      <c r="G21" s="424" t="s">
        <v>43</v>
      </c>
      <c r="H21" s="424" t="s">
        <v>67</v>
      </c>
      <c r="I21" s="424" t="s">
        <v>247</v>
      </c>
      <c r="J21" s="424" t="s">
        <v>248</v>
      </c>
      <c r="K21" s="424" t="s">
        <v>249</v>
      </c>
      <c r="L21" s="424" t="s">
        <v>250</v>
      </c>
      <c r="M21" s="424" t="s">
        <v>49</v>
      </c>
      <c r="N21" s="424" t="s">
        <v>50</v>
      </c>
      <c r="O21" s="423"/>
      <c r="P21" s="423"/>
      <c r="Q21" s="431" t="e">
        <f>O21/P21</f>
        <v>#DIV/0!</v>
      </c>
    </row>
    <row r="22" spans="1:17" s="414" customFormat="1" ht="90" x14ac:dyDescent="0.25">
      <c r="A22" s="417" t="s">
        <v>675</v>
      </c>
      <c r="B22" s="423">
        <v>21</v>
      </c>
      <c r="C22" s="423" t="s">
        <v>666</v>
      </c>
      <c r="D22" s="424" t="s">
        <v>132</v>
      </c>
      <c r="E22" s="424" t="s">
        <v>274</v>
      </c>
      <c r="F22" s="424" t="s">
        <v>264</v>
      </c>
      <c r="G22" s="424" t="s">
        <v>65</v>
      </c>
      <c r="H22" s="424" t="s">
        <v>67</v>
      </c>
      <c r="I22" s="424" t="s">
        <v>265</v>
      </c>
      <c r="J22" s="424" t="s">
        <v>266</v>
      </c>
      <c r="K22" s="424" t="s">
        <v>267</v>
      </c>
      <c r="L22" s="424" t="s">
        <v>269</v>
      </c>
      <c r="M22" s="424" t="s">
        <v>49</v>
      </c>
      <c r="N22" s="424" t="s">
        <v>50</v>
      </c>
      <c r="O22" s="423"/>
      <c r="P22" s="423"/>
      <c r="Q22" s="431" t="e">
        <f>O22/P22</f>
        <v>#DIV/0!</v>
      </c>
    </row>
    <row r="23" spans="1:17" s="414" customFormat="1" ht="165" x14ac:dyDescent="0.25">
      <c r="A23" s="417" t="s">
        <v>675</v>
      </c>
      <c r="B23" s="423">
        <v>22</v>
      </c>
      <c r="C23" s="423" t="s">
        <v>667</v>
      </c>
      <c r="D23" s="529" t="s">
        <v>135</v>
      </c>
      <c r="E23" s="424" t="s">
        <v>375</v>
      </c>
      <c r="F23" s="424" t="s">
        <v>376</v>
      </c>
      <c r="G23" s="424" t="s">
        <v>389</v>
      </c>
      <c r="H23" s="424" t="s">
        <v>67</v>
      </c>
      <c r="I23" s="424" t="s">
        <v>377</v>
      </c>
      <c r="J23" s="424" t="s">
        <v>378</v>
      </c>
      <c r="K23" s="424" t="s">
        <v>379</v>
      </c>
      <c r="L23" s="424" t="s">
        <v>383</v>
      </c>
      <c r="M23" s="424" t="s">
        <v>161</v>
      </c>
      <c r="N23" s="424" t="s">
        <v>50</v>
      </c>
      <c r="O23" s="531">
        <v>29</v>
      </c>
      <c r="P23" s="531">
        <v>60</v>
      </c>
      <c r="Q23" s="494">
        <v>0.48333333333333334</v>
      </c>
    </row>
    <row r="24" spans="1:17" s="414" customFormat="1" ht="135" x14ac:dyDescent="0.25">
      <c r="A24" s="417" t="s">
        <v>675</v>
      </c>
      <c r="B24" s="423">
        <v>23</v>
      </c>
      <c r="C24" s="423" t="s">
        <v>668</v>
      </c>
      <c r="D24" s="529" t="s">
        <v>136</v>
      </c>
      <c r="E24" s="424" t="s">
        <v>402</v>
      </c>
      <c r="F24" s="424" t="s">
        <v>392</v>
      </c>
      <c r="G24" s="424" t="s">
        <v>65</v>
      </c>
      <c r="H24" s="424" t="s">
        <v>67</v>
      </c>
      <c r="I24" s="424" t="s">
        <v>393</v>
      </c>
      <c r="J24" s="424" t="s">
        <v>394</v>
      </c>
      <c r="K24" s="424" t="s">
        <v>395</v>
      </c>
      <c r="L24" s="424" t="s">
        <v>397</v>
      </c>
      <c r="M24" s="424" t="s">
        <v>161</v>
      </c>
      <c r="N24" s="424" t="s">
        <v>50</v>
      </c>
      <c r="O24" s="533">
        <v>6</v>
      </c>
      <c r="P24" s="533">
        <v>7</v>
      </c>
      <c r="Q24" s="431">
        <f t="shared" ref="Q24:Q27" si="3">+O24/P24</f>
        <v>0.8571428571428571</v>
      </c>
    </row>
    <row r="25" spans="1:17" s="414" customFormat="1" ht="80.25" hidden="1" customHeight="1" x14ac:dyDescent="0.25">
      <c r="A25" s="425" t="s">
        <v>652</v>
      </c>
      <c r="B25" s="423">
        <v>24</v>
      </c>
      <c r="C25" s="472" t="s">
        <v>669</v>
      </c>
      <c r="D25" s="530" t="s">
        <v>138</v>
      </c>
      <c r="E25" s="425" t="s">
        <v>123</v>
      </c>
      <c r="F25" s="425" t="s">
        <v>703</v>
      </c>
      <c r="G25" s="425" t="s">
        <v>207</v>
      </c>
      <c r="H25" s="425" t="s">
        <v>67</v>
      </c>
      <c r="I25" s="425" t="s">
        <v>704</v>
      </c>
      <c r="J25" s="425" t="s">
        <v>650</v>
      </c>
      <c r="K25" s="425" t="s">
        <v>705</v>
      </c>
      <c r="L25" s="425" t="s">
        <v>651</v>
      </c>
      <c r="M25" s="425" t="s">
        <v>161</v>
      </c>
      <c r="N25" s="425" t="s">
        <v>50</v>
      </c>
      <c r="O25" s="540">
        <v>47798401024</v>
      </c>
      <c r="P25" s="541">
        <v>165639927000</v>
      </c>
      <c r="Q25" s="437">
        <f t="shared" si="3"/>
        <v>0.28856811210741479</v>
      </c>
    </row>
    <row r="26" spans="1:17" s="414" customFormat="1" ht="75" x14ac:dyDescent="0.25">
      <c r="A26" s="417" t="s">
        <v>675</v>
      </c>
      <c r="B26" s="423">
        <v>25</v>
      </c>
      <c r="C26" s="423" t="s">
        <v>669</v>
      </c>
      <c r="D26" s="529" t="s">
        <v>138</v>
      </c>
      <c r="E26" s="424" t="s">
        <v>532</v>
      </c>
      <c r="F26" s="424" t="s">
        <v>533</v>
      </c>
      <c r="G26" s="424" t="s">
        <v>244</v>
      </c>
      <c r="H26" s="424" t="s">
        <v>67</v>
      </c>
      <c r="I26" s="424" t="s">
        <v>534</v>
      </c>
      <c r="J26" s="424" t="s">
        <v>535</v>
      </c>
      <c r="K26" s="424" t="s">
        <v>536</v>
      </c>
      <c r="L26" s="424" t="s">
        <v>538</v>
      </c>
      <c r="M26" s="424" t="s">
        <v>161</v>
      </c>
      <c r="N26" s="424" t="s">
        <v>50</v>
      </c>
      <c r="O26" s="507">
        <v>29086790593</v>
      </c>
      <c r="P26" s="507">
        <v>30853370664.970001</v>
      </c>
      <c r="Q26" s="437">
        <f t="shared" si="3"/>
        <v>0.94274272036099693</v>
      </c>
    </row>
    <row r="27" spans="1:17" s="414" customFormat="1" ht="90" hidden="1" x14ac:dyDescent="0.25">
      <c r="A27" s="424" t="s">
        <v>654</v>
      </c>
      <c r="B27" s="423">
        <v>26</v>
      </c>
      <c r="C27" s="423" t="s">
        <v>669</v>
      </c>
      <c r="D27" s="529" t="s">
        <v>138</v>
      </c>
      <c r="E27" s="424" t="s">
        <v>544</v>
      </c>
      <c r="F27" s="424" t="s">
        <v>545</v>
      </c>
      <c r="G27" s="424" t="s">
        <v>65</v>
      </c>
      <c r="H27" s="424" t="s">
        <v>557</v>
      </c>
      <c r="I27" s="424" t="s">
        <v>546</v>
      </c>
      <c r="J27" s="424" t="s">
        <v>547</v>
      </c>
      <c r="K27" s="424" t="s">
        <v>548</v>
      </c>
      <c r="L27" s="424" t="s">
        <v>550</v>
      </c>
      <c r="M27" s="424" t="s">
        <v>161</v>
      </c>
      <c r="N27" s="424" t="s">
        <v>50</v>
      </c>
      <c r="O27" s="534">
        <v>74562588</v>
      </c>
      <c r="P27" s="534">
        <v>14196660595</v>
      </c>
      <c r="Q27" s="437">
        <f t="shared" si="3"/>
        <v>5.252121616985096E-3</v>
      </c>
    </row>
    <row r="28" spans="1:17" s="414" customFormat="1" ht="75" x14ac:dyDescent="0.25">
      <c r="A28" s="417" t="s">
        <v>675</v>
      </c>
      <c r="B28" s="423">
        <v>27</v>
      </c>
      <c r="C28" s="423" t="s">
        <v>669</v>
      </c>
      <c r="D28" s="529" t="s">
        <v>138</v>
      </c>
      <c r="E28" s="424" t="s">
        <v>558</v>
      </c>
      <c r="F28" s="424" t="s">
        <v>559</v>
      </c>
      <c r="G28" s="424" t="s">
        <v>65</v>
      </c>
      <c r="H28" s="424" t="s">
        <v>67</v>
      </c>
      <c r="I28" s="424" t="s">
        <v>560</v>
      </c>
      <c r="J28" s="424" t="s">
        <v>561</v>
      </c>
      <c r="K28" s="424" t="s">
        <v>562</v>
      </c>
      <c r="L28" s="424" t="s">
        <v>563</v>
      </c>
      <c r="M28" s="424" t="s">
        <v>161</v>
      </c>
      <c r="N28" s="424" t="s">
        <v>50</v>
      </c>
      <c r="O28" s="535">
        <v>8568256126</v>
      </c>
      <c r="P28" s="535">
        <v>53839559858</v>
      </c>
      <c r="Q28" s="437">
        <f t="shared" ref="Q28:Q33" si="4">+O28/P28</f>
        <v>0.15914424539499361</v>
      </c>
    </row>
    <row r="29" spans="1:17" s="414" customFormat="1" ht="150" x14ac:dyDescent="0.25">
      <c r="A29" s="417" t="s">
        <v>675</v>
      </c>
      <c r="B29" s="423">
        <v>28</v>
      </c>
      <c r="C29" s="423" t="s">
        <v>670</v>
      </c>
      <c r="D29" s="529" t="s">
        <v>139</v>
      </c>
      <c r="E29" s="424" t="s">
        <v>317</v>
      </c>
      <c r="F29" s="424" t="s">
        <v>318</v>
      </c>
      <c r="G29" s="424" t="s">
        <v>207</v>
      </c>
      <c r="H29" s="424" t="s">
        <v>67</v>
      </c>
      <c r="I29" s="424" t="s">
        <v>317</v>
      </c>
      <c r="J29" s="424" t="s">
        <v>319</v>
      </c>
      <c r="K29" s="424" t="s">
        <v>320</v>
      </c>
      <c r="L29" s="424" t="s">
        <v>321</v>
      </c>
      <c r="M29" s="424" t="s">
        <v>161</v>
      </c>
      <c r="N29" s="424" t="s">
        <v>50</v>
      </c>
      <c r="O29" s="531">
        <v>4</v>
      </c>
      <c r="P29" s="531">
        <v>1</v>
      </c>
      <c r="Q29" s="442">
        <f t="shared" si="4"/>
        <v>4</v>
      </c>
    </row>
    <row r="30" spans="1:17" s="414" customFormat="1" ht="90" x14ac:dyDescent="0.25">
      <c r="A30" s="417" t="s">
        <v>675</v>
      </c>
      <c r="B30" s="423">
        <v>29</v>
      </c>
      <c r="C30" s="423" t="s">
        <v>670</v>
      </c>
      <c r="D30" s="529" t="s">
        <v>139</v>
      </c>
      <c r="E30" s="424" t="s">
        <v>330</v>
      </c>
      <c r="F30" s="423" t="s">
        <v>331</v>
      </c>
      <c r="G30" s="423" t="s">
        <v>65</v>
      </c>
      <c r="H30" s="423" t="s">
        <v>67</v>
      </c>
      <c r="I30" s="424" t="s">
        <v>332</v>
      </c>
      <c r="J30" s="424" t="s">
        <v>333</v>
      </c>
      <c r="K30" s="424" t="s">
        <v>334</v>
      </c>
      <c r="L30" s="424" t="s">
        <v>335</v>
      </c>
      <c r="M30" s="424" t="s">
        <v>161</v>
      </c>
      <c r="N30" s="424" t="s">
        <v>50</v>
      </c>
      <c r="O30" s="531">
        <v>2</v>
      </c>
      <c r="P30" s="531">
        <v>2</v>
      </c>
      <c r="Q30" s="431">
        <f t="shared" si="4"/>
        <v>1</v>
      </c>
    </row>
    <row r="31" spans="1:17" s="414" customFormat="1" ht="90" x14ac:dyDescent="0.25">
      <c r="A31" s="417" t="s">
        <v>675</v>
      </c>
      <c r="B31" s="423">
        <v>30</v>
      </c>
      <c r="C31" s="423" t="s">
        <v>670</v>
      </c>
      <c r="D31" s="529" t="s">
        <v>139</v>
      </c>
      <c r="E31" s="424" t="s">
        <v>341</v>
      </c>
      <c r="F31" s="424" t="s">
        <v>343</v>
      </c>
      <c r="G31" s="424" t="s">
        <v>65</v>
      </c>
      <c r="H31" s="424" t="s">
        <v>67</v>
      </c>
      <c r="I31" s="424" t="s">
        <v>342</v>
      </c>
      <c r="J31" s="424" t="s">
        <v>344</v>
      </c>
      <c r="K31" s="424" t="s">
        <v>345</v>
      </c>
      <c r="L31" s="424" t="s">
        <v>346</v>
      </c>
      <c r="M31" s="424" t="s">
        <v>161</v>
      </c>
      <c r="N31" s="424" t="s">
        <v>50</v>
      </c>
      <c r="O31" s="531">
        <v>3</v>
      </c>
      <c r="P31" s="531">
        <v>3</v>
      </c>
      <c r="Q31" s="431">
        <f t="shared" si="4"/>
        <v>1</v>
      </c>
    </row>
    <row r="32" spans="1:17" s="414" customFormat="1" ht="90" x14ac:dyDescent="0.25">
      <c r="A32" s="417" t="s">
        <v>675</v>
      </c>
      <c r="B32" s="423">
        <v>31</v>
      </c>
      <c r="C32" s="423" t="s">
        <v>670</v>
      </c>
      <c r="D32" s="529" t="s">
        <v>139</v>
      </c>
      <c r="E32" s="424" t="s">
        <v>347</v>
      </c>
      <c r="F32" s="424" t="s">
        <v>348</v>
      </c>
      <c r="G32" s="424" t="s">
        <v>65</v>
      </c>
      <c r="H32" s="424" t="s">
        <v>67</v>
      </c>
      <c r="I32" s="424" t="s">
        <v>349</v>
      </c>
      <c r="J32" s="424" t="s">
        <v>350</v>
      </c>
      <c r="K32" s="424" t="s">
        <v>351</v>
      </c>
      <c r="L32" s="424" t="s">
        <v>346</v>
      </c>
      <c r="M32" s="424" t="s">
        <v>161</v>
      </c>
      <c r="N32" s="424" t="s">
        <v>50</v>
      </c>
      <c r="O32" s="531">
        <v>10</v>
      </c>
      <c r="P32" s="531">
        <v>11</v>
      </c>
      <c r="Q32" s="431">
        <f t="shared" si="4"/>
        <v>0.90909090909090906</v>
      </c>
    </row>
    <row r="33" spans="1:32" s="414" customFormat="1" ht="90" x14ac:dyDescent="0.25">
      <c r="A33" s="417" t="s">
        <v>675</v>
      </c>
      <c r="B33" s="423">
        <v>32</v>
      </c>
      <c r="C33" s="423" t="s">
        <v>670</v>
      </c>
      <c r="D33" s="529" t="s">
        <v>139</v>
      </c>
      <c r="E33" s="424" t="s">
        <v>362</v>
      </c>
      <c r="F33" s="424" t="s">
        <v>363</v>
      </c>
      <c r="G33" s="424" t="s">
        <v>65</v>
      </c>
      <c r="H33" s="424" t="s">
        <v>67</v>
      </c>
      <c r="I33" s="424" t="s">
        <v>364</v>
      </c>
      <c r="J33" s="424" t="s">
        <v>365</v>
      </c>
      <c r="K33" s="424" t="s">
        <v>366</v>
      </c>
      <c r="L33" s="424" t="s">
        <v>367</v>
      </c>
      <c r="M33" s="424" t="s">
        <v>161</v>
      </c>
      <c r="N33" s="424" t="s">
        <v>50</v>
      </c>
      <c r="O33" s="531">
        <v>4</v>
      </c>
      <c r="P33" s="531">
        <v>4</v>
      </c>
      <c r="Q33" s="431">
        <f t="shared" si="4"/>
        <v>1</v>
      </c>
    </row>
    <row r="34" spans="1:32" s="414" customFormat="1" ht="90" x14ac:dyDescent="0.25">
      <c r="A34" s="417" t="s">
        <v>675</v>
      </c>
      <c r="B34" s="423">
        <v>33</v>
      </c>
      <c r="C34" s="423" t="s">
        <v>671</v>
      </c>
      <c r="D34" s="424" t="s">
        <v>140</v>
      </c>
      <c r="E34" s="424" t="s">
        <v>303</v>
      </c>
      <c r="F34" s="424" t="s">
        <v>304</v>
      </c>
      <c r="G34" s="424" t="s">
        <v>244</v>
      </c>
      <c r="H34" s="424" t="s">
        <v>67</v>
      </c>
      <c r="I34" s="424" t="s">
        <v>305</v>
      </c>
      <c r="J34" s="424" t="s">
        <v>306</v>
      </c>
      <c r="K34" s="424" t="s">
        <v>307</v>
      </c>
      <c r="L34" s="424" t="s">
        <v>308</v>
      </c>
      <c r="M34" s="424" t="s">
        <v>161</v>
      </c>
      <c r="N34" s="424" t="s">
        <v>50</v>
      </c>
      <c r="O34" s="515">
        <v>41</v>
      </c>
      <c r="P34" s="515">
        <v>41</v>
      </c>
      <c r="Q34" s="431">
        <f t="shared" ref="Q34" si="5">+O34/P34</f>
        <v>1</v>
      </c>
    </row>
    <row r="35" spans="1:32" s="414" customFormat="1" ht="90" x14ac:dyDescent="0.25">
      <c r="A35" s="417" t="s">
        <v>675</v>
      </c>
      <c r="B35" s="423">
        <v>34</v>
      </c>
      <c r="C35" s="423" t="s">
        <v>672</v>
      </c>
      <c r="D35" s="529" t="s">
        <v>141</v>
      </c>
      <c r="E35" s="424" t="s">
        <v>483</v>
      </c>
      <c r="F35" s="424" t="s">
        <v>484</v>
      </c>
      <c r="G35" s="424" t="s">
        <v>485</v>
      </c>
      <c r="H35" s="424" t="s">
        <v>45</v>
      </c>
      <c r="I35" s="424" t="s">
        <v>486</v>
      </c>
      <c r="J35" s="424" t="s">
        <v>487</v>
      </c>
      <c r="K35" s="424" t="s">
        <v>488</v>
      </c>
      <c r="L35" s="424" t="s">
        <v>493</v>
      </c>
      <c r="M35" s="424" t="s">
        <v>161</v>
      </c>
      <c r="N35" s="424" t="s">
        <v>50</v>
      </c>
      <c r="O35" s="423">
        <v>13</v>
      </c>
      <c r="P35" s="423">
        <v>89</v>
      </c>
      <c r="Q35" s="501">
        <f>+O35+P35</f>
        <v>102</v>
      </c>
    </row>
    <row r="36" spans="1:32" s="414" customFormat="1" ht="150" x14ac:dyDescent="0.25">
      <c r="A36" s="417" t="s">
        <v>675</v>
      </c>
      <c r="B36" s="423">
        <v>35</v>
      </c>
      <c r="C36" s="423" t="s">
        <v>672</v>
      </c>
      <c r="D36" s="529" t="s">
        <v>141</v>
      </c>
      <c r="E36" s="424" t="s">
        <v>502</v>
      </c>
      <c r="F36" s="424" t="s">
        <v>503</v>
      </c>
      <c r="G36" s="424" t="s">
        <v>485</v>
      </c>
      <c r="H36" s="424" t="s">
        <v>45</v>
      </c>
      <c r="I36" s="424" t="s">
        <v>504</v>
      </c>
      <c r="J36" s="424" t="s">
        <v>505</v>
      </c>
      <c r="K36" s="424" t="s">
        <v>506</v>
      </c>
      <c r="L36" s="424" t="s">
        <v>510</v>
      </c>
      <c r="M36" s="424" t="s">
        <v>161</v>
      </c>
      <c r="N36" s="424" t="s">
        <v>50</v>
      </c>
      <c r="O36" s="444">
        <v>144</v>
      </c>
      <c r="P36" s="444">
        <v>450</v>
      </c>
      <c r="Q36" s="501">
        <f>+O36+P36</f>
        <v>594</v>
      </c>
    </row>
    <row r="37" spans="1:32" s="414" customFormat="1" ht="120" x14ac:dyDescent="0.25">
      <c r="A37" s="417" t="s">
        <v>675</v>
      </c>
      <c r="B37" s="423">
        <v>36</v>
      </c>
      <c r="C37" s="423" t="s">
        <v>672</v>
      </c>
      <c r="D37" s="529" t="s">
        <v>141</v>
      </c>
      <c r="E37" s="424" t="s">
        <v>518</v>
      </c>
      <c r="F37" s="424" t="s">
        <v>519</v>
      </c>
      <c r="G37" s="424" t="s">
        <v>485</v>
      </c>
      <c r="H37" s="424" t="s">
        <v>45</v>
      </c>
      <c r="I37" s="424" t="s">
        <v>520</v>
      </c>
      <c r="J37" s="424" t="s">
        <v>521</v>
      </c>
      <c r="K37" s="424" t="s">
        <v>522</v>
      </c>
      <c r="L37" s="424" t="s">
        <v>523</v>
      </c>
      <c r="M37" s="424" t="s">
        <v>161</v>
      </c>
      <c r="N37" s="424" t="s">
        <v>50</v>
      </c>
      <c r="O37" s="443">
        <v>1</v>
      </c>
      <c r="P37" s="443">
        <v>264</v>
      </c>
      <c r="Q37" s="501">
        <f t="shared" ref="Q37" si="6">+O37+P37</f>
        <v>265</v>
      </c>
    </row>
    <row r="38" spans="1:32" s="414" customFormat="1" ht="120" hidden="1" x14ac:dyDescent="0.25">
      <c r="A38" s="424" t="s">
        <v>654</v>
      </c>
      <c r="B38" s="423">
        <v>37</v>
      </c>
      <c r="C38" s="423" t="s">
        <v>673</v>
      </c>
      <c r="D38" s="529" t="s">
        <v>142</v>
      </c>
      <c r="E38" s="424" t="s">
        <v>205</v>
      </c>
      <c r="F38" s="424" t="s">
        <v>206</v>
      </c>
      <c r="G38" s="424" t="s">
        <v>207</v>
      </c>
      <c r="H38" s="424" t="s">
        <v>209</v>
      </c>
      <c r="I38" s="424" t="s">
        <v>208</v>
      </c>
      <c r="J38" s="424" t="s">
        <v>210</v>
      </c>
      <c r="K38" s="424" t="s">
        <v>211</v>
      </c>
      <c r="L38" s="424" t="s">
        <v>213</v>
      </c>
      <c r="M38" s="424" t="s">
        <v>161</v>
      </c>
      <c r="N38" s="424" t="s">
        <v>50</v>
      </c>
      <c r="O38" s="423">
        <v>174</v>
      </c>
      <c r="P38" s="423">
        <v>217</v>
      </c>
      <c r="Q38" s="536">
        <f>+O38/P38</f>
        <v>0.8018433179723502</v>
      </c>
    </row>
    <row r="39" spans="1:32" s="414" customFormat="1" ht="60" x14ac:dyDescent="0.25">
      <c r="A39" s="417" t="s">
        <v>675</v>
      </c>
      <c r="B39" s="423">
        <v>38</v>
      </c>
      <c r="C39" s="423" t="s">
        <v>674</v>
      </c>
      <c r="D39" s="529" t="s">
        <v>143</v>
      </c>
      <c r="E39" s="424" t="s">
        <v>594</v>
      </c>
      <c r="F39" s="424" t="s">
        <v>595</v>
      </c>
      <c r="G39" s="424" t="s">
        <v>207</v>
      </c>
      <c r="H39" s="424" t="s">
        <v>67</v>
      </c>
      <c r="I39" s="424" t="s">
        <v>596</v>
      </c>
      <c r="J39" s="424" t="s">
        <v>597</v>
      </c>
      <c r="K39" s="424" t="s">
        <v>598</v>
      </c>
      <c r="L39" s="424" t="s">
        <v>602</v>
      </c>
      <c r="M39" s="424" t="s">
        <v>161</v>
      </c>
      <c r="N39" s="424" t="s">
        <v>50</v>
      </c>
      <c r="O39" s="537">
        <v>2</v>
      </c>
      <c r="P39" s="538">
        <v>4</v>
      </c>
      <c r="Q39" s="536">
        <f>+O39/P39</f>
        <v>0.5</v>
      </c>
      <c r="R39" s="786"/>
      <c r="S39" s="787"/>
      <c r="T39" s="787"/>
      <c r="U39" s="787"/>
      <c r="V39" s="787"/>
      <c r="W39" s="787"/>
      <c r="X39" s="787"/>
      <c r="Y39" s="787"/>
      <c r="Z39" s="787"/>
      <c r="AA39" s="787"/>
      <c r="AB39" s="787"/>
      <c r="AC39" s="787"/>
      <c r="AD39" s="787"/>
      <c r="AE39" s="787"/>
      <c r="AF39" s="788"/>
    </row>
    <row r="40" spans="1:32" x14ac:dyDescent="0.25">
      <c r="A40" s="422"/>
    </row>
  </sheetData>
  <autoFilter ref="A1:Q39" xr:uid="{95A54943-B482-44D7-950E-CA8C08E22F90}">
    <filterColumn colId="0">
      <filters>
        <filter val="GESTIÓN"/>
      </filters>
    </filterColumn>
    <filterColumn colId="2" showButton="0"/>
  </autoFilter>
  <mergeCells count="3">
    <mergeCell ref="C1:D1"/>
    <mergeCell ref="O2:Q2"/>
    <mergeCell ref="R39:AF39"/>
  </mergeCells>
  <pageMargins left="0.7" right="0.7" top="0.75" bottom="0.75" header="0.3" footer="0.3"/>
  <pageSetup orientation="portrait" verticalDpi="0"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775FA-AFC2-495E-B2D3-BB30D1D2444A}">
  <sheetPr>
    <tabColor rgb="FF00B050"/>
  </sheetPr>
  <dimension ref="A1:Z65"/>
  <sheetViews>
    <sheetView topLeftCell="A31" workbookViewId="0">
      <selection activeCell="J38" sqref="J38"/>
    </sheetView>
  </sheetViews>
  <sheetFormatPr baseColWidth="10" defaultColWidth="3.7109375" defaultRowHeight="14.25" x14ac:dyDescent="0.2"/>
  <cols>
    <col min="1" max="1" width="1.7109375" style="343" customWidth="1"/>
    <col min="2" max="2" width="2.85546875" style="343" customWidth="1"/>
    <col min="3" max="6" width="2.7109375" style="343" customWidth="1"/>
    <col min="7" max="7" width="4.28515625" style="343" customWidth="1"/>
    <col min="8" max="8" width="9.7109375" style="343" customWidth="1"/>
    <col min="9" max="9" width="11.7109375" style="343" customWidth="1"/>
    <col min="10" max="10" width="13" style="343" customWidth="1"/>
    <col min="11" max="12" width="3.42578125" style="343" customWidth="1"/>
    <col min="13" max="13" width="2.7109375" style="343" customWidth="1"/>
    <col min="14" max="14" width="4.140625" style="343" customWidth="1"/>
    <col min="15" max="15" width="2.7109375" style="343" customWidth="1"/>
    <col min="16" max="16" width="7.7109375" style="343" customWidth="1"/>
    <col min="17" max="17" width="3.5703125" style="343" customWidth="1"/>
    <col min="18" max="18" width="4.85546875" style="343" customWidth="1"/>
    <col min="19" max="19" width="4.28515625" style="343" customWidth="1"/>
    <col min="20" max="21" width="6.42578125" style="343" customWidth="1"/>
    <col min="22" max="22" width="4.42578125" style="343" customWidth="1"/>
    <col min="23" max="24" width="5" style="343" customWidth="1"/>
    <col min="25" max="25" width="5.140625" style="343" customWidth="1"/>
    <col min="26" max="26" width="2.85546875" style="343" customWidth="1"/>
    <col min="27" max="27" width="1.85546875" style="343" customWidth="1"/>
    <col min="28" max="16384" width="3.7109375" style="343"/>
  </cols>
  <sheetData>
    <row r="1" spans="1:26" ht="9" customHeight="1" x14ac:dyDescent="0.2">
      <c r="A1" s="341"/>
      <c r="B1" s="342"/>
      <c r="C1" s="342"/>
      <c r="D1" s="342"/>
      <c r="E1" s="342"/>
      <c r="F1" s="342"/>
    </row>
    <row r="2" spans="1:26" ht="27.75" customHeight="1" x14ac:dyDescent="0.2">
      <c r="A2" s="341"/>
      <c r="B2" s="646"/>
      <c r="C2" s="646"/>
      <c r="D2" s="646"/>
      <c r="E2" s="646"/>
      <c r="F2" s="646"/>
      <c r="G2" s="646"/>
      <c r="H2" s="956" t="s">
        <v>0</v>
      </c>
      <c r="I2" s="956"/>
      <c r="J2" s="956"/>
      <c r="K2" s="956"/>
      <c r="L2" s="956"/>
      <c r="M2" s="956"/>
      <c r="N2" s="956"/>
      <c r="O2" s="956"/>
      <c r="P2" s="956"/>
      <c r="Q2" s="956"/>
      <c r="R2" s="956"/>
      <c r="S2" s="956"/>
      <c r="T2" s="956"/>
      <c r="U2" s="956"/>
      <c r="V2" s="956"/>
      <c r="W2" s="956"/>
      <c r="X2" s="956"/>
      <c r="Y2" s="956"/>
      <c r="Z2" s="956"/>
    </row>
    <row r="3" spans="1:26" ht="15" x14ac:dyDescent="0.2">
      <c r="A3" s="341"/>
      <c r="B3" s="646"/>
      <c r="C3" s="646"/>
      <c r="D3" s="646"/>
      <c r="E3" s="646"/>
      <c r="F3" s="646"/>
      <c r="G3" s="646"/>
      <c r="H3" s="651" t="s">
        <v>819</v>
      </c>
      <c r="I3" s="651"/>
      <c r="J3" s="651"/>
      <c r="K3" s="651"/>
      <c r="L3" s="651"/>
      <c r="M3" s="651"/>
      <c r="N3" s="651"/>
      <c r="O3" s="651"/>
      <c r="P3" s="651" t="s">
        <v>820</v>
      </c>
      <c r="Q3" s="651"/>
      <c r="R3" s="651"/>
      <c r="S3" s="651"/>
      <c r="T3" s="651"/>
      <c r="U3" s="651"/>
      <c r="V3" s="651"/>
      <c r="W3" s="651"/>
      <c r="X3" s="651"/>
      <c r="Y3" s="651"/>
      <c r="Z3" s="651"/>
    </row>
    <row r="4" spans="1:26" ht="15" x14ac:dyDescent="0.2">
      <c r="A4" s="341"/>
      <c r="B4" s="646"/>
      <c r="C4" s="646"/>
      <c r="D4" s="646"/>
      <c r="E4" s="646"/>
      <c r="F4" s="646"/>
      <c r="G4" s="646"/>
      <c r="H4" s="651" t="s">
        <v>28</v>
      </c>
      <c r="I4" s="651"/>
      <c r="J4" s="651"/>
      <c r="K4" s="651"/>
      <c r="L4" s="651"/>
      <c r="M4" s="651"/>
      <c r="N4" s="651"/>
      <c r="O4" s="651"/>
      <c r="P4" s="651"/>
      <c r="Q4" s="651"/>
      <c r="R4" s="651"/>
      <c r="S4" s="651"/>
      <c r="T4" s="651"/>
      <c r="U4" s="651"/>
      <c r="V4" s="651"/>
      <c r="W4" s="651"/>
      <c r="X4" s="651"/>
      <c r="Y4" s="651"/>
      <c r="Z4" s="651"/>
    </row>
    <row r="5" spans="1:26" ht="8.25" customHeight="1"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9" customHeight="1"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9.75" customHeight="1" x14ac:dyDescent="0.2">
      <c r="B7" s="350"/>
      <c r="C7" s="848" t="s">
        <v>2</v>
      </c>
      <c r="D7" s="849"/>
      <c r="E7" s="849"/>
      <c r="F7" s="849"/>
      <c r="G7" s="849"/>
      <c r="H7" s="850"/>
      <c r="I7" s="661" t="s">
        <v>593</v>
      </c>
      <c r="J7" s="662"/>
      <c r="K7" s="662"/>
      <c r="L7" s="662"/>
      <c r="M7" s="662"/>
      <c r="N7" s="662"/>
      <c r="O7" s="662"/>
      <c r="P7" s="662"/>
      <c r="Q7" s="662"/>
      <c r="R7" s="662"/>
      <c r="S7" s="662"/>
      <c r="T7" s="662"/>
      <c r="U7" s="662"/>
      <c r="V7" s="662"/>
      <c r="W7" s="662"/>
      <c r="X7" s="662"/>
      <c r="Y7" s="663"/>
      <c r="Z7" s="351"/>
    </row>
    <row r="8" spans="1:26" ht="9.75" customHeight="1" thickBot="1" x14ac:dyDescent="0.25">
      <c r="B8" s="350"/>
      <c r="C8" s="851"/>
      <c r="D8" s="852"/>
      <c r="E8" s="852"/>
      <c r="F8" s="852"/>
      <c r="G8" s="852"/>
      <c r="H8" s="853"/>
      <c r="I8" s="664"/>
      <c r="J8" s="665"/>
      <c r="K8" s="665"/>
      <c r="L8" s="665"/>
      <c r="M8" s="665"/>
      <c r="N8" s="665"/>
      <c r="O8" s="665"/>
      <c r="P8" s="665"/>
      <c r="Q8" s="665"/>
      <c r="R8" s="665"/>
      <c r="S8" s="665"/>
      <c r="T8" s="665"/>
      <c r="U8" s="665"/>
      <c r="V8" s="665"/>
      <c r="W8" s="665"/>
      <c r="X8" s="665"/>
      <c r="Y8" s="666"/>
      <c r="Z8" s="351"/>
    </row>
    <row r="9" spans="1:26" ht="5.25" customHeight="1" thickBot="1" x14ac:dyDescent="0.25">
      <c r="B9" s="350"/>
      <c r="C9" s="104"/>
      <c r="D9" s="104"/>
      <c r="E9" s="104"/>
      <c r="F9" s="104"/>
      <c r="G9" s="104"/>
      <c r="H9" s="104"/>
      <c r="I9" s="353"/>
      <c r="J9" s="353"/>
      <c r="K9" s="353"/>
      <c r="L9" s="353"/>
      <c r="M9" s="353"/>
      <c r="N9" s="353"/>
      <c r="O9" s="353"/>
      <c r="P9" s="353"/>
      <c r="Q9" s="353"/>
      <c r="R9" s="354"/>
      <c r="S9" s="354"/>
      <c r="T9" s="354"/>
      <c r="U9" s="354"/>
      <c r="V9" s="354"/>
      <c r="W9" s="352"/>
      <c r="X9" s="352"/>
      <c r="Y9" s="352"/>
      <c r="Z9" s="351"/>
    </row>
    <row r="10" spans="1:26" ht="15" customHeight="1" x14ac:dyDescent="0.2">
      <c r="B10" s="350"/>
      <c r="C10" s="848" t="s">
        <v>4</v>
      </c>
      <c r="D10" s="849"/>
      <c r="E10" s="849"/>
      <c r="F10" s="849"/>
      <c r="G10" s="849"/>
      <c r="H10" s="850"/>
      <c r="I10" s="1323" t="s">
        <v>813</v>
      </c>
      <c r="J10" s="1324"/>
      <c r="K10" s="1324"/>
      <c r="L10" s="1324"/>
      <c r="M10" s="1324"/>
      <c r="N10" s="1324"/>
      <c r="O10" s="1324"/>
      <c r="P10" s="1324"/>
      <c r="Q10" s="1325"/>
      <c r="R10" s="1726" t="s">
        <v>3</v>
      </c>
      <c r="S10" s="1727"/>
      <c r="T10" s="1727"/>
      <c r="U10" s="1728"/>
      <c r="V10" s="667" t="s">
        <v>5</v>
      </c>
      <c r="W10" s="668"/>
      <c r="X10" s="668"/>
      <c r="Y10" s="669"/>
      <c r="Z10" s="351"/>
    </row>
    <row r="11" spans="1:26" ht="16.5" customHeight="1" thickBot="1" x14ac:dyDescent="0.25">
      <c r="B11" s="350"/>
      <c r="C11" s="851"/>
      <c r="D11" s="852"/>
      <c r="E11" s="852"/>
      <c r="F11" s="852"/>
      <c r="G11" s="852"/>
      <c r="H11" s="853"/>
      <c r="I11" s="1326"/>
      <c r="J11" s="1327"/>
      <c r="K11" s="1327"/>
      <c r="L11" s="1327"/>
      <c r="M11" s="1327"/>
      <c r="N11" s="1327"/>
      <c r="O11" s="1327"/>
      <c r="P11" s="1327"/>
      <c r="Q11" s="1328"/>
      <c r="R11" s="972" t="s">
        <v>814</v>
      </c>
      <c r="S11" s="973"/>
      <c r="T11" s="973"/>
      <c r="U11" s="974"/>
      <c r="V11" s="670">
        <v>7</v>
      </c>
      <c r="W11" s="671"/>
      <c r="X11" s="671"/>
      <c r="Y11" s="672"/>
      <c r="Z11" s="351"/>
    </row>
    <row r="12" spans="1:26" ht="6" customHeight="1" thickBot="1" x14ac:dyDescent="0.25">
      <c r="B12" s="355"/>
      <c r="C12" s="108"/>
      <c r="D12" s="108"/>
      <c r="E12" s="108"/>
      <c r="F12" s="108"/>
      <c r="G12" s="108"/>
      <c r="H12" s="108"/>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848" t="s">
        <v>6</v>
      </c>
      <c r="D13" s="849"/>
      <c r="E13" s="849"/>
      <c r="F13" s="849"/>
      <c r="G13" s="849"/>
      <c r="H13" s="850"/>
      <c r="I13" s="1729" t="s">
        <v>815</v>
      </c>
      <c r="J13" s="1730"/>
      <c r="K13" s="1730"/>
      <c r="L13" s="1730"/>
      <c r="M13" s="1730"/>
      <c r="N13" s="1730"/>
      <c r="O13" s="1730"/>
      <c r="P13" s="1730"/>
      <c r="Q13" s="1730"/>
      <c r="R13" s="1730"/>
      <c r="S13" s="1731"/>
      <c r="T13" s="628" t="s">
        <v>7</v>
      </c>
      <c r="U13" s="629"/>
      <c r="V13" s="629"/>
      <c r="W13" s="629"/>
      <c r="X13" s="629"/>
      <c r="Y13" s="630"/>
      <c r="Z13" s="357"/>
    </row>
    <row r="14" spans="1:26" ht="15" customHeight="1" thickBot="1" x14ac:dyDescent="0.25">
      <c r="B14" s="355"/>
      <c r="C14" s="851"/>
      <c r="D14" s="852"/>
      <c r="E14" s="852"/>
      <c r="F14" s="852"/>
      <c r="G14" s="852"/>
      <c r="H14" s="853"/>
      <c r="I14" s="1732"/>
      <c r="J14" s="1733"/>
      <c r="K14" s="1733"/>
      <c r="L14" s="1733"/>
      <c r="M14" s="1733"/>
      <c r="N14" s="1733"/>
      <c r="O14" s="1733"/>
      <c r="P14" s="1733"/>
      <c r="Q14" s="1733"/>
      <c r="R14" s="1733"/>
      <c r="S14" s="1734"/>
      <c r="T14" s="640" t="s">
        <v>67</v>
      </c>
      <c r="U14" s="641"/>
      <c r="V14" s="641"/>
      <c r="W14" s="641"/>
      <c r="X14" s="641"/>
      <c r="Y14" s="642"/>
      <c r="Z14" s="357"/>
    </row>
    <row r="15" spans="1:26" ht="6" customHeight="1" thickBot="1" x14ac:dyDescent="0.25">
      <c r="B15" s="355"/>
      <c r="C15" s="108"/>
      <c r="D15" s="108"/>
      <c r="E15" s="108"/>
      <c r="F15" s="108"/>
      <c r="G15" s="108"/>
      <c r="H15" s="108"/>
      <c r="I15" s="356"/>
      <c r="J15" s="356"/>
      <c r="K15" s="356"/>
      <c r="L15" s="356"/>
      <c r="M15" s="356"/>
      <c r="N15" s="356"/>
      <c r="O15" s="356"/>
      <c r="P15" s="356"/>
      <c r="Q15" s="356"/>
      <c r="R15" s="356"/>
      <c r="S15" s="356"/>
      <c r="T15" s="356"/>
      <c r="U15" s="356"/>
      <c r="V15" s="356"/>
      <c r="W15" s="356"/>
      <c r="X15" s="356"/>
      <c r="Y15" s="356"/>
      <c r="Z15" s="357"/>
    </row>
    <row r="16" spans="1:26" ht="26.25" customHeight="1" thickBot="1" x14ac:dyDescent="0.25">
      <c r="B16" s="355"/>
      <c r="C16" s="834" t="s">
        <v>8</v>
      </c>
      <c r="D16" s="835"/>
      <c r="E16" s="835"/>
      <c r="F16" s="835"/>
      <c r="G16" s="835"/>
      <c r="H16" s="836"/>
      <c r="I16" s="838" t="s">
        <v>816</v>
      </c>
      <c r="J16" s="941"/>
      <c r="K16" s="941"/>
      <c r="L16" s="941"/>
      <c r="M16" s="941"/>
      <c r="N16" s="941"/>
      <c r="O16" s="941"/>
      <c r="P16" s="941"/>
      <c r="Q16" s="941"/>
      <c r="R16" s="941"/>
      <c r="S16" s="941"/>
      <c r="T16" s="941"/>
      <c r="U16" s="941"/>
      <c r="V16" s="941"/>
      <c r="W16" s="941"/>
      <c r="X16" s="941"/>
      <c r="Y16" s="942"/>
      <c r="Z16" s="357"/>
    </row>
    <row r="17" spans="2:26" ht="6" customHeight="1" thickBot="1" x14ac:dyDescent="0.25">
      <c r="B17" s="355"/>
      <c r="C17" s="106"/>
      <c r="D17" s="106"/>
      <c r="E17" s="106"/>
      <c r="F17" s="106"/>
      <c r="G17" s="106"/>
      <c r="H17" s="106"/>
      <c r="I17" s="358"/>
      <c r="J17" s="358"/>
      <c r="K17" s="358"/>
      <c r="L17" s="358"/>
      <c r="M17" s="358"/>
      <c r="N17" s="358"/>
      <c r="O17" s="358"/>
      <c r="P17" s="358"/>
      <c r="Q17" s="358"/>
      <c r="R17" s="358"/>
      <c r="S17" s="358"/>
      <c r="T17" s="358"/>
      <c r="U17" s="358"/>
      <c r="V17" s="358"/>
      <c r="W17" s="358"/>
      <c r="X17" s="358"/>
      <c r="Y17" s="358"/>
      <c r="Z17" s="357"/>
    </row>
    <row r="18" spans="2:26" ht="25.5" customHeight="1" thickBot="1" x14ac:dyDescent="0.25">
      <c r="B18" s="355"/>
      <c r="C18" s="834" t="s">
        <v>47</v>
      </c>
      <c r="D18" s="835"/>
      <c r="E18" s="835"/>
      <c r="F18" s="835"/>
      <c r="G18" s="835"/>
      <c r="H18" s="836"/>
      <c r="I18" s="838" t="s">
        <v>817</v>
      </c>
      <c r="J18" s="941"/>
      <c r="K18" s="941"/>
      <c r="L18" s="941"/>
      <c r="M18" s="941"/>
      <c r="N18" s="941"/>
      <c r="O18" s="941"/>
      <c r="P18" s="941"/>
      <c r="Q18" s="941"/>
      <c r="R18" s="941"/>
      <c r="S18" s="941"/>
      <c r="T18" s="941"/>
      <c r="U18" s="941"/>
      <c r="V18" s="941"/>
      <c r="W18" s="941"/>
      <c r="X18" s="941"/>
      <c r="Y18" s="942"/>
      <c r="Z18" s="357"/>
    </row>
    <row r="19" spans="2:26" ht="8.25" customHeight="1" thickBot="1" x14ac:dyDescent="0.25">
      <c r="B19" s="355"/>
      <c r="C19" s="106"/>
      <c r="D19" s="106"/>
      <c r="E19" s="106"/>
      <c r="F19" s="106"/>
      <c r="G19" s="106"/>
      <c r="H19" s="106"/>
      <c r="I19" s="358"/>
      <c r="J19" s="358"/>
      <c r="K19" s="358"/>
      <c r="L19" s="358"/>
      <c r="M19" s="358"/>
      <c r="N19" s="358"/>
      <c r="O19" s="358"/>
      <c r="P19" s="358"/>
      <c r="Q19" s="358"/>
      <c r="R19" s="358"/>
      <c r="S19" s="358"/>
      <c r="T19" s="358"/>
      <c r="U19" s="358"/>
      <c r="V19" s="358"/>
      <c r="W19" s="358"/>
      <c r="X19" s="358"/>
      <c r="Y19" s="358"/>
      <c r="Z19" s="357"/>
    </row>
    <row r="20" spans="2:26" s="341" customFormat="1" ht="15" customHeight="1" x14ac:dyDescent="0.2">
      <c r="B20" s="355"/>
      <c r="C20" s="894" t="s">
        <v>429</v>
      </c>
      <c r="D20" s="895"/>
      <c r="E20" s="895"/>
      <c r="F20" s="895"/>
      <c r="G20" s="895"/>
      <c r="H20" s="896"/>
      <c r="I20" s="900" t="s">
        <v>233</v>
      </c>
      <c r="J20" s="901"/>
      <c r="K20" s="901"/>
      <c r="L20" s="902"/>
      <c r="M20" s="667" t="s">
        <v>11</v>
      </c>
      <c r="N20" s="668"/>
      <c r="O20" s="668"/>
      <c r="P20" s="668"/>
      <c r="Q20" s="668"/>
      <c r="R20" s="668"/>
      <c r="S20" s="669"/>
      <c r="T20" s="667" t="s">
        <v>12</v>
      </c>
      <c r="U20" s="668"/>
      <c r="V20" s="668"/>
      <c r="W20" s="668"/>
      <c r="X20" s="668"/>
      <c r="Y20" s="669"/>
      <c r="Z20" s="357"/>
    </row>
    <row r="21" spans="2:26" s="341" customFormat="1" ht="15" thickBot="1" x14ac:dyDescent="0.25">
      <c r="B21" s="355"/>
      <c r="C21" s="897"/>
      <c r="D21" s="898"/>
      <c r="E21" s="898"/>
      <c r="F21" s="898"/>
      <c r="G21" s="898"/>
      <c r="H21" s="899"/>
      <c r="I21" s="903"/>
      <c r="J21" s="904"/>
      <c r="K21" s="904"/>
      <c r="L21" s="905"/>
      <c r="M21" s="906" t="s">
        <v>70</v>
      </c>
      <c r="N21" s="907"/>
      <c r="O21" s="907"/>
      <c r="P21" s="907"/>
      <c r="Q21" s="907"/>
      <c r="R21" s="907"/>
      <c r="S21" s="908"/>
      <c r="T21" s="884" t="s">
        <v>71</v>
      </c>
      <c r="U21" s="907"/>
      <c r="V21" s="907"/>
      <c r="W21" s="907"/>
      <c r="X21" s="907"/>
      <c r="Y21" s="908"/>
      <c r="Z21" s="357"/>
    </row>
    <row r="22" spans="2:26" ht="6.75" customHeight="1"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24.7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24.75" customHeight="1" thickBot="1" x14ac:dyDescent="0.25">
      <c r="B24" s="355"/>
      <c r="C24" s="887" t="s">
        <v>821</v>
      </c>
      <c r="D24" s="888"/>
      <c r="E24" s="888"/>
      <c r="F24" s="888"/>
      <c r="G24" s="888"/>
      <c r="H24" s="888"/>
      <c r="I24" s="890"/>
      <c r="J24" s="887" t="s">
        <v>432</v>
      </c>
      <c r="K24" s="888"/>
      <c r="L24" s="888"/>
      <c r="M24" s="888"/>
      <c r="N24" s="888"/>
      <c r="O24" s="888"/>
      <c r="P24" s="890"/>
      <c r="Q24" s="891" t="s">
        <v>601</v>
      </c>
      <c r="R24" s="892"/>
      <c r="S24" s="892"/>
      <c r="T24" s="892"/>
      <c r="U24" s="892"/>
      <c r="V24" s="892"/>
      <c r="W24" s="892"/>
      <c r="X24" s="892"/>
      <c r="Y24" s="893"/>
      <c r="Z24" s="357"/>
    </row>
    <row r="25" spans="2:26" ht="6.75" customHeight="1"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21.75" customHeight="1" thickBot="1" x14ac:dyDescent="0.25">
      <c r="B26" s="355"/>
      <c r="C26" s="685" t="s">
        <v>16</v>
      </c>
      <c r="D26" s="686"/>
      <c r="E26" s="686"/>
      <c r="F26" s="686"/>
      <c r="G26" s="686"/>
      <c r="H26" s="687"/>
      <c r="I26" s="688" t="s">
        <v>818</v>
      </c>
      <c r="J26" s="689"/>
      <c r="K26" s="689"/>
      <c r="L26" s="689"/>
      <c r="M26" s="689"/>
      <c r="N26" s="689"/>
      <c r="O26" s="689"/>
      <c r="P26" s="689"/>
      <c r="Q26" s="689"/>
      <c r="R26" s="689"/>
      <c r="S26" s="689"/>
      <c r="T26" s="689"/>
      <c r="U26" s="689"/>
      <c r="V26" s="689"/>
      <c r="W26" s="689"/>
      <c r="X26" s="689"/>
      <c r="Y26" s="690"/>
      <c r="Z26" s="357"/>
    </row>
    <row r="27" spans="2:26" ht="7.5" customHeight="1"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6.75" customHeight="1" thickBot="1" x14ac:dyDescent="0.25">
      <c r="B28" s="355"/>
      <c r="C28" s="834" t="s">
        <v>17</v>
      </c>
      <c r="D28" s="835"/>
      <c r="E28" s="835"/>
      <c r="F28" s="835"/>
      <c r="G28" s="835"/>
      <c r="H28" s="836"/>
      <c r="I28" s="718" t="s">
        <v>822</v>
      </c>
      <c r="J28" s="1735"/>
      <c r="K28" s="834" t="s">
        <v>18</v>
      </c>
      <c r="L28" s="835"/>
      <c r="M28" s="835"/>
      <c r="N28" s="835"/>
      <c r="O28" s="835"/>
      <c r="P28" s="836"/>
      <c r="Q28" s="718" t="s">
        <v>823</v>
      </c>
      <c r="R28" s="716"/>
      <c r="S28" s="54"/>
      <c r="T28" s="716" t="s">
        <v>30</v>
      </c>
      <c r="U28" s="716"/>
      <c r="V28" s="317" t="s">
        <v>77</v>
      </c>
      <c r="W28" s="716" t="s">
        <v>824</v>
      </c>
      <c r="X28" s="716"/>
      <c r="Y28" s="359"/>
      <c r="Z28" s="357"/>
    </row>
    <row r="29" spans="2:26" ht="6.75" customHeight="1" thickBot="1" x14ac:dyDescent="0.25">
      <c r="B29" s="355"/>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7"/>
    </row>
    <row r="30" spans="2:26" s="361" customFormat="1" ht="6.75" customHeight="1" x14ac:dyDescent="0.2">
      <c r="B30" s="360"/>
      <c r="C30" s="728" t="s">
        <v>19</v>
      </c>
      <c r="D30" s="729"/>
      <c r="E30" s="729"/>
      <c r="F30" s="729"/>
      <c r="G30" s="729"/>
      <c r="H30" s="729"/>
      <c r="I30" s="729"/>
      <c r="J30" s="729"/>
      <c r="K30" s="729"/>
      <c r="L30" s="729"/>
      <c r="M30" s="729"/>
      <c r="N30" s="729"/>
      <c r="O30" s="729"/>
      <c r="P30" s="729"/>
      <c r="Q30" s="729"/>
      <c r="R30" s="729"/>
      <c r="S30" s="729"/>
      <c r="T30" s="729"/>
      <c r="U30" s="729"/>
      <c r="V30" s="729"/>
      <c r="W30" s="729"/>
      <c r="X30" s="729"/>
      <c r="Y30" s="730"/>
      <c r="Z30" s="357"/>
    </row>
    <row r="31" spans="2:26" s="361" customFormat="1" ht="6.75" customHeight="1" thickBot="1" x14ac:dyDescent="0.25">
      <c r="B31" s="360"/>
      <c r="C31" s="731"/>
      <c r="D31" s="732"/>
      <c r="E31" s="732"/>
      <c r="F31" s="732"/>
      <c r="G31" s="732"/>
      <c r="H31" s="732"/>
      <c r="I31" s="732"/>
      <c r="J31" s="732"/>
      <c r="K31" s="732"/>
      <c r="L31" s="732"/>
      <c r="M31" s="732"/>
      <c r="N31" s="732"/>
      <c r="O31" s="732"/>
      <c r="P31" s="732"/>
      <c r="Q31" s="732"/>
      <c r="R31" s="732"/>
      <c r="S31" s="732"/>
      <c r="T31" s="732"/>
      <c r="U31" s="732"/>
      <c r="V31" s="732"/>
      <c r="W31" s="732"/>
      <c r="X31" s="732"/>
      <c r="Y31" s="733"/>
      <c r="Z31" s="357"/>
    </row>
    <row r="32" spans="2:26" s="361" customFormat="1" ht="14.25" customHeight="1" x14ac:dyDescent="0.2">
      <c r="B32" s="360"/>
      <c r="C32" s="1620" t="s">
        <v>20</v>
      </c>
      <c r="D32" s="1621"/>
      <c r="E32" s="1621"/>
      <c r="F32" s="1621"/>
      <c r="G32" s="1622"/>
      <c r="H32" s="1148" t="s">
        <v>825</v>
      </c>
      <c r="I32" s="1190" t="s">
        <v>826</v>
      </c>
      <c r="J32" s="1190" t="s">
        <v>827</v>
      </c>
      <c r="K32" s="736" t="s">
        <v>24</v>
      </c>
      <c r="L32" s="729"/>
      <c r="M32" s="729"/>
      <c r="N32" s="729"/>
      <c r="O32" s="729"/>
      <c r="P32" s="729"/>
      <c r="Q32" s="729"/>
      <c r="R32" s="729"/>
      <c r="S32" s="729"/>
      <c r="T32" s="729"/>
      <c r="U32" s="729"/>
      <c r="V32" s="729"/>
      <c r="W32" s="729"/>
      <c r="X32" s="729"/>
      <c r="Y32" s="730"/>
      <c r="Z32" s="357"/>
    </row>
    <row r="33" spans="2:26" s="361" customFormat="1" ht="19.5" customHeight="1" thickBot="1" x14ac:dyDescent="0.25">
      <c r="B33" s="360"/>
      <c r="C33" s="1736"/>
      <c r="D33" s="1737"/>
      <c r="E33" s="1737"/>
      <c r="F33" s="1737"/>
      <c r="G33" s="1738"/>
      <c r="H33" s="1149"/>
      <c r="I33" s="1191"/>
      <c r="J33" s="1191"/>
      <c r="K33" s="737"/>
      <c r="L33" s="732"/>
      <c r="M33" s="732"/>
      <c r="N33" s="732"/>
      <c r="O33" s="732"/>
      <c r="P33" s="732"/>
      <c r="Q33" s="732"/>
      <c r="R33" s="732"/>
      <c r="S33" s="732"/>
      <c r="T33" s="732"/>
      <c r="U33" s="732"/>
      <c r="V33" s="732"/>
      <c r="W33" s="732"/>
      <c r="X33" s="732"/>
      <c r="Y33" s="733"/>
      <c r="Z33" s="357"/>
    </row>
    <row r="34" spans="2:26" s="361" customFormat="1" ht="45.75" customHeight="1" x14ac:dyDescent="0.2">
      <c r="B34" s="360"/>
      <c r="C34" s="719" t="s">
        <v>170</v>
      </c>
      <c r="D34" s="720"/>
      <c r="E34" s="720"/>
      <c r="F34" s="720"/>
      <c r="G34" s="721"/>
      <c r="H34" s="21">
        <v>118</v>
      </c>
      <c r="I34" s="21">
        <v>118</v>
      </c>
      <c r="J34" s="514">
        <f>+I34/H34</f>
        <v>1</v>
      </c>
      <c r="K34" s="1712" t="s">
        <v>828</v>
      </c>
      <c r="L34" s="1713"/>
      <c r="M34" s="1713"/>
      <c r="N34" s="1713"/>
      <c r="O34" s="1713"/>
      <c r="P34" s="1713"/>
      <c r="Q34" s="1713"/>
      <c r="R34" s="1713"/>
      <c r="S34" s="1713"/>
      <c r="T34" s="1713"/>
      <c r="U34" s="1713"/>
      <c r="V34" s="1713"/>
      <c r="W34" s="1713"/>
      <c r="X34" s="1713"/>
      <c r="Y34" s="1714"/>
      <c r="Z34" s="357"/>
    </row>
    <row r="35" spans="2:26" s="361" customFormat="1" ht="57.75" customHeight="1" x14ac:dyDescent="0.2">
      <c r="B35" s="360"/>
      <c r="C35" s="719" t="s">
        <v>172</v>
      </c>
      <c r="D35" s="720"/>
      <c r="E35" s="720"/>
      <c r="F35" s="720"/>
      <c r="G35" s="721"/>
      <c r="H35" s="515">
        <v>114</v>
      </c>
      <c r="I35" s="515">
        <v>83</v>
      </c>
      <c r="J35" s="514">
        <f>+I35/H35</f>
        <v>0.72807017543859653</v>
      </c>
      <c r="K35" s="1715" t="s">
        <v>829</v>
      </c>
      <c r="L35" s="1716"/>
      <c r="M35" s="1716"/>
      <c r="N35" s="1716"/>
      <c r="O35" s="1716"/>
      <c r="P35" s="1716"/>
      <c r="Q35" s="1716"/>
      <c r="R35" s="1716"/>
      <c r="S35" s="1716"/>
      <c r="T35" s="1716"/>
      <c r="U35" s="1716"/>
      <c r="V35" s="1716"/>
      <c r="W35" s="1716"/>
      <c r="X35" s="1716"/>
      <c r="Y35" s="1717"/>
      <c r="Z35" s="357"/>
    </row>
    <row r="36" spans="2:26" s="361" customFormat="1" ht="60" customHeight="1" x14ac:dyDescent="0.2">
      <c r="B36" s="360"/>
      <c r="C36" s="719" t="s">
        <v>173</v>
      </c>
      <c r="D36" s="720"/>
      <c r="E36" s="720"/>
      <c r="F36" s="720"/>
      <c r="G36" s="721"/>
      <c r="H36" s="515">
        <v>127</v>
      </c>
      <c r="I36" s="515">
        <v>125</v>
      </c>
      <c r="J36" s="514">
        <f>+I36/H36</f>
        <v>0.98425196850393704</v>
      </c>
      <c r="K36" s="1715" t="s">
        <v>830</v>
      </c>
      <c r="L36" s="1716"/>
      <c r="M36" s="1716"/>
      <c r="N36" s="1716"/>
      <c r="O36" s="1716"/>
      <c r="P36" s="1716"/>
      <c r="Q36" s="1716"/>
      <c r="R36" s="1716"/>
      <c r="S36" s="1716"/>
      <c r="T36" s="1716"/>
      <c r="U36" s="1716"/>
      <c r="V36" s="1716"/>
      <c r="W36" s="1716"/>
      <c r="X36" s="1716"/>
      <c r="Y36" s="1717"/>
      <c r="Z36" s="357"/>
    </row>
    <row r="37" spans="2:26" s="361" customFormat="1" ht="61.5" customHeight="1" thickBot="1" x14ac:dyDescent="0.25">
      <c r="B37" s="360"/>
      <c r="C37" s="719" t="s">
        <v>174</v>
      </c>
      <c r="D37" s="720"/>
      <c r="E37" s="720"/>
      <c r="F37" s="720"/>
      <c r="G37" s="721"/>
      <c r="H37" s="515">
        <v>19</v>
      </c>
      <c r="I37" s="515">
        <v>19</v>
      </c>
      <c r="J37" s="514">
        <f>+I37/H37</f>
        <v>1</v>
      </c>
      <c r="K37" s="1205" t="s">
        <v>895</v>
      </c>
      <c r="L37" s="1206"/>
      <c r="M37" s="1206"/>
      <c r="N37" s="1206"/>
      <c r="O37" s="1206"/>
      <c r="P37" s="1206"/>
      <c r="Q37" s="1206"/>
      <c r="R37" s="1206"/>
      <c r="S37" s="1206"/>
      <c r="T37" s="1206"/>
      <c r="U37" s="1206"/>
      <c r="V37" s="1206"/>
      <c r="W37" s="1206"/>
      <c r="X37" s="1206"/>
      <c r="Y37" s="1207"/>
      <c r="Z37" s="357"/>
    </row>
    <row r="38" spans="2:26" s="361" customFormat="1" ht="18" customHeight="1" thickBot="1" x14ac:dyDescent="0.3">
      <c r="B38" s="360"/>
      <c r="C38" s="738" t="s">
        <v>831</v>
      </c>
      <c r="D38" s="739"/>
      <c r="E38" s="739"/>
      <c r="F38" s="739"/>
      <c r="G38" s="740"/>
      <c r="H38" s="49">
        <f>AVERAGE(H34:H37)</f>
        <v>94.5</v>
      </c>
      <c r="I38" s="49">
        <f>AVERAGE(I34:I37)</f>
        <v>86.25</v>
      </c>
      <c r="J38" s="626">
        <f>I38/H38</f>
        <v>0.91269841269841268</v>
      </c>
      <c r="K38" s="741"/>
      <c r="L38" s="742"/>
      <c r="M38" s="742"/>
      <c r="N38" s="742"/>
      <c r="O38" s="742"/>
      <c r="P38" s="742"/>
      <c r="Q38" s="742"/>
      <c r="R38" s="742"/>
      <c r="S38" s="742"/>
      <c r="T38" s="742"/>
      <c r="U38" s="742"/>
      <c r="V38" s="742"/>
      <c r="W38" s="742"/>
      <c r="X38" s="742"/>
      <c r="Y38" s="743"/>
      <c r="Z38" s="357"/>
    </row>
    <row r="39" spans="2:26" s="361" customFormat="1" ht="6.75" customHeight="1" x14ac:dyDescent="0.2">
      <c r="B39" s="360"/>
      <c r="C39" s="356"/>
      <c r="D39" s="356"/>
      <c r="E39" s="356"/>
      <c r="F39" s="356"/>
      <c r="G39" s="356"/>
      <c r="H39" s="365"/>
      <c r="I39" s="365"/>
      <c r="J39" s="28"/>
      <c r="K39" s="356"/>
      <c r="L39" s="356"/>
      <c r="M39" s="356"/>
      <c r="N39" s="356"/>
      <c r="O39" s="356"/>
      <c r="P39" s="356"/>
      <c r="Q39" s="356"/>
      <c r="R39" s="356"/>
      <c r="S39" s="356"/>
      <c r="T39" s="356"/>
      <c r="U39" s="356"/>
      <c r="V39" s="356"/>
      <c r="W39" s="356"/>
      <c r="X39" s="356"/>
      <c r="Y39" s="356"/>
      <c r="Z39" s="357"/>
    </row>
    <row r="40" spans="2:26" s="361" customFormat="1" ht="0.75" customHeight="1" thickBot="1" x14ac:dyDescent="0.25">
      <c r="B40" s="360"/>
      <c r="C40" s="356"/>
      <c r="D40" s="356"/>
      <c r="E40" s="356"/>
      <c r="F40" s="356"/>
      <c r="G40" s="356"/>
      <c r="H40" s="365"/>
      <c r="I40" s="365"/>
      <c r="J40" s="28"/>
      <c r="K40" s="356"/>
      <c r="L40" s="356"/>
      <c r="M40" s="356"/>
      <c r="N40" s="356"/>
      <c r="O40" s="356"/>
      <c r="P40" s="356"/>
      <c r="Q40" s="356"/>
      <c r="R40" s="356"/>
      <c r="S40" s="356"/>
      <c r="T40" s="356"/>
      <c r="U40" s="356"/>
      <c r="V40" s="356"/>
      <c r="W40" s="356"/>
      <c r="X40" s="356"/>
      <c r="Y40" s="356"/>
      <c r="Z40" s="357"/>
    </row>
    <row r="41" spans="2:26" s="361" customFormat="1" ht="9" customHeight="1" x14ac:dyDescent="0.2">
      <c r="B41" s="360"/>
      <c r="C41" s="744" t="s">
        <v>26</v>
      </c>
      <c r="D41" s="745"/>
      <c r="E41" s="745"/>
      <c r="F41" s="745"/>
      <c r="G41" s="745"/>
      <c r="H41" s="745"/>
      <c r="I41" s="745"/>
      <c r="J41" s="745"/>
      <c r="K41" s="745"/>
      <c r="L41" s="745"/>
      <c r="M41" s="745"/>
      <c r="N41" s="745"/>
      <c r="O41" s="745"/>
      <c r="P41" s="745"/>
      <c r="Q41" s="745"/>
      <c r="R41" s="745"/>
      <c r="S41" s="745"/>
      <c r="T41" s="745"/>
      <c r="U41" s="745"/>
      <c r="V41" s="745"/>
      <c r="W41" s="745"/>
      <c r="X41" s="745"/>
      <c r="Y41" s="746"/>
      <c r="Z41" s="357"/>
    </row>
    <row r="42" spans="2:26" ht="9" customHeight="1" thickBot="1" x14ac:dyDescent="0.25">
      <c r="B42" s="355"/>
      <c r="C42" s="747"/>
      <c r="D42" s="748"/>
      <c r="E42" s="748"/>
      <c r="F42" s="748"/>
      <c r="G42" s="748"/>
      <c r="H42" s="748"/>
      <c r="I42" s="748"/>
      <c r="J42" s="748"/>
      <c r="K42" s="748"/>
      <c r="L42" s="748"/>
      <c r="M42" s="748"/>
      <c r="N42" s="748"/>
      <c r="O42" s="748"/>
      <c r="P42" s="748"/>
      <c r="Q42" s="748"/>
      <c r="R42" s="748"/>
      <c r="S42" s="748"/>
      <c r="T42" s="748"/>
      <c r="U42" s="748"/>
      <c r="V42" s="748"/>
      <c r="W42" s="748"/>
      <c r="X42" s="748"/>
      <c r="Y42" s="749"/>
      <c r="Z42" s="357"/>
    </row>
    <row r="43" spans="2:26" ht="9" customHeight="1" x14ac:dyDescent="0.2">
      <c r="B43" s="355"/>
      <c r="C43" s="815" t="str">
        <f>'[31]Hoja 2'!C43:Y55</f>
        <v>Incluir la gráfica acorde con el indicador</v>
      </c>
      <c r="D43" s="816"/>
      <c r="E43" s="816"/>
      <c r="F43" s="816"/>
      <c r="G43" s="816"/>
      <c r="H43" s="816"/>
      <c r="I43" s="816"/>
      <c r="J43" s="816"/>
      <c r="K43" s="816"/>
      <c r="L43" s="816"/>
      <c r="M43" s="816"/>
      <c r="N43" s="816"/>
      <c r="O43" s="816"/>
      <c r="P43" s="816"/>
      <c r="Q43" s="816"/>
      <c r="R43" s="816"/>
      <c r="S43" s="816"/>
      <c r="T43" s="816"/>
      <c r="U43" s="816"/>
      <c r="V43" s="816"/>
      <c r="W43" s="816"/>
      <c r="X43" s="816"/>
      <c r="Y43" s="817"/>
      <c r="Z43" s="357"/>
    </row>
    <row r="44" spans="2:26" ht="9" customHeight="1" x14ac:dyDescent="0.2">
      <c r="B44" s="35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357"/>
    </row>
    <row r="45" spans="2:26" ht="9" customHeight="1" x14ac:dyDescent="0.2">
      <c r="B45" s="35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357"/>
    </row>
    <row r="46" spans="2:26" ht="9" customHeight="1" x14ac:dyDescent="0.2">
      <c r="B46" s="35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357"/>
    </row>
    <row r="47" spans="2:26" ht="9" customHeight="1" x14ac:dyDescent="0.2">
      <c r="B47" s="35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357"/>
    </row>
    <row r="48" spans="2:26" ht="9" customHeight="1" x14ac:dyDescent="0.2">
      <c r="B48" s="35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357"/>
    </row>
    <row r="49" spans="1:26" ht="9" customHeight="1" x14ac:dyDescent="0.2">
      <c r="B49" s="35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357"/>
    </row>
    <row r="50" spans="1:26" ht="9" customHeight="1" x14ac:dyDescent="0.2">
      <c r="B50" s="35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357"/>
    </row>
    <row r="51" spans="1:26" ht="9" customHeight="1" x14ac:dyDescent="0.2">
      <c r="B51" s="355"/>
      <c r="C51" s="818"/>
      <c r="D51" s="819"/>
      <c r="E51" s="819"/>
      <c r="F51" s="819"/>
      <c r="G51" s="819"/>
      <c r="H51" s="819"/>
      <c r="I51" s="819"/>
      <c r="J51" s="819"/>
      <c r="K51" s="819"/>
      <c r="L51" s="819"/>
      <c r="M51" s="819"/>
      <c r="N51" s="819"/>
      <c r="O51" s="819"/>
      <c r="P51" s="819"/>
      <c r="Q51" s="819"/>
      <c r="R51" s="819"/>
      <c r="S51" s="819"/>
      <c r="T51" s="819"/>
      <c r="U51" s="819"/>
      <c r="V51" s="819"/>
      <c r="W51" s="819"/>
      <c r="X51" s="819"/>
      <c r="Y51" s="820"/>
      <c r="Z51" s="357"/>
    </row>
    <row r="52" spans="1:26" ht="9" customHeight="1" x14ac:dyDescent="0.2">
      <c r="B52" s="355"/>
      <c r="C52" s="818"/>
      <c r="D52" s="819"/>
      <c r="E52" s="819"/>
      <c r="F52" s="819"/>
      <c r="G52" s="819"/>
      <c r="H52" s="819"/>
      <c r="I52" s="819"/>
      <c r="J52" s="819"/>
      <c r="K52" s="819"/>
      <c r="L52" s="819"/>
      <c r="M52" s="819"/>
      <c r="N52" s="819"/>
      <c r="O52" s="819"/>
      <c r="P52" s="819"/>
      <c r="Q52" s="819"/>
      <c r="R52" s="819"/>
      <c r="S52" s="819"/>
      <c r="T52" s="819"/>
      <c r="U52" s="819"/>
      <c r="V52" s="819"/>
      <c r="W52" s="819"/>
      <c r="X52" s="819"/>
      <c r="Y52" s="820"/>
      <c r="Z52" s="357"/>
    </row>
    <row r="53" spans="1:26" ht="9" customHeight="1" x14ac:dyDescent="0.2">
      <c r="B53" s="355"/>
      <c r="C53" s="818"/>
      <c r="D53" s="819"/>
      <c r="E53" s="819"/>
      <c r="F53" s="819"/>
      <c r="G53" s="819"/>
      <c r="H53" s="819"/>
      <c r="I53" s="819"/>
      <c r="J53" s="819"/>
      <c r="K53" s="819"/>
      <c r="L53" s="819"/>
      <c r="M53" s="819"/>
      <c r="N53" s="819"/>
      <c r="O53" s="819"/>
      <c r="P53" s="819"/>
      <c r="Q53" s="819"/>
      <c r="R53" s="819"/>
      <c r="S53" s="819"/>
      <c r="T53" s="819"/>
      <c r="U53" s="819"/>
      <c r="V53" s="819"/>
      <c r="W53" s="819"/>
      <c r="X53" s="819"/>
      <c r="Y53" s="820"/>
      <c r="Z53" s="357"/>
    </row>
    <row r="54" spans="1:26" ht="9" customHeight="1" x14ac:dyDescent="0.2">
      <c r="B54" s="355"/>
      <c r="C54" s="818"/>
      <c r="D54" s="819"/>
      <c r="E54" s="819"/>
      <c r="F54" s="819"/>
      <c r="G54" s="819"/>
      <c r="H54" s="819"/>
      <c r="I54" s="819"/>
      <c r="J54" s="819"/>
      <c r="K54" s="819"/>
      <c r="L54" s="819"/>
      <c r="M54" s="819"/>
      <c r="N54" s="819"/>
      <c r="O54" s="819"/>
      <c r="P54" s="819"/>
      <c r="Q54" s="819"/>
      <c r="R54" s="819"/>
      <c r="S54" s="819"/>
      <c r="T54" s="819"/>
      <c r="U54" s="819"/>
      <c r="V54" s="819"/>
      <c r="W54" s="819"/>
      <c r="X54" s="819"/>
      <c r="Y54" s="820"/>
      <c r="Z54" s="357"/>
    </row>
    <row r="55" spans="1:26" ht="9" customHeight="1" thickBot="1" x14ac:dyDescent="0.25">
      <c r="B55" s="355"/>
      <c r="C55" s="821"/>
      <c r="D55" s="822"/>
      <c r="E55" s="822"/>
      <c r="F55" s="822"/>
      <c r="G55" s="822"/>
      <c r="H55" s="822"/>
      <c r="I55" s="822"/>
      <c r="J55" s="822"/>
      <c r="K55" s="822"/>
      <c r="L55" s="822"/>
      <c r="M55" s="822"/>
      <c r="N55" s="822"/>
      <c r="O55" s="822"/>
      <c r="P55" s="822"/>
      <c r="Q55" s="822"/>
      <c r="R55" s="822"/>
      <c r="S55" s="822"/>
      <c r="T55" s="822"/>
      <c r="U55" s="822"/>
      <c r="V55" s="822"/>
      <c r="W55" s="822"/>
      <c r="X55" s="822"/>
      <c r="Y55" s="823"/>
      <c r="Z55" s="357"/>
    </row>
    <row r="56" spans="1:26" ht="7.5" customHeight="1" x14ac:dyDescent="0.2">
      <c r="B56" s="366"/>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8"/>
    </row>
    <row r="57" spans="1:26" ht="7.5" customHeight="1" thickBot="1" x14ac:dyDescent="0.25">
      <c r="B57" s="369"/>
      <c r="C57" s="370"/>
      <c r="D57" s="370"/>
      <c r="E57" s="370"/>
      <c r="F57" s="370"/>
      <c r="G57" s="370"/>
      <c r="H57" s="370"/>
      <c r="I57" s="370"/>
      <c r="J57" s="370"/>
      <c r="K57" s="370"/>
      <c r="L57" s="370"/>
      <c r="M57" s="370"/>
      <c r="N57" s="370"/>
      <c r="O57" s="370"/>
      <c r="P57" s="370"/>
      <c r="Q57" s="370"/>
      <c r="R57" s="370"/>
      <c r="S57" s="370"/>
      <c r="T57" s="370"/>
      <c r="U57" s="370"/>
      <c r="V57" s="370"/>
      <c r="W57" s="370"/>
      <c r="X57" s="370"/>
      <c r="Y57" s="370"/>
      <c r="Z57" s="371"/>
    </row>
    <row r="58" spans="1:26" ht="14.25" customHeight="1" x14ac:dyDescent="0.2">
      <c r="B58" s="372"/>
      <c r="C58" s="1705" t="s">
        <v>20</v>
      </c>
      <c r="D58" s="1706"/>
      <c r="E58" s="1706"/>
      <c r="F58" s="1706"/>
      <c r="G58" s="1707"/>
      <c r="H58" s="1705" t="s">
        <v>34</v>
      </c>
      <c r="I58" s="1707"/>
      <c r="J58" s="1705" t="s">
        <v>35</v>
      </c>
      <c r="K58" s="1706"/>
      <c r="L58" s="1706"/>
      <c r="M58" s="1707"/>
      <c r="N58" s="1705" t="s">
        <v>33</v>
      </c>
      <c r="O58" s="1706"/>
      <c r="P58" s="1706"/>
      <c r="Q58" s="1706"/>
      <c r="R58" s="1706"/>
      <c r="S58" s="1706"/>
      <c r="T58" s="1706"/>
      <c r="U58" s="1706"/>
      <c r="V58" s="1706"/>
      <c r="W58" s="1706"/>
      <c r="X58" s="1706"/>
      <c r="Y58" s="1707"/>
      <c r="Z58" s="373"/>
    </row>
    <row r="59" spans="1:26" ht="15" customHeight="1" thickBot="1" x14ac:dyDescent="0.25">
      <c r="A59" s="341"/>
      <c r="B59" s="374"/>
      <c r="C59" s="1708"/>
      <c r="D59" s="1709"/>
      <c r="E59" s="1709"/>
      <c r="F59" s="1709"/>
      <c r="G59" s="1710"/>
      <c r="H59" s="1708"/>
      <c r="I59" s="1710"/>
      <c r="J59" s="1708"/>
      <c r="K59" s="1709"/>
      <c r="L59" s="1709"/>
      <c r="M59" s="1710"/>
      <c r="N59" s="1708"/>
      <c r="O59" s="1709"/>
      <c r="P59" s="1709"/>
      <c r="Q59" s="1709"/>
      <c r="R59" s="1709"/>
      <c r="S59" s="1709"/>
      <c r="T59" s="1709"/>
      <c r="U59" s="1709"/>
      <c r="V59" s="1709"/>
      <c r="W59" s="1709"/>
      <c r="X59" s="1709"/>
      <c r="Y59" s="1710"/>
      <c r="Z59" s="373"/>
    </row>
    <row r="60" spans="1:26" ht="12" customHeight="1" x14ac:dyDescent="0.2">
      <c r="B60" s="372"/>
      <c r="C60" s="1739" t="s">
        <v>36</v>
      </c>
      <c r="D60" s="1740"/>
      <c r="E60" s="1740"/>
      <c r="F60" s="1740"/>
      <c r="G60" s="1741"/>
      <c r="H60" s="644"/>
      <c r="I60" s="644"/>
      <c r="J60" s="644"/>
      <c r="K60" s="644"/>
      <c r="L60" s="644"/>
      <c r="M60" s="644"/>
      <c r="N60" s="1742" t="s">
        <v>832</v>
      </c>
      <c r="O60" s="1743"/>
      <c r="P60" s="1743"/>
      <c r="Q60" s="1743"/>
      <c r="R60" s="1743"/>
      <c r="S60" s="1743"/>
      <c r="T60" s="1743"/>
      <c r="U60" s="1743"/>
      <c r="V60" s="1743"/>
      <c r="W60" s="1743"/>
      <c r="X60" s="1743"/>
      <c r="Y60" s="1744"/>
      <c r="Z60" s="375"/>
    </row>
    <row r="61" spans="1:26" ht="12" customHeight="1" x14ac:dyDescent="0.2">
      <c r="B61" s="372"/>
      <c r="C61" s="1751" t="s">
        <v>93</v>
      </c>
      <c r="D61" s="1752"/>
      <c r="E61" s="1752"/>
      <c r="F61" s="1752"/>
      <c r="G61" s="1753"/>
      <c r="H61" s="646"/>
      <c r="I61" s="646"/>
      <c r="J61" s="646"/>
      <c r="K61" s="646"/>
      <c r="L61" s="646"/>
      <c r="M61" s="646"/>
      <c r="N61" s="1745"/>
      <c r="O61" s="1746"/>
      <c r="P61" s="1746"/>
      <c r="Q61" s="1746"/>
      <c r="R61" s="1746"/>
      <c r="S61" s="1746"/>
      <c r="T61" s="1746"/>
      <c r="U61" s="1746"/>
      <c r="V61" s="1746"/>
      <c r="W61" s="1746"/>
      <c r="X61" s="1746"/>
      <c r="Y61" s="1747"/>
      <c r="Z61" s="375"/>
    </row>
    <row r="62" spans="1:26" ht="12" customHeight="1" x14ac:dyDescent="0.2">
      <c r="B62" s="372"/>
      <c r="C62" s="1751" t="s">
        <v>94</v>
      </c>
      <c r="D62" s="1752"/>
      <c r="E62" s="1752"/>
      <c r="F62" s="1752"/>
      <c r="G62" s="1753"/>
      <c r="H62" s="646"/>
      <c r="I62" s="646"/>
      <c r="J62" s="646"/>
      <c r="K62" s="646"/>
      <c r="L62" s="646"/>
      <c r="M62" s="646"/>
      <c r="N62" s="1745"/>
      <c r="O62" s="1746"/>
      <c r="P62" s="1746"/>
      <c r="Q62" s="1746"/>
      <c r="R62" s="1746"/>
      <c r="S62" s="1746"/>
      <c r="T62" s="1746"/>
      <c r="U62" s="1746"/>
      <c r="V62" s="1746"/>
      <c r="W62" s="1746"/>
      <c r="X62" s="1746"/>
      <c r="Y62" s="1747"/>
      <c r="Z62" s="375"/>
    </row>
    <row r="63" spans="1:26" ht="12" customHeight="1" thickBot="1" x14ac:dyDescent="0.25">
      <c r="B63" s="372"/>
      <c r="C63" s="1754" t="s">
        <v>95</v>
      </c>
      <c r="D63" s="1755"/>
      <c r="E63" s="1755"/>
      <c r="F63" s="1755"/>
      <c r="G63" s="1756"/>
      <c r="H63" s="648"/>
      <c r="I63" s="648"/>
      <c r="J63" s="648"/>
      <c r="K63" s="648"/>
      <c r="L63" s="648"/>
      <c r="M63" s="648"/>
      <c r="N63" s="1748"/>
      <c r="O63" s="1749"/>
      <c r="P63" s="1749"/>
      <c r="Q63" s="1749"/>
      <c r="R63" s="1749"/>
      <c r="S63" s="1749"/>
      <c r="T63" s="1749"/>
      <c r="U63" s="1749"/>
      <c r="V63" s="1749"/>
      <c r="W63" s="1749"/>
      <c r="X63" s="1749"/>
      <c r="Y63" s="1750"/>
      <c r="Z63" s="375"/>
    </row>
    <row r="64" spans="1:26" ht="8.25" customHeight="1" x14ac:dyDescent="0.2">
      <c r="B64" s="376"/>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77"/>
    </row>
    <row r="65" ht="6.75" customHeight="1" x14ac:dyDescent="0.2"/>
  </sheetData>
  <mergeCells count="76">
    <mergeCell ref="C60:G60"/>
    <mergeCell ref="H60:I60"/>
    <mergeCell ref="J60:M60"/>
    <mergeCell ref="N60:Y63"/>
    <mergeCell ref="C61:G61"/>
    <mergeCell ref="H61:I61"/>
    <mergeCell ref="J61:M61"/>
    <mergeCell ref="C62:G62"/>
    <mergeCell ref="H62:I62"/>
    <mergeCell ref="J62:M62"/>
    <mergeCell ref="C63:G63"/>
    <mergeCell ref="H63:I63"/>
    <mergeCell ref="J63:M63"/>
    <mergeCell ref="C38:G38"/>
    <mergeCell ref="K38:Y38"/>
    <mergeCell ref="C41:Y42"/>
    <mergeCell ref="J58:M59"/>
    <mergeCell ref="N58:Y59"/>
    <mergeCell ref="C58:G59"/>
    <mergeCell ref="H58:I59"/>
    <mergeCell ref="C43:Y55"/>
    <mergeCell ref="C30:Y31"/>
    <mergeCell ref="C32:G33"/>
    <mergeCell ref="H32:H33"/>
    <mergeCell ref="I32:I33"/>
    <mergeCell ref="J32:J33"/>
    <mergeCell ref="K32:Y33"/>
    <mergeCell ref="C37:G37"/>
    <mergeCell ref="K37:Y37"/>
    <mergeCell ref="C26:H26"/>
    <mergeCell ref="I26:Y26"/>
    <mergeCell ref="C28:H28"/>
    <mergeCell ref="I28:J28"/>
    <mergeCell ref="K28:P28"/>
    <mergeCell ref="Q28:R28"/>
    <mergeCell ref="T28:U28"/>
    <mergeCell ref="W28:X28"/>
    <mergeCell ref="C34:G34"/>
    <mergeCell ref="K34:Y34"/>
    <mergeCell ref="C35:G35"/>
    <mergeCell ref="K35:Y35"/>
    <mergeCell ref="C36:G36"/>
    <mergeCell ref="K36:Y36"/>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13:H14"/>
    <mergeCell ref="I13:S14"/>
    <mergeCell ref="T13:Y13"/>
    <mergeCell ref="T14:Y14"/>
    <mergeCell ref="C16:H16"/>
    <mergeCell ref="I16:Y16"/>
    <mergeCell ref="C10:H11"/>
    <mergeCell ref="I10:Q11"/>
    <mergeCell ref="R10:U10"/>
    <mergeCell ref="V10:Y10"/>
    <mergeCell ref="R11:U11"/>
    <mergeCell ref="V11:Y11"/>
    <mergeCell ref="C7:H8"/>
    <mergeCell ref="I7:Y8"/>
    <mergeCell ref="B2:G4"/>
    <mergeCell ref="H2:Z2"/>
    <mergeCell ref="H3:O3"/>
    <mergeCell ref="P3:Z3"/>
    <mergeCell ref="H4:Z4"/>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9CD04-50AB-432B-9442-9D8757EE59ED}">
  <sheetPr>
    <tabColor rgb="FF00B050"/>
  </sheetPr>
  <dimension ref="A1:AF45"/>
  <sheetViews>
    <sheetView tabSelected="1" topLeftCell="C1" zoomScale="80" zoomScaleNormal="80" workbookViewId="0">
      <selection activeCell="K2" sqref="K2"/>
    </sheetView>
  </sheetViews>
  <sheetFormatPr baseColWidth="10" defaultColWidth="10.140625" defaultRowHeight="15" x14ac:dyDescent="0.25"/>
  <cols>
    <col min="1" max="1" width="10.140625" style="416"/>
    <col min="2" max="2" width="4" style="416" customWidth="1"/>
    <col min="3" max="3" width="5.5703125" style="416" customWidth="1"/>
    <col min="4" max="4" width="12.5703125" style="419" customWidth="1"/>
    <col min="5" max="5" width="20.140625" style="416" customWidth="1"/>
    <col min="6" max="6" width="17.5703125" style="546" customWidth="1"/>
    <col min="7" max="7" width="10.140625" style="416"/>
    <col min="8" max="8" width="12.28515625" style="416" customWidth="1"/>
    <col min="9" max="12" width="22.28515625" style="416" customWidth="1"/>
    <col min="13" max="14" width="13.42578125" style="416" customWidth="1"/>
    <col min="15" max="16" width="24.28515625" style="416" customWidth="1"/>
    <col min="17" max="17" width="24.85546875" style="416" customWidth="1"/>
    <col min="18" max="18" width="17.85546875" style="416" customWidth="1"/>
    <col min="19" max="21" width="10.140625" style="416"/>
    <col min="22" max="22" width="12.42578125" style="416" bestFit="1" customWidth="1"/>
    <col min="23" max="16384" width="10.140625" style="416"/>
  </cols>
  <sheetData>
    <row r="1" spans="1:32" ht="43.5" customHeight="1" thickBot="1" x14ac:dyDescent="0.3">
      <c r="A1" s="528" t="s">
        <v>655</v>
      </c>
      <c r="B1" s="528" t="s">
        <v>657</v>
      </c>
      <c r="C1" s="782" t="s">
        <v>2</v>
      </c>
      <c r="D1" s="782"/>
      <c r="E1" s="528" t="s">
        <v>124</v>
      </c>
      <c r="F1" s="545" t="s">
        <v>3</v>
      </c>
      <c r="G1" s="528" t="s">
        <v>146</v>
      </c>
      <c r="H1" s="528" t="s">
        <v>7</v>
      </c>
      <c r="I1" s="528" t="s">
        <v>6</v>
      </c>
      <c r="J1" s="528" t="s">
        <v>8</v>
      </c>
      <c r="K1" s="528" t="s">
        <v>9</v>
      </c>
      <c r="L1" s="528" t="s">
        <v>16</v>
      </c>
      <c r="M1" s="528" t="s">
        <v>11</v>
      </c>
      <c r="N1" s="528" t="s">
        <v>12</v>
      </c>
      <c r="O1" s="421" t="s">
        <v>21</v>
      </c>
      <c r="P1" s="421" t="s">
        <v>22</v>
      </c>
      <c r="Q1" s="421" t="s">
        <v>23</v>
      </c>
    </row>
    <row r="2" spans="1:32" s="566" customFormat="1" ht="90" customHeight="1" x14ac:dyDescent="0.25">
      <c r="A2" s="576" t="s">
        <v>675</v>
      </c>
      <c r="B2" s="577">
        <v>1</v>
      </c>
      <c r="C2" s="577" t="s">
        <v>658</v>
      </c>
      <c r="D2" s="578" t="s">
        <v>125</v>
      </c>
      <c r="E2" s="579" t="s">
        <v>638</v>
      </c>
      <c r="F2" s="577" t="s">
        <v>639</v>
      </c>
      <c r="G2" s="563" t="s">
        <v>648</v>
      </c>
      <c r="H2" s="563" t="s">
        <v>67</v>
      </c>
      <c r="I2" s="563" t="s">
        <v>640</v>
      </c>
      <c r="J2" s="565" t="s">
        <v>641</v>
      </c>
      <c r="K2" s="563"/>
      <c r="L2" s="563" t="s">
        <v>646</v>
      </c>
      <c r="M2" s="563" t="s">
        <v>649</v>
      </c>
      <c r="N2" s="565" t="s">
        <v>71</v>
      </c>
      <c r="O2" s="564">
        <v>8.445999999999998</v>
      </c>
      <c r="P2" s="564">
        <v>20</v>
      </c>
      <c r="Q2" s="609">
        <f t="shared" ref="Q2:Q4" si="0">+O2/P2</f>
        <v>0.4222999999999999</v>
      </c>
    </row>
    <row r="3" spans="1:32" s="566" customFormat="1" ht="75" customHeight="1" x14ac:dyDescent="0.25">
      <c r="A3" s="580" t="s">
        <v>675</v>
      </c>
      <c r="B3" s="564">
        <v>2</v>
      </c>
      <c r="C3" s="564" t="s">
        <v>658</v>
      </c>
      <c r="D3" s="565" t="s">
        <v>125</v>
      </c>
      <c r="E3" s="565" t="s">
        <v>424</v>
      </c>
      <c r="F3" s="564" t="s">
        <v>425</v>
      </c>
      <c r="G3" s="563" t="s">
        <v>425</v>
      </c>
      <c r="H3" s="563" t="s">
        <v>67</v>
      </c>
      <c r="I3" s="565" t="s">
        <v>426</v>
      </c>
      <c r="J3" s="565" t="s">
        <v>427</v>
      </c>
      <c r="K3" s="567" t="s">
        <v>428</v>
      </c>
      <c r="L3" s="565" t="s">
        <v>433</v>
      </c>
      <c r="M3" s="565" t="s">
        <v>252</v>
      </c>
      <c r="N3" s="565" t="s">
        <v>71</v>
      </c>
      <c r="O3" s="570">
        <v>0.91500000000000004</v>
      </c>
      <c r="P3" s="568"/>
      <c r="Q3" s="568">
        <v>0.91500000000000004</v>
      </c>
    </row>
    <row r="4" spans="1:32" s="569" customFormat="1" ht="75" customHeight="1" x14ac:dyDescent="0.25">
      <c r="A4" s="580" t="s">
        <v>675</v>
      </c>
      <c r="B4" s="564">
        <v>3</v>
      </c>
      <c r="C4" s="564" t="s">
        <v>658</v>
      </c>
      <c r="D4" s="565" t="s">
        <v>125</v>
      </c>
      <c r="E4" s="565" t="s">
        <v>441</v>
      </c>
      <c r="F4" s="564" t="s">
        <v>442</v>
      </c>
      <c r="G4" s="565" t="s">
        <v>65</v>
      </c>
      <c r="H4" s="565" t="s">
        <v>67</v>
      </c>
      <c r="I4" s="565" t="s">
        <v>443</v>
      </c>
      <c r="J4" s="565" t="s">
        <v>444</v>
      </c>
      <c r="K4" s="567" t="s">
        <v>428</v>
      </c>
      <c r="L4" s="565" t="s">
        <v>446</v>
      </c>
      <c r="M4" s="565" t="s">
        <v>252</v>
      </c>
      <c r="N4" s="565" t="s">
        <v>71</v>
      </c>
      <c r="O4" s="610">
        <v>19.416666666666668</v>
      </c>
      <c r="P4" s="611">
        <v>20</v>
      </c>
      <c r="Q4" s="612">
        <f t="shared" si="0"/>
        <v>0.97083333333333344</v>
      </c>
    </row>
    <row r="5" spans="1:32" s="569" customFormat="1" ht="105" customHeight="1" x14ac:dyDescent="0.25">
      <c r="A5" s="580" t="s">
        <v>675</v>
      </c>
      <c r="B5" s="564">
        <v>4</v>
      </c>
      <c r="C5" s="564" t="s">
        <v>659</v>
      </c>
      <c r="D5" s="565" t="s">
        <v>126</v>
      </c>
      <c r="E5" s="565" t="s">
        <v>454</v>
      </c>
      <c r="F5" s="564" t="s">
        <v>451</v>
      </c>
      <c r="G5" s="565" t="s">
        <v>43</v>
      </c>
      <c r="H5" s="565" t="s">
        <v>67</v>
      </c>
      <c r="I5" s="565" t="s">
        <v>456</v>
      </c>
      <c r="J5" s="565" t="s">
        <v>457</v>
      </c>
      <c r="K5" s="567" t="s">
        <v>635</v>
      </c>
      <c r="L5" s="565" t="s">
        <v>460</v>
      </c>
      <c r="M5" s="565" t="s">
        <v>70</v>
      </c>
      <c r="N5" s="565" t="s">
        <v>71</v>
      </c>
      <c r="O5" s="570"/>
      <c r="P5" s="568"/>
      <c r="Q5" s="568">
        <v>0.98699999999999999</v>
      </c>
    </row>
    <row r="6" spans="1:32" s="569" customFormat="1" ht="75" customHeight="1" x14ac:dyDescent="0.25">
      <c r="A6" s="580" t="s">
        <v>675</v>
      </c>
      <c r="B6" s="564">
        <v>5</v>
      </c>
      <c r="C6" s="564" t="s">
        <v>659</v>
      </c>
      <c r="D6" s="565" t="s">
        <v>126</v>
      </c>
      <c r="E6" s="565" t="s">
        <v>467</v>
      </c>
      <c r="F6" s="564" t="s">
        <v>468</v>
      </c>
      <c r="G6" s="565" t="s">
        <v>469</v>
      </c>
      <c r="H6" s="565" t="s">
        <v>67</v>
      </c>
      <c r="I6" s="565" t="s">
        <v>470</v>
      </c>
      <c r="J6" s="565" t="s">
        <v>471</v>
      </c>
      <c r="K6" s="567" t="s">
        <v>634</v>
      </c>
      <c r="L6" s="565" t="s">
        <v>472</v>
      </c>
      <c r="M6" s="565" t="s">
        <v>252</v>
      </c>
      <c r="N6" s="565" t="s">
        <v>71</v>
      </c>
      <c r="O6" s="564"/>
      <c r="P6" s="564"/>
      <c r="Q6" s="609">
        <v>1.01</v>
      </c>
    </row>
    <row r="7" spans="1:32" s="569" customFormat="1" ht="135" customHeight="1" x14ac:dyDescent="0.25">
      <c r="A7" s="580" t="s">
        <v>675</v>
      </c>
      <c r="B7" s="564">
        <v>6</v>
      </c>
      <c r="C7" s="564" t="s">
        <v>660</v>
      </c>
      <c r="D7" s="565" t="s">
        <v>127</v>
      </c>
      <c r="E7" s="565" t="s">
        <v>570</v>
      </c>
      <c r="F7" s="564" t="s">
        <v>571</v>
      </c>
      <c r="G7" s="565" t="s">
        <v>207</v>
      </c>
      <c r="H7" s="565" t="s">
        <v>67</v>
      </c>
      <c r="I7" s="565" t="s">
        <v>572</v>
      </c>
      <c r="J7" s="565" t="s">
        <v>573</v>
      </c>
      <c r="K7" s="567" t="s">
        <v>574</v>
      </c>
      <c r="L7" s="565" t="s">
        <v>578</v>
      </c>
      <c r="M7" s="565" t="s">
        <v>70</v>
      </c>
      <c r="N7" s="565" t="s">
        <v>71</v>
      </c>
      <c r="O7" s="564">
        <v>3</v>
      </c>
      <c r="P7" s="531">
        <v>9</v>
      </c>
      <c r="Q7" s="609">
        <f>+O7/P7</f>
        <v>0.33333333333333331</v>
      </c>
    </row>
    <row r="8" spans="1:32" s="569" customFormat="1" ht="150" customHeight="1" x14ac:dyDescent="0.25">
      <c r="A8" s="580" t="s">
        <v>675</v>
      </c>
      <c r="B8" s="564">
        <v>7</v>
      </c>
      <c r="C8" s="564" t="s">
        <v>660</v>
      </c>
      <c r="D8" s="565" t="s">
        <v>127</v>
      </c>
      <c r="E8" s="565" t="s">
        <v>404</v>
      </c>
      <c r="F8" s="564" t="s">
        <v>405</v>
      </c>
      <c r="G8" s="565" t="s">
        <v>389</v>
      </c>
      <c r="H8" s="565" t="s">
        <v>67</v>
      </c>
      <c r="I8" s="565" t="s">
        <v>406</v>
      </c>
      <c r="J8" s="565" t="s">
        <v>407</v>
      </c>
      <c r="K8" s="567" t="s">
        <v>422</v>
      </c>
      <c r="L8" s="565" t="s">
        <v>409</v>
      </c>
      <c r="M8" s="565" t="s">
        <v>408</v>
      </c>
      <c r="N8" s="565" t="s">
        <v>71</v>
      </c>
      <c r="O8" s="531">
        <v>22080</v>
      </c>
      <c r="P8" s="531">
        <v>18910</v>
      </c>
      <c r="Q8" s="494">
        <f t="shared" ref="Q8" si="1">+(O8/P8)-1</f>
        <v>0.16763617133791642</v>
      </c>
    </row>
    <row r="9" spans="1:32" s="562" customFormat="1" ht="135" customHeight="1" x14ac:dyDescent="0.25">
      <c r="A9" s="580" t="s">
        <v>675</v>
      </c>
      <c r="B9" s="564">
        <v>8</v>
      </c>
      <c r="C9" s="564" t="s">
        <v>660</v>
      </c>
      <c r="D9" s="565" t="s">
        <v>127</v>
      </c>
      <c r="E9" s="565" t="s">
        <v>582</v>
      </c>
      <c r="F9" s="564" t="s">
        <v>583</v>
      </c>
      <c r="G9" s="565" t="s">
        <v>65</v>
      </c>
      <c r="H9" s="565" t="s">
        <v>67</v>
      </c>
      <c r="I9" s="565" t="s">
        <v>584</v>
      </c>
      <c r="J9" s="565" t="s">
        <v>585</v>
      </c>
      <c r="K9" s="565" t="s">
        <v>586</v>
      </c>
      <c r="L9" s="565" t="s">
        <v>589</v>
      </c>
      <c r="M9" s="565" t="s">
        <v>70</v>
      </c>
      <c r="N9" s="565" t="s">
        <v>71</v>
      </c>
      <c r="O9" s="531">
        <v>10</v>
      </c>
      <c r="P9" s="531">
        <v>10</v>
      </c>
      <c r="Q9" s="494">
        <f t="shared" ref="Q9:Q10" si="2">+O9/P9</f>
        <v>1</v>
      </c>
      <c r="R9" s="792"/>
      <c r="S9" s="793"/>
      <c r="T9" s="793"/>
      <c r="U9" s="793"/>
      <c r="V9" s="793"/>
      <c r="W9" s="793"/>
      <c r="X9" s="793"/>
      <c r="Y9" s="793"/>
      <c r="Z9" s="793"/>
      <c r="AA9" s="793"/>
      <c r="AB9" s="793"/>
      <c r="AC9" s="793"/>
      <c r="AD9" s="793"/>
      <c r="AE9" s="793"/>
      <c r="AF9" s="794"/>
    </row>
    <row r="10" spans="1:32" s="569" customFormat="1" ht="93" customHeight="1" x14ac:dyDescent="0.25">
      <c r="A10" s="580" t="s">
        <v>675</v>
      </c>
      <c r="B10" s="564">
        <v>9</v>
      </c>
      <c r="C10" s="564" t="s">
        <v>661</v>
      </c>
      <c r="D10" s="565" t="s">
        <v>73</v>
      </c>
      <c r="E10" s="565" t="s">
        <v>63</v>
      </c>
      <c r="F10" s="564" t="s">
        <v>64</v>
      </c>
      <c r="G10" s="565" t="s">
        <v>65</v>
      </c>
      <c r="H10" s="565" t="s">
        <v>67</v>
      </c>
      <c r="I10" s="565" t="s">
        <v>66</v>
      </c>
      <c r="J10" s="565" t="s">
        <v>68</v>
      </c>
      <c r="K10" s="565" t="s">
        <v>69</v>
      </c>
      <c r="L10" s="565" t="s">
        <v>75</v>
      </c>
      <c r="M10" s="565" t="s">
        <v>70</v>
      </c>
      <c r="N10" s="565" t="s">
        <v>71</v>
      </c>
      <c r="O10" s="531">
        <v>97.51</v>
      </c>
      <c r="P10" s="531">
        <v>320</v>
      </c>
      <c r="Q10" s="494">
        <f t="shared" si="2"/>
        <v>0.30471875000000004</v>
      </c>
    </row>
    <row r="11" spans="1:32" s="569" customFormat="1" ht="165" customHeight="1" x14ac:dyDescent="0.25">
      <c r="A11" s="580" t="s">
        <v>675</v>
      </c>
      <c r="B11" s="564">
        <v>10</v>
      </c>
      <c r="C11" s="564" t="s">
        <v>661</v>
      </c>
      <c r="D11" s="565" t="s">
        <v>73</v>
      </c>
      <c r="E11" s="565" t="s">
        <v>96</v>
      </c>
      <c r="F11" s="564" t="s">
        <v>97</v>
      </c>
      <c r="G11" s="593" t="s">
        <v>98</v>
      </c>
      <c r="H11" s="593" t="s">
        <v>67</v>
      </c>
      <c r="I11" s="593" t="s">
        <v>99</v>
      </c>
      <c r="J11" s="593" t="s">
        <v>100</v>
      </c>
      <c r="K11" s="593" t="s">
        <v>101</v>
      </c>
      <c r="L11" s="593" t="s">
        <v>104</v>
      </c>
      <c r="M11" s="593" t="s">
        <v>70</v>
      </c>
      <c r="N11" s="593" t="s">
        <v>71</v>
      </c>
      <c r="O11" s="594">
        <v>0</v>
      </c>
      <c r="P11" s="594">
        <v>90</v>
      </c>
      <c r="Q11" s="595">
        <v>0</v>
      </c>
    </row>
    <row r="12" spans="1:32" s="569" customFormat="1" ht="105" customHeight="1" x14ac:dyDescent="0.25">
      <c r="A12" s="580" t="s">
        <v>897</v>
      </c>
      <c r="B12" s="564">
        <v>11</v>
      </c>
      <c r="C12" s="564" t="s">
        <v>661</v>
      </c>
      <c r="D12" s="565" t="s">
        <v>73</v>
      </c>
      <c r="E12" s="565" t="s">
        <v>109</v>
      </c>
      <c r="F12" s="564" t="s">
        <v>110</v>
      </c>
      <c r="G12" s="565" t="s">
        <v>98</v>
      </c>
      <c r="H12" s="565" t="s">
        <v>67</v>
      </c>
      <c r="I12" s="565" t="s">
        <v>111</v>
      </c>
      <c r="J12" s="565" t="s">
        <v>112</v>
      </c>
      <c r="K12" s="565" t="s">
        <v>113</v>
      </c>
      <c r="L12" s="565" t="s">
        <v>115</v>
      </c>
      <c r="M12" s="565" t="s">
        <v>70</v>
      </c>
      <c r="N12" s="565" t="s">
        <v>71</v>
      </c>
      <c r="O12" s="531">
        <v>229</v>
      </c>
      <c r="P12" s="531">
        <v>1900</v>
      </c>
      <c r="Q12" s="494">
        <f>+O12/P12</f>
        <v>0.12052631578947369</v>
      </c>
    </row>
    <row r="13" spans="1:32" s="569" customFormat="1" ht="120" customHeight="1" x14ac:dyDescent="0.25">
      <c r="A13" s="580" t="s">
        <v>675</v>
      </c>
      <c r="B13" s="564">
        <v>12</v>
      </c>
      <c r="C13" s="564" t="s">
        <v>662</v>
      </c>
      <c r="D13" s="565" t="s">
        <v>128</v>
      </c>
      <c r="E13" s="565" t="s">
        <v>228</v>
      </c>
      <c r="F13" s="564" t="s">
        <v>229</v>
      </c>
      <c r="G13" s="565" t="s">
        <v>244</v>
      </c>
      <c r="H13" s="565" t="s">
        <v>67</v>
      </c>
      <c r="I13" s="565" t="s">
        <v>230</v>
      </c>
      <c r="J13" s="565" t="s">
        <v>231</v>
      </c>
      <c r="K13" s="565" t="s">
        <v>232</v>
      </c>
      <c r="L13" s="565" t="s">
        <v>237</v>
      </c>
      <c r="M13" s="565" t="s">
        <v>70</v>
      </c>
      <c r="N13" s="565" t="s">
        <v>71</v>
      </c>
      <c r="O13" s="564">
        <v>0</v>
      </c>
      <c r="P13" s="564">
        <v>0</v>
      </c>
      <c r="Q13" s="494">
        <v>0</v>
      </c>
    </row>
    <row r="14" spans="1:32" s="569" customFormat="1" ht="135" customHeight="1" x14ac:dyDescent="0.25">
      <c r="A14" s="581" t="s">
        <v>653</v>
      </c>
      <c r="B14" s="564">
        <v>13</v>
      </c>
      <c r="C14" s="564" t="s">
        <v>663</v>
      </c>
      <c r="D14" s="565" t="s">
        <v>129</v>
      </c>
      <c r="E14" s="565" t="s">
        <v>176</v>
      </c>
      <c r="F14" s="564" t="s">
        <v>177</v>
      </c>
      <c r="G14" s="596" t="s">
        <v>65</v>
      </c>
      <c r="H14" s="596" t="s">
        <v>67</v>
      </c>
      <c r="I14" s="596" t="s">
        <v>178</v>
      </c>
      <c r="J14" s="596" t="s">
        <v>179</v>
      </c>
      <c r="K14" s="596" t="s">
        <v>180</v>
      </c>
      <c r="L14" s="596" t="s">
        <v>182</v>
      </c>
      <c r="M14" s="596" t="s">
        <v>161</v>
      </c>
      <c r="N14" s="596" t="s">
        <v>50</v>
      </c>
      <c r="O14" s="597">
        <v>17261.065999999995</v>
      </c>
      <c r="P14" s="597">
        <v>17922.579999999994</v>
      </c>
      <c r="Q14" s="598">
        <f t="shared" ref="Q14" si="3">IFERROR(((O14/P14))," ")</f>
        <v>0.96309047023363825</v>
      </c>
    </row>
    <row r="15" spans="1:32" s="569" customFormat="1" ht="165" customHeight="1" x14ac:dyDescent="0.25">
      <c r="A15" s="581" t="s">
        <v>653</v>
      </c>
      <c r="B15" s="564">
        <v>14</v>
      </c>
      <c r="C15" s="564" t="s">
        <v>663</v>
      </c>
      <c r="D15" s="565" t="s">
        <v>129</v>
      </c>
      <c r="E15" s="565" t="s">
        <v>155</v>
      </c>
      <c r="F15" s="564" t="s">
        <v>156</v>
      </c>
      <c r="G15" s="590" t="s">
        <v>65</v>
      </c>
      <c r="H15" s="590" t="s">
        <v>67</v>
      </c>
      <c r="I15" s="590" t="s">
        <v>157</v>
      </c>
      <c r="J15" s="590" t="s">
        <v>158</v>
      </c>
      <c r="K15" s="590" t="s">
        <v>159</v>
      </c>
      <c r="L15" s="590" t="s">
        <v>165</v>
      </c>
      <c r="M15" s="590" t="s">
        <v>161</v>
      </c>
      <c r="N15" s="590" t="s">
        <v>50</v>
      </c>
      <c r="O15" s="591">
        <v>280</v>
      </c>
      <c r="P15" s="591">
        <v>280</v>
      </c>
      <c r="Q15" s="592">
        <f>IFERROR(((O15/P15))," ")</f>
        <v>1</v>
      </c>
    </row>
    <row r="16" spans="1:32" s="569" customFormat="1" ht="84.75" customHeight="1" x14ac:dyDescent="0.25">
      <c r="A16" s="580" t="s">
        <v>675</v>
      </c>
      <c r="B16" s="564">
        <v>15</v>
      </c>
      <c r="C16" s="564" t="s">
        <v>663</v>
      </c>
      <c r="D16" s="565" t="s">
        <v>129</v>
      </c>
      <c r="E16" s="565" t="s">
        <v>188</v>
      </c>
      <c r="F16" s="564" t="s">
        <v>189</v>
      </c>
      <c r="G16" s="565" t="s">
        <v>65</v>
      </c>
      <c r="H16" s="565" t="s">
        <v>191</v>
      </c>
      <c r="I16" s="565" t="s">
        <v>190</v>
      </c>
      <c r="J16" s="565" t="s">
        <v>192</v>
      </c>
      <c r="K16" s="565" t="s">
        <v>193</v>
      </c>
      <c r="L16" s="565" t="s">
        <v>194</v>
      </c>
      <c r="M16" s="565" t="s">
        <v>161</v>
      </c>
      <c r="N16" s="565" t="s">
        <v>50</v>
      </c>
      <c r="O16" s="531">
        <v>280</v>
      </c>
      <c r="P16" s="531">
        <v>280</v>
      </c>
      <c r="Q16" s="568">
        <f>IFERROR(((O16/P16))," ")</f>
        <v>1</v>
      </c>
    </row>
    <row r="17" spans="1:17" s="569" customFormat="1" ht="84.75" customHeight="1" x14ac:dyDescent="0.25">
      <c r="A17" s="581" t="s">
        <v>652</v>
      </c>
      <c r="B17" s="564">
        <v>16</v>
      </c>
      <c r="C17" s="564" t="s">
        <v>664</v>
      </c>
      <c r="D17" s="565" t="s">
        <v>130</v>
      </c>
      <c r="E17" s="565" t="s">
        <v>276</v>
      </c>
      <c r="F17" s="564" t="s">
        <v>293</v>
      </c>
      <c r="G17" s="593" t="s">
        <v>294</v>
      </c>
      <c r="H17" s="593" t="s">
        <v>67</v>
      </c>
      <c r="I17" s="593" t="s">
        <v>295</v>
      </c>
      <c r="J17" s="593" t="s">
        <v>280</v>
      </c>
      <c r="K17" s="593" t="s">
        <v>281</v>
      </c>
      <c r="L17" s="593" t="s">
        <v>286</v>
      </c>
      <c r="M17" s="593" t="s">
        <v>161</v>
      </c>
      <c r="N17" s="593" t="s">
        <v>50</v>
      </c>
      <c r="O17" s="599">
        <v>72.650000000000006</v>
      </c>
      <c r="P17" s="600">
        <v>300</v>
      </c>
      <c r="Q17" s="601">
        <f>IFERROR(((O17/P17))," ")</f>
        <v>0.2421666666666667</v>
      </c>
    </row>
    <row r="18" spans="1:17" s="569" customFormat="1" ht="84.75" customHeight="1" x14ac:dyDescent="0.25">
      <c r="A18" s="580" t="s">
        <v>675</v>
      </c>
      <c r="B18" s="564">
        <v>17</v>
      </c>
      <c r="C18" s="564" t="s">
        <v>664</v>
      </c>
      <c r="D18" s="565" t="s">
        <v>130</v>
      </c>
      <c r="E18" s="565" t="s">
        <v>296</v>
      </c>
      <c r="F18" s="564" t="s">
        <v>297</v>
      </c>
      <c r="G18" s="565" t="s">
        <v>244</v>
      </c>
      <c r="H18" s="565" t="s">
        <v>298</v>
      </c>
      <c r="I18" s="565" t="s">
        <v>299</v>
      </c>
      <c r="J18" s="565" t="s">
        <v>300</v>
      </c>
      <c r="K18" s="565" t="s">
        <v>301</v>
      </c>
      <c r="L18" s="565" t="s">
        <v>302</v>
      </c>
      <c r="M18" s="565" t="s">
        <v>161</v>
      </c>
      <c r="N18" s="565" t="s">
        <v>50</v>
      </c>
      <c r="O18" s="444">
        <v>1892579</v>
      </c>
      <c r="P18" s="572">
        <v>7878573</v>
      </c>
      <c r="Q18" s="568">
        <f>IFERROR(((O18/P18))," ")</f>
        <v>0.24021850149766968</v>
      </c>
    </row>
    <row r="19" spans="1:17" s="569" customFormat="1" ht="84.75" customHeight="1" x14ac:dyDescent="0.25">
      <c r="A19" s="580" t="s">
        <v>675</v>
      </c>
      <c r="B19" s="564">
        <v>18</v>
      </c>
      <c r="C19" s="564" t="s">
        <v>664</v>
      </c>
      <c r="D19" s="565" t="s">
        <v>130</v>
      </c>
      <c r="E19" s="565" t="s">
        <v>621</v>
      </c>
      <c r="F19" s="564" t="s">
        <v>632</v>
      </c>
      <c r="G19" s="565" t="s">
        <v>65</v>
      </c>
      <c r="H19" s="565" t="s">
        <v>298</v>
      </c>
      <c r="I19" s="565" t="s">
        <v>623</v>
      </c>
      <c r="J19" s="565" t="s">
        <v>624</v>
      </c>
      <c r="K19" s="565" t="s">
        <v>625</v>
      </c>
      <c r="L19" s="565" t="s">
        <v>629</v>
      </c>
      <c r="M19" s="565" t="s">
        <v>161</v>
      </c>
      <c r="N19" s="565" t="s">
        <v>50</v>
      </c>
      <c r="O19" s="573">
        <v>28130356549</v>
      </c>
      <c r="P19" s="573">
        <v>100717481000</v>
      </c>
      <c r="Q19" s="613">
        <f>+O19/P19</f>
        <v>0.27929964361400184</v>
      </c>
    </row>
    <row r="20" spans="1:17" s="569" customFormat="1" ht="120" customHeight="1" x14ac:dyDescent="0.25">
      <c r="A20" s="580" t="s">
        <v>675</v>
      </c>
      <c r="B20" s="564">
        <v>19</v>
      </c>
      <c r="C20" s="564" t="s">
        <v>665</v>
      </c>
      <c r="D20" s="565" t="s">
        <v>131</v>
      </c>
      <c r="E20" s="565" t="s">
        <v>41</v>
      </c>
      <c r="F20" s="564" t="s">
        <v>42</v>
      </c>
      <c r="G20" s="565" t="s">
        <v>43</v>
      </c>
      <c r="H20" s="565" t="s">
        <v>45</v>
      </c>
      <c r="I20" s="565" t="s">
        <v>152</v>
      </c>
      <c r="J20" s="565" t="s">
        <v>46</v>
      </c>
      <c r="K20" s="565" t="s">
        <v>48</v>
      </c>
      <c r="L20" s="565" t="s">
        <v>153</v>
      </c>
      <c r="M20" s="565" t="s">
        <v>49</v>
      </c>
      <c r="N20" s="565" t="s">
        <v>50</v>
      </c>
      <c r="O20" s="531">
        <v>21</v>
      </c>
      <c r="P20" s="531">
        <v>21</v>
      </c>
      <c r="Q20" s="613">
        <f>+O20/P20</f>
        <v>1</v>
      </c>
    </row>
    <row r="21" spans="1:17" s="569" customFormat="1" ht="90" customHeight="1" x14ac:dyDescent="0.25">
      <c r="A21" s="581" t="s">
        <v>654</v>
      </c>
      <c r="B21" s="564">
        <v>20</v>
      </c>
      <c r="C21" s="564" t="s">
        <v>666</v>
      </c>
      <c r="D21" s="565" t="s">
        <v>132</v>
      </c>
      <c r="E21" s="565" t="s">
        <v>656</v>
      </c>
      <c r="F21" s="564" t="s">
        <v>246</v>
      </c>
      <c r="G21" s="593" t="s">
        <v>43</v>
      </c>
      <c r="H21" s="593" t="s">
        <v>67</v>
      </c>
      <c r="I21" s="593" t="s">
        <v>247</v>
      </c>
      <c r="J21" s="593" t="s">
        <v>248</v>
      </c>
      <c r="K21" s="593" t="s">
        <v>249</v>
      </c>
      <c r="L21" s="593" t="s">
        <v>250</v>
      </c>
      <c r="M21" s="593" t="s">
        <v>49</v>
      </c>
      <c r="N21" s="593" t="s">
        <v>50</v>
      </c>
      <c r="O21" s="594">
        <v>1457</v>
      </c>
      <c r="P21" s="594">
        <v>1775</v>
      </c>
      <c r="Q21" s="602">
        <f>O21/P21</f>
        <v>0.82084507042253518</v>
      </c>
    </row>
    <row r="22" spans="1:17" s="569" customFormat="1" ht="90" customHeight="1" x14ac:dyDescent="0.25">
      <c r="A22" s="580" t="s">
        <v>675</v>
      </c>
      <c r="B22" s="564">
        <v>21</v>
      </c>
      <c r="C22" s="564" t="s">
        <v>666</v>
      </c>
      <c r="D22" s="565" t="s">
        <v>132</v>
      </c>
      <c r="E22" s="565" t="s">
        <v>274</v>
      </c>
      <c r="F22" s="564" t="s">
        <v>264</v>
      </c>
      <c r="G22" s="565" t="s">
        <v>65</v>
      </c>
      <c r="H22" s="565" t="s">
        <v>67</v>
      </c>
      <c r="I22" s="565" t="s">
        <v>265</v>
      </c>
      <c r="J22" s="565" t="s">
        <v>266</v>
      </c>
      <c r="K22" s="565" t="s">
        <v>267</v>
      </c>
      <c r="L22" s="565" t="s">
        <v>269</v>
      </c>
      <c r="M22" s="565" t="s">
        <v>49</v>
      </c>
      <c r="N22" s="565" t="s">
        <v>50</v>
      </c>
      <c r="O22" s="531">
        <v>1140</v>
      </c>
      <c r="P22" s="531">
        <v>1140</v>
      </c>
      <c r="Q22" s="614">
        <f>O22/P22</f>
        <v>1</v>
      </c>
    </row>
    <row r="23" spans="1:17" s="569" customFormat="1" ht="165" customHeight="1" x14ac:dyDescent="0.25">
      <c r="A23" s="580" t="s">
        <v>675</v>
      </c>
      <c r="B23" s="564">
        <v>22</v>
      </c>
      <c r="C23" s="564" t="s">
        <v>667</v>
      </c>
      <c r="D23" s="565" t="s">
        <v>135</v>
      </c>
      <c r="E23" s="565" t="s">
        <v>375</v>
      </c>
      <c r="F23" s="564" t="s">
        <v>376</v>
      </c>
      <c r="G23" s="565" t="s">
        <v>389</v>
      </c>
      <c r="H23" s="565" t="s">
        <v>67</v>
      </c>
      <c r="I23" s="565" t="s">
        <v>377</v>
      </c>
      <c r="J23" s="565" t="s">
        <v>378</v>
      </c>
      <c r="K23" s="565" t="s">
        <v>379</v>
      </c>
      <c r="L23" s="565" t="s">
        <v>383</v>
      </c>
      <c r="M23" s="565" t="s">
        <v>161</v>
      </c>
      <c r="N23" s="565" t="s">
        <v>50</v>
      </c>
      <c r="O23" s="531">
        <v>29</v>
      </c>
      <c r="P23" s="574">
        <v>33</v>
      </c>
      <c r="Q23" s="494">
        <f t="shared" ref="Q23" si="4">+O23/P23</f>
        <v>0.87878787878787878</v>
      </c>
    </row>
    <row r="24" spans="1:17" s="569" customFormat="1" ht="135" customHeight="1" x14ac:dyDescent="0.25">
      <c r="A24" s="580" t="s">
        <v>675</v>
      </c>
      <c r="B24" s="564">
        <v>23</v>
      </c>
      <c r="C24" s="564" t="s">
        <v>668</v>
      </c>
      <c r="D24" s="565" t="s">
        <v>136</v>
      </c>
      <c r="E24" s="565" t="s">
        <v>402</v>
      </c>
      <c r="F24" s="564" t="s">
        <v>392</v>
      </c>
      <c r="G24" s="565" t="s">
        <v>65</v>
      </c>
      <c r="H24" s="565" t="s">
        <v>67</v>
      </c>
      <c r="I24" s="565" t="s">
        <v>393</v>
      </c>
      <c r="J24" s="565" t="s">
        <v>394</v>
      </c>
      <c r="K24" s="565" t="s">
        <v>395</v>
      </c>
      <c r="L24" s="565" t="s">
        <v>397</v>
      </c>
      <c r="M24" s="565" t="s">
        <v>161</v>
      </c>
      <c r="N24" s="565" t="s">
        <v>50</v>
      </c>
      <c r="O24" s="531">
        <v>8</v>
      </c>
      <c r="P24" s="531">
        <v>8</v>
      </c>
      <c r="Q24" s="536">
        <f t="shared" ref="Q24:Q28" si="5">+O24/P24</f>
        <v>1</v>
      </c>
    </row>
    <row r="25" spans="1:17" s="569" customFormat="1" ht="80.25" customHeight="1" x14ac:dyDescent="0.25">
      <c r="A25" s="582" t="s">
        <v>652</v>
      </c>
      <c r="B25" s="564">
        <v>24</v>
      </c>
      <c r="C25" s="571" t="s">
        <v>669</v>
      </c>
      <c r="D25" s="567" t="s">
        <v>138</v>
      </c>
      <c r="E25" s="567" t="s">
        <v>123</v>
      </c>
      <c r="F25" s="571" t="s">
        <v>703</v>
      </c>
      <c r="G25" s="603" t="s">
        <v>207</v>
      </c>
      <c r="H25" s="603" t="s">
        <v>67</v>
      </c>
      <c r="I25" s="603" t="s">
        <v>704</v>
      </c>
      <c r="J25" s="603" t="s">
        <v>650</v>
      </c>
      <c r="K25" s="603" t="s">
        <v>705</v>
      </c>
      <c r="L25" s="603" t="s">
        <v>651</v>
      </c>
      <c r="M25" s="603" t="s">
        <v>161</v>
      </c>
      <c r="N25" s="603" t="s">
        <v>50</v>
      </c>
      <c r="O25" s="604">
        <v>36600135836</v>
      </c>
      <c r="P25" s="605">
        <v>165639927000</v>
      </c>
      <c r="Q25" s="602">
        <f t="shared" si="5"/>
        <v>0.22096203795115171</v>
      </c>
    </row>
    <row r="26" spans="1:17" s="569" customFormat="1" ht="75" customHeight="1" x14ac:dyDescent="0.25">
      <c r="A26" s="580" t="s">
        <v>675</v>
      </c>
      <c r="B26" s="564">
        <v>25</v>
      </c>
      <c r="C26" s="564" t="s">
        <v>669</v>
      </c>
      <c r="D26" s="565" t="s">
        <v>138</v>
      </c>
      <c r="E26" s="565" t="s">
        <v>532</v>
      </c>
      <c r="F26" s="564" t="s">
        <v>533</v>
      </c>
      <c r="G26" s="565" t="s">
        <v>244</v>
      </c>
      <c r="H26" s="565" t="s">
        <v>67</v>
      </c>
      <c r="I26" s="565" t="s">
        <v>534</v>
      </c>
      <c r="J26" s="565" t="s">
        <v>535</v>
      </c>
      <c r="K26" s="565" t="s">
        <v>536</v>
      </c>
      <c r="L26" s="565" t="s">
        <v>538</v>
      </c>
      <c r="M26" s="565" t="s">
        <v>161</v>
      </c>
      <c r="N26" s="565" t="s">
        <v>50</v>
      </c>
      <c r="O26" s="575">
        <f>[2]CALCULO!$C$6</f>
        <v>43364909498</v>
      </c>
      <c r="P26" s="575">
        <f>[2]CALCULO!$B$6</f>
        <v>43830532088.889999</v>
      </c>
      <c r="Q26" s="613">
        <f t="shared" si="5"/>
        <v>0.98937675248966406</v>
      </c>
    </row>
    <row r="27" spans="1:17" s="569" customFormat="1" ht="90" customHeight="1" x14ac:dyDescent="0.25">
      <c r="A27" s="581" t="s">
        <v>654</v>
      </c>
      <c r="B27" s="564">
        <v>26</v>
      </c>
      <c r="C27" s="564" t="s">
        <v>669</v>
      </c>
      <c r="D27" s="565" t="s">
        <v>138</v>
      </c>
      <c r="E27" s="565" t="s">
        <v>544</v>
      </c>
      <c r="F27" s="564" t="s">
        <v>545</v>
      </c>
      <c r="G27" s="593" t="s">
        <v>65</v>
      </c>
      <c r="H27" s="593" t="s">
        <v>557</v>
      </c>
      <c r="I27" s="593" t="s">
        <v>546</v>
      </c>
      <c r="J27" s="593" t="s">
        <v>547</v>
      </c>
      <c r="K27" s="593" t="s">
        <v>548</v>
      </c>
      <c r="L27" s="593" t="s">
        <v>550</v>
      </c>
      <c r="M27" s="593" t="s">
        <v>161</v>
      </c>
      <c r="N27" s="593" t="s">
        <v>50</v>
      </c>
      <c r="O27" s="606">
        <v>781493586</v>
      </c>
      <c r="P27" s="606">
        <v>14196660595</v>
      </c>
      <c r="Q27" s="595">
        <f t="shared" si="5"/>
        <v>5.5047705111386444E-2</v>
      </c>
    </row>
    <row r="28" spans="1:17" s="569" customFormat="1" ht="75" customHeight="1" x14ac:dyDescent="0.25">
      <c r="A28" s="580" t="s">
        <v>675</v>
      </c>
      <c r="B28" s="564">
        <v>27</v>
      </c>
      <c r="C28" s="564" t="s">
        <v>669</v>
      </c>
      <c r="D28" s="565" t="s">
        <v>138</v>
      </c>
      <c r="E28" s="565" t="s">
        <v>558</v>
      </c>
      <c r="F28" s="564" t="s">
        <v>559</v>
      </c>
      <c r="G28" s="565" t="s">
        <v>65</v>
      </c>
      <c r="H28" s="565" t="s">
        <v>67</v>
      </c>
      <c r="I28" s="565" t="s">
        <v>560</v>
      </c>
      <c r="J28" s="565" t="s">
        <v>561</v>
      </c>
      <c r="K28" s="565" t="s">
        <v>562</v>
      </c>
      <c r="L28" s="565" t="s">
        <v>563</v>
      </c>
      <c r="M28" s="565" t="s">
        <v>161</v>
      </c>
      <c r="N28" s="565" t="s">
        <v>50</v>
      </c>
      <c r="O28" s="535">
        <v>5727941281</v>
      </c>
      <c r="P28" s="535">
        <v>51363742953</v>
      </c>
      <c r="Q28" s="613">
        <f t="shared" si="5"/>
        <v>0.11151720944950037</v>
      </c>
    </row>
    <row r="29" spans="1:17" s="569" customFormat="1" ht="150" customHeight="1" x14ac:dyDescent="0.25">
      <c r="A29" s="580" t="s">
        <v>675</v>
      </c>
      <c r="B29" s="564">
        <v>28</v>
      </c>
      <c r="C29" s="564" t="s">
        <v>670</v>
      </c>
      <c r="D29" s="565" t="s">
        <v>139</v>
      </c>
      <c r="E29" s="565" t="s">
        <v>317</v>
      </c>
      <c r="F29" s="564" t="s">
        <v>318</v>
      </c>
      <c r="G29" s="565" t="s">
        <v>207</v>
      </c>
      <c r="H29" s="565" t="s">
        <v>67</v>
      </c>
      <c r="I29" s="565" t="s">
        <v>317</v>
      </c>
      <c r="J29" s="565" t="s">
        <v>319</v>
      </c>
      <c r="K29" s="565" t="s">
        <v>320</v>
      </c>
      <c r="L29" s="565" t="s">
        <v>321</v>
      </c>
      <c r="M29" s="565" t="s">
        <v>161</v>
      </c>
      <c r="N29" s="565" t="s">
        <v>50</v>
      </c>
      <c r="O29" s="531">
        <v>0</v>
      </c>
      <c r="P29" s="531">
        <v>1</v>
      </c>
      <c r="Q29" s="494">
        <f t="shared" ref="Q29:Q34" si="6">+O29/P29</f>
        <v>0</v>
      </c>
    </row>
    <row r="30" spans="1:17" s="569" customFormat="1" ht="90" customHeight="1" x14ac:dyDescent="0.25">
      <c r="A30" s="580" t="s">
        <v>675</v>
      </c>
      <c r="B30" s="564">
        <v>29</v>
      </c>
      <c r="C30" s="564" t="s">
        <v>670</v>
      </c>
      <c r="D30" s="565" t="s">
        <v>139</v>
      </c>
      <c r="E30" s="565" t="s">
        <v>330</v>
      </c>
      <c r="F30" s="564" t="s">
        <v>331</v>
      </c>
      <c r="G30" s="564" t="s">
        <v>65</v>
      </c>
      <c r="H30" s="564" t="s">
        <v>67</v>
      </c>
      <c r="I30" s="565" t="s">
        <v>332</v>
      </c>
      <c r="J30" s="565" t="s">
        <v>333</v>
      </c>
      <c r="K30" s="565" t="s">
        <v>334</v>
      </c>
      <c r="L30" s="565" t="s">
        <v>335</v>
      </c>
      <c r="M30" s="565" t="s">
        <v>161</v>
      </c>
      <c r="N30" s="565" t="s">
        <v>50</v>
      </c>
      <c r="O30" s="531">
        <v>1</v>
      </c>
      <c r="P30" s="531">
        <v>1</v>
      </c>
      <c r="Q30" s="494">
        <f t="shared" si="6"/>
        <v>1</v>
      </c>
    </row>
    <row r="31" spans="1:17" s="569" customFormat="1" ht="90" customHeight="1" x14ac:dyDescent="0.25">
      <c r="A31" s="580" t="s">
        <v>675</v>
      </c>
      <c r="B31" s="564">
        <v>30</v>
      </c>
      <c r="C31" s="564" t="s">
        <v>670</v>
      </c>
      <c r="D31" s="565" t="s">
        <v>139</v>
      </c>
      <c r="E31" s="565" t="s">
        <v>341</v>
      </c>
      <c r="F31" s="564" t="s">
        <v>343</v>
      </c>
      <c r="G31" s="565" t="s">
        <v>65</v>
      </c>
      <c r="H31" s="565" t="s">
        <v>67</v>
      </c>
      <c r="I31" s="565" t="s">
        <v>342</v>
      </c>
      <c r="J31" s="565" t="s">
        <v>344</v>
      </c>
      <c r="K31" s="565" t="s">
        <v>345</v>
      </c>
      <c r="L31" s="565" t="s">
        <v>346</v>
      </c>
      <c r="M31" s="565" t="s">
        <v>161</v>
      </c>
      <c r="N31" s="565" t="s">
        <v>50</v>
      </c>
      <c r="O31" s="531">
        <v>10</v>
      </c>
      <c r="P31" s="531">
        <v>12</v>
      </c>
      <c r="Q31" s="494">
        <f t="shared" si="6"/>
        <v>0.83333333333333337</v>
      </c>
    </row>
    <row r="32" spans="1:17" s="569" customFormat="1" ht="90" customHeight="1" x14ac:dyDescent="0.25">
      <c r="A32" s="580" t="s">
        <v>675</v>
      </c>
      <c r="B32" s="564">
        <v>31</v>
      </c>
      <c r="C32" s="564" t="s">
        <v>670</v>
      </c>
      <c r="D32" s="565" t="s">
        <v>139</v>
      </c>
      <c r="E32" s="565" t="s">
        <v>347</v>
      </c>
      <c r="F32" s="564" t="s">
        <v>348</v>
      </c>
      <c r="G32" s="565" t="s">
        <v>65</v>
      </c>
      <c r="H32" s="565" t="s">
        <v>67</v>
      </c>
      <c r="I32" s="565" t="s">
        <v>349</v>
      </c>
      <c r="J32" s="565" t="s">
        <v>350</v>
      </c>
      <c r="K32" s="565" t="s">
        <v>351</v>
      </c>
      <c r="L32" s="565" t="s">
        <v>346</v>
      </c>
      <c r="M32" s="565" t="s">
        <v>161</v>
      </c>
      <c r="N32" s="565" t="s">
        <v>50</v>
      </c>
      <c r="O32" s="531">
        <v>5</v>
      </c>
      <c r="P32" s="531">
        <v>5</v>
      </c>
      <c r="Q32" s="494">
        <f t="shared" si="6"/>
        <v>1</v>
      </c>
    </row>
    <row r="33" spans="1:32" s="569" customFormat="1" ht="90" customHeight="1" x14ac:dyDescent="0.25">
      <c r="A33" s="580" t="s">
        <v>675</v>
      </c>
      <c r="B33" s="564">
        <v>32</v>
      </c>
      <c r="C33" s="564" t="s">
        <v>670</v>
      </c>
      <c r="D33" s="565" t="s">
        <v>139</v>
      </c>
      <c r="E33" s="565" t="s">
        <v>362</v>
      </c>
      <c r="F33" s="564" t="s">
        <v>363</v>
      </c>
      <c r="G33" s="565" t="s">
        <v>65</v>
      </c>
      <c r="H33" s="565" t="s">
        <v>67</v>
      </c>
      <c r="I33" s="565" t="s">
        <v>364</v>
      </c>
      <c r="J33" s="565" t="s">
        <v>365</v>
      </c>
      <c r="K33" s="565" t="s">
        <v>366</v>
      </c>
      <c r="L33" s="565" t="s">
        <v>367</v>
      </c>
      <c r="M33" s="565" t="s">
        <v>161</v>
      </c>
      <c r="N33" s="565" t="s">
        <v>50</v>
      </c>
      <c r="O33" s="531">
        <v>7</v>
      </c>
      <c r="P33" s="531">
        <v>8</v>
      </c>
      <c r="Q33" s="494">
        <f t="shared" si="6"/>
        <v>0.875</v>
      </c>
    </row>
    <row r="34" spans="1:32" s="569" customFormat="1" ht="90" customHeight="1" x14ac:dyDescent="0.25">
      <c r="A34" s="580" t="s">
        <v>675</v>
      </c>
      <c r="B34" s="564">
        <v>33</v>
      </c>
      <c r="C34" s="564" t="s">
        <v>671</v>
      </c>
      <c r="D34" s="565" t="s">
        <v>140</v>
      </c>
      <c r="E34" s="565" t="s">
        <v>303</v>
      </c>
      <c r="F34" s="564" t="s">
        <v>304</v>
      </c>
      <c r="G34" s="565" t="s">
        <v>244</v>
      </c>
      <c r="H34" s="565" t="s">
        <v>67</v>
      </c>
      <c r="I34" s="565" t="s">
        <v>305</v>
      </c>
      <c r="J34" s="565" t="s">
        <v>306</v>
      </c>
      <c r="K34" s="565" t="s">
        <v>307</v>
      </c>
      <c r="L34" s="565" t="s">
        <v>308</v>
      </c>
      <c r="M34" s="565" t="s">
        <v>161</v>
      </c>
      <c r="N34" s="565" t="s">
        <v>50</v>
      </c>
      <c r="O34" s="531">
        <v>39</v>
      </c>
      <c r="P34" s="531">
        <v>39</v>
      </c>
      <c r="Q34" s="494">
        <f t="shared" si="6"/>
        <v>1</v>
      </c>
    </row>
    <row r="35" spans="1:32" s="569" customFormat="1" ht="90" customHeight="1" x14ac:dyDescent="0.25">
      <c r="A35" s="580" t="s">
        <v>675</v>
      </c>
      <c r="B35" s="564">
        <v>34</v>
      </c>
      <c r="C35" s="564" t="s">
        <v>672</v>
      </c>
      <c r="D35" s="565" t="s">
        <v>141</v>
      </c>
      <c r="E35" s="565" t="s">
        <v>483</v>
      </c>
      <c r="F35" s="564" t="s">
        <v>484</v>
      </c>
      <c r="G35" s="565" t="s">
        <v>485</v>
      </c>
      <c r="H35" s="565" t="s">
        <v>45</v>
      </c>
      <c r="I35" s="565" t="s">
        <v>486</v>
      </c>
      <c r="J35" s="565" t="s">
        <v>487</v>
      </c>
      <c r="K35" s="565" t="s">
        <v>488</v>
      </c>
      <c r="L35" s="565" t="s">
        <v>493</v>
      </c>
      <c r="M35" s="565" t="s">
        <v>161</v>
      </c>
      <c r="N35" s="565" t="s">
        <v>50</v>
      </c>
      <c r="O35" s="564">
        <v>6</v>
      </c>
      <c r="P35" s="564">
        <v>36</v>
      </c>
      <c r="Q35" s="615">
        <f>+O35+P35</f>
        <v>42</v>
      </c>
    </row>
    <row r="36" spans="1:32" s="569" customFormat="1" ht="150" customHeight="1" x14ac:dyDescent="0.25">
      <c r="A36" s="580" t="s">
        <v>675</v>
      </c>
      <c r="B36" s="564">
        <v>35</v>
      </c>
      <c r="C36" s="564" t="s">
        <v>672</v>
      </c>
      <c r="D36" s="565" t="s">
        <v>141</v>
      </c>
      <c r="E36" s="565" t="s">
        <v>502</v>
      </c>
      <c r="F36" s="564" t="s">
        <v>503</v>
      </c>
      <c r="G36" s="565" t="s">
        <v>485</v>
      </c>
      <c r="H36" s="565" t="s">
        <v>45</v>
      </c>
      <c r="I36" s="565" t="s">
        <v>504</v>
      </c>
      <c r="J36" s="565" t="s">
        <v>505</v>
      </c>
      <c r="K36" s="565" t="s">
        <v>506</v>
      </c>
      <c r="L36" s="565" t="s">
        <v>510</v>
      </c>
      <c r="M36" s="565" t="s">
        <v>161</v>
      </c>
      <c r="N36" s="565" t="s">
        <v>50</v>
      </c>
      <c r="O36" s="444">
        <v>150</v>
      </c>
      <c r="P36" s="444">
        <v>861</v>
      </c>
      <c r="Q36" s="615">
        <f>+O36+P36</f>
        <v>1011</v>
      </c>
    </row>
    <row r="37" spans="1:32" s="569" customFormat="1" ht="120" customHeight="1" x14ac:dyDescent="0.25">
      <c r="A37" s="580" t="s">
        <v>675</v>
      </c>
      <c r="B37" s="564">
        <v>36</v>
      </c>
      <c r="C37" s="564" t="s">
        <v>672</v>
      </c>
      <c r="D37" s="565" t="s">
        <v>141</v>
      </c>
      <c r="E37" s="565" t="s">
        <v>518</v>
      </c>
      <c r="F37" s="564" t="s">
        <v>519</v>
      </c>
      <c r="G37" s="565" t="s">
        <v>485</v>
      </c>
      <c r="H37" s="565" t="s">
        <v>45</v>
      </c>
      <c r="I37" s="565" t="s">
        <v>520</v>
      </c>
      <c r="J37" s="565" t="s">
        <v>521</v>
      </c>
      <c r="K37" s="565" t="s">
        <v>522</v>
      </c>
      <c r="L37" s="565" t="s">
        <v>523</v>
      </c>
      <c r="M37" s="565" t="s">
        <v>161</v>
      </c>
      <c r="N37" s="565" t="s">
        <v>50</v>
      </c>
      <c r="O37" s="443">
        <v>5</v>
      </c>
      <c r="P37" s="443">
        <v>16</v>
      </c>
      <c r="Q37" s="615">
        <f>+O37+P37</f>
        <v>21</v>
      </c>
    </row>
    <row r="38" spans="1:32" s="569" customFormat="1" ht="120" customHeight="1" x14ac:dyDescent="0.25">
      <c r="A38" s="580" t="s">
        <v>894</v>
      </c>
      <c r="B38" s="564">
        <v>37</v>
      </c>
      <c r="C38" s="565" t="s">
        <v>691</v>
      </c>
      <c r="D38" s="565" t="s">
        <v>133</v>
      </c>
      <c r="E38" s="565" t="s">
        <v>782</v>
      </c>
      <c r="F38" s="564" t="s">
        <v>783</v>
      </c>
      <c r="G38" s="565" t="s">
        <v>784</v>
      </c>
      <c r="H38" s="565" t="s">
        <v>67</v>
      </c>
      <c r="I38" s="565" t="s">
        <v>785</v>
      </c>
      <c r="J38" s="565" t="s">
        <v>786</v>
      </c>
      <c r="K38" s="565" t="s">
        <v>809</v>
      </c>
      <c r="L38" s="565" t="s">
        <v>793</v>
      </c>
      <c r="M38" s="565" t="s">
        <v>627</v>
      </c>
      <c r="N38" s="565" t="s">
        <v>789</v>
      </c>
      <c r="O38" s="531">
        <v>636</v>
      </c>
      <c r="P38" s="531">
        <v>67</v>
      </c>
      <c r="Q38" s="616">
        <f t="shared" ref="Q38:Q45" si="7">+O38/P38</f>
        <v>9.4925373134328357</v>
      </c>
    </row>
    <row r="39" spans="1:32" s="569" customFormat="1" ht="120" customHeight="1" x14ac:dyDescent="0.25">
      <c r="A39" s="580" t="s">
        <v>675</v>
      </c>
      <c r="B39" s="564">
        <v>38</v>
      </c>
      <c r="C39" s="564" t="s">
        <v>691</v>
      </c>
      <c r="D39" s="565" t="s">
        <v>133</v>
      </c>
      <c r="E39" s="565" t="s">
        <v>782</v>
      </c>
      <c r="F39" s="564" t="s">
        <v>783</v>
      </c>
      <c r="G39" s="565" t="s">
        <v>784</v>
      </c>
      <c r="H39" s="565" t="s">
        <v>67</v>
      </c>
      <c r="I39" s="565" t="s">
        <v>785</v>
      </c>
      <c r="J39" s="565" t="s">
        <v>786</v>
      </c>
      <c r="K39" s="565" t="s">
        <v>808</v>
      </c>
      <c r="L39" s="565" t="s">
        <v>793</v>
      </c>
      <c r="M39" s="565" t="s">
        <v>627</v>
      </c>
      <c r="N39" s="565" t="s">
        <v>789</v>
      </c>
      <c r="O39" s="531">
        <v>5225</v>
      </c>
      <c r="P39" s="531">
        <v>561</v>
      </c>
      <c r="Q39" s="616">
        <f t="shared" si="7"/>
        <v>9.3137254901960791</v>
      </c>
    </row>
    <row r="40" spans="1:32" s="569" customFormat="1" ht="120" customHeight="1" x14ac:dyDescent="0.25">
      <c r="A40" s="580" t="s">
        <v>675</v>
      </c>
      <c r="B40" s="564">
        <v>39</v>
      </c>
      <c r="C40" s="564" t="s">
        <v>691</v>
      </c>
      <c r="D40" s="565" t="s">
        <v>133</v>
      </c>
      <c r="E40" s="565" t="s">
        <v>782</v>
      </c>
      <c r="F40" s="564" t="s">
        <v>783</v>
      </c>
      <c r="G40" s="565" t="s">
        <v>784</v>
      </c>
      <c r="H40" s="565" t="s">
        <v>67</v>
      </c>
      <c r="I40" s="565" t="s">
        <v>785</v>
      </c>
      <c r="J40" s="565" t="s">
        <v>786</v>
      </c>
      <c r="K40" s="565" t="s">
        <v>810</v>
      </c>
      <c r="L40" s="565" t="s">
        <v>793</v>
      </c>
      <c r="M40" s="565" t="s">
        <v>627</v>
      </c>
      <c r="N40" s="565" t="s">
        <v>789</v>
      </c>
      <c r="O40" s="531">
        <v>67</v>
      </c>
      <c r="P40" s="531">
        <v>5</v>
      </c>
      <c r="Q40" s="616">
        <f t="shared" si="7"/>
        <v>13.4</v>
      </c>
    </row>
    <row r="41" spans="1:32" s="569" customFormat="1" ht="120" customHeight="1" x14ac:dyDescent="0.25">
      <c r="A41" s="580" t="s">
        <v>675</v>
      </c>
      <c r="B41" s="564">
        <v>40</v>
      </c>
      <c r="C41" s="564" t="s">
        <v>693</v>
      </c>
      <c r="D41" s="565" t="s">
        <v>841</v>
      </c>
      <c r="E41" s="565" t="s">
        <v>842</v>
      </c>
      <c r="F41" s="564" t="s">
        <v>843</v>
      </c>
      <c r="G41" s="565">
        <v>1</v>
      </c>
      <c r="H41" s="565" t="s">
        <v>45</v>
      </c>
      <c r="I41" s="565" t="s">
        <v>845</v>
      </c>
      <c r="J41" s="565" t="s">
        <v>846</v>
      </c>
      <c r="K41" s="565" t="s">
        <v>867</v>
      </c>
      <c r="L41" s="565" t="s">
        <v>852</v>
      </c>
      <c r="M41" s="565" t="s">
        <v>849</v>
      </c>
      <c r="N41" s="565" t="s">
        <v>50</v>
      </c>
      <c r="O41" s="531">
        <v>21</v>
      </c>
      <c r="P41" s="531">
        <v>25</v>
      </c>
      <c r="Q41" s="494">
        <f t="shared" si="7"/>
        <v>0.84</v>
      </c>
    </row>
    <row r="42" spans="1:32" s="569" customFormat="1" ht="120" customHeight="1" x14ac:dyDescent="0.25">
      <c r="A42" s="580" t="s">
        <v>675</v>
      </c>
      <c r="B42" s="564">
        <v>41</v>
      </c>
      <c r="C42" s="564" t="s">
        <v>693</v>
      </c>
      <c r="D42" s="565" t="s">
        <v>841</v>
      </c>
      <c r="E42" s="565" t="s">
        <v>856</v>
      </c>
      <c r="F42" s="564" t="s">
        <v>857</v>
      </c>
      <c r="G42" s="565">
        <v>1</v>
      </c>
      <c r="H42" s="565" t="s">
        <v>45</v>
      </c>
      <c r="I42" s="565" t="s">
        <v>858</v>
      </c>
      <c r="J42" s="565" t="s">
        <v>859</v>
      </c>
      <c r="K42" s="565" t="s">
        <v>860</v>
      </c>
      <c r="L42" s="565" t="s">
        <v>862</v>
      </c>
      <c r="M42" s="565" t="s">
        <v>849</v>
      </c>
      <c r="N42" s="565" t="s">
        <v>50</v>
      </c>
      <c r="O42" s="531">
        <v>19</v>
      </c>
      <c r="P42" s="531">
        <v>23</v>
      </c>
      <c r="Q42" s="494">
        <f t="shared" si="7"/>
        <v>0.82608695652173914</v>
      </c>
    </row>
    <row r="43" spans="1:32" s="569" customFormat="1" ht="120" customHeight="1" x14ac:dyDescent="0.25">
      <c r="A43" s="581" t="s">
        <v>654</v>
      </c>
      <c r="B43" s="564">
        <v>42</v>
      </c>
      <c r="C43" s="564" t="s">
        <v>673</v>
      </c>
      <c r="D43" s="565" t="s">
        <v>142</v>
      </c>
      <c r="E43" s="565" t="s">
        <v>205</v>
      </c>
      <c r="F43" s="564" t="s">
        <v>206</v>
      </c>
      <c r="G43" s="593" t="s">
        <v>207</v>
      </c>
      <c r="H43" s="593" t="s">
        <v>209</v>
      </c>
      <c r="I43" s="593" t="s">
        <v>208</v>
      </c>
      <c r="J43" s="593" t="s">
        <v>210</v>
      </c>
      <c r="K43" s="593" t="s">
        <v>211</v>
      </c>
      <c r="L43" s="593" t="s">
        <v>213</v>
      </c>
      <c r="M43" s="593" t="s">
        <v>161</v>
      </c>
      <c r="N43" s="593" t="s">
        <v>50</v>
      </c>
      <c r="O43" s="607">
        <v>198</v>
      </c>
      <c r="P43" s="607">
        <v>227</v>
      </c>
      <c r="Q43" s="608">
        <f t="shared" si="7"/>
        <v>0.8722466960352423</v>
      </c>
    </row>
    <row r="44" spans="1:32" s="569" customFormat="1" ht="60" customHeight="1" x14ac:dyDescent="0.25">
      <c r="A44" s="580" t="s">
        <v>675</v>
      </c>
      <c r="B44" s="564">
        <v>43</v>
      </c>
      <c r="C44" s="564" t="s">
        <v>674</v>
      </c>
      <c r="D44" s="565" t="s">
        <v>143</v>
      </c>
      <c r="E44" s="565" t="s">
        <v>594</v>
      </c>
      <c r="F44" s="564" t="s">
        <v>595</v>
      </c>
      <c r="G44" s="565" t="s">
        <v>207</v>
      </c>
      <c r="H44" s="565" t="s">
        <v>67</v>
      </c>
      <c r="I44" s="565" t="s">
        <v>596</v>
      </c>
      <c r="J44" s="565" t="s">
        <v>597</v>
      </c>
      <c r="K44" s="565" t="s">
        <v>598</v>
      </c>
      <c r="L44" s="565" t="s">
        <v>602</v>
      </c>
      <c r="M44" s="565" t="s">
        <v>161</v>
      </c>
      <c r="N44" s="565" t="s">
        <v>50</v>
      </c>
      <c r="O44" s="537">
        <v>6</v>
      </c>
      <c r="P44" s="537">
        <v>5</v>
      </c>
      <c r="Q44" s="536">
        <f t="shared" si="7"/>
        <v>1.2</v>
      </c>
      <c r="R44" s="789"/>
      <c r="S44" s="790"/>
      <c r="T44" s="790"/>
      <c r="U44" s="790"/>
      <c r="V44" s="790"/>
      <c r="W44" s="790"/>
      <c r="X44" s="790"/>
      <c r="Y44" s="790"/>
      <c r="Z44" s="790"/>
      <c r="AA44" s="790"/>
      <c r="AB44" s="790"/>
      <c r="AC44" s="790"/>
      <c r="AD44" s="790"/>
      <c r="AE44" s="790"/>
      <c r="AF44" s="791"/>
    </row>
    <row r="45" spans="1:32" s="562" customFormat="1" ht="120.75" thickBot="1" x14ac:dyDescent="0.3">
      <c r="A45" s="583" t="s">
        <v>675</v>
      </c>
      <c r="B45" s="584">
        <v>44</v>
      </c>
      <c r="C45" s="584" t="s">
        <v>674</v>
      </c>
      <c r="D45" s="585" t="s">
        <v>143</v>
      </c>
      <c r="E45" s="586" t="s">
        <v>813</v>
      </c>
      <c r="F45" s="584" t="s">
        <v>814</v>
      </c>
      <c r="G45" s="565" t="s">
        <v>207</v>
      </c>
      <c r="H45" s="617" t="s">
        <v>67</v>
      </c>
      <c r="I45" s="617" t="s">
        <v>815</v>
      </c>
      <c r="J45" s="564" t="s">
        <v>816</v>
      </c>
      <c r="K45" s="617" t="s">
        <v>817</v>
      </c>
      <c r="L45" s="617" t="s">
        <v>818</v>
      </c>
      <c r="M45" s="617" t="s">
        <v>70</v>
      </c>
      <c r="N45" s="617" t="s">
        <v>71</v>
      </c>
      <c r="O45" s="618">
        <v>19</v>
      </c>
      <c r="P45" s="618">
        <v>19</v>
      </c>
      <c r="Q45" s="536">
        <f t="shared" si="7"/>
        <v>1</v>
      </c>
    </row>
  </sheetData>
  <autoFilter ref="A1:Q45" xr:uid="{086DEA30-005C-4EF9-97CF-0C041D5D09B1}">
    <filterColumn colId="2" showButton="0"/>
  </autoFilter>
  <mergeCells count="3">
    <mergeCell ref="C1:D1"/>
    <mergeCell ref="R44:AF44"/>
    <mergeCell ref="R9:AF9"/>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Z69"/>
  <sheetViews>
    <sheetView topLeftCell="A12" workbookViewId="0">
      <selection activeCell="I18" sqref="I18:Y18"/>
    </sheetView>
  </sheetViews>
  <sheetFormatPr baseColWidth="10" defaultColWidth="3.7109375" defaultRowHeight="14.25" x14ac:dyDescent="0.2"/>
  <cols>
    <col min="1" max="1" width="3.7109375" style="343"/>
    <col min="2" max="2" width="2.85546875" style="343" customWidth="1"/>
    <col min="3" max="6" width="2.7109375" style="343" customWidth="1"/>
    <col min="7" max="7" width="4.28515625" style="343" customWidth="1"/>
    <col min="8" max="8" width="14.28515625" style="343" customWidth="1"/>
    <col min="9" max="9" width="13.42578125" style="343" customWidth="1"/>
    <col min="10" max="10" width="15" style="343" customWidth="1"/>
    <col min="11" max="12" width="3.42578125" style="343" customWidth="1"/>
    <col min="13" max="15" width="2.7109375" style="343" customWidth="1"/>
    <col min="16" max="16" width="7.7109375" style="343" customWidth="1"/>
    <col min="17" max="17" width="3.5703125" style="343" customWidth="1"/>
    <col min="18" max="18" width="3.7109375" style="343"/>
    <col min="19" max="19" width="3.28515625" style="343" customWidth="1"/>
    <col min="20" max="21" width="6.42578125" style="343" customWidth="1"/>
    <col min="22" max="22" width="3.7109375" style="343"/>
    <col min="23" max="24" width="4.28515625" style="343" customWidth="1"/>
    <col min="25" max="25" width="5" style="343" customWidth="1"/>
    <col min="26" max="26" width="2.85546875" style="343" customWidth="1"/>
    <col min="27" max="16384" width="3.7109375" style="343"/>
  </cols>
  <sheetData>
    <row r="1" spans="1:26" ht="15" thickBot="1" x14ac:dyDescent="0.25">
      <c r="A1" s="341"/>
      <c r="B1" s="342"/>
      <c r="C1" s="342"/>
      <c r="D1" s="342"/>
      <c r="E1" s="342"/>
      <c r="F1" s="342"/>
    </row>
    <row r="2" spans="1:26" ht="45.75" customHeight="1" x14ac:dyDescent="0.2">
      <c r="A2" s="34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34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34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341"/>
      <c r="B5" s="341"/>
      <c r="C5" s="341"/>
      <c r="D5" s="341"/>
      <c r="E5" s="341"/>
      <c r="F5" s="341"/>
      <c r="G5" s="341"/>
      <c r="H5" s="344"/>
      <c r="I5" s="344"/>
      <c r="J5" s="344"/>
      <c r="K5" s="344"/>
      <c r="L5" s="344"/>
      <c r="M5" s="344"/>
      <c r="N5" s="344"/>
      <c r="O5" s="344"/>
      <c r="P5" s="344"/>
      <c r="Q5" s="344"/>
      <c r="R5" s="344"/>
      <c r="S5" s="344"/>
      <c r="T5" s="344"/>
      <c r="U5" s="344"/>
      <c r="V5" s="344"/>
      <c r="W5" s="344"/>
      <c r="X5" s="344"/>
      <c r="Y5" s="344"/>
      <c r="Z5" s="344"/>
    </row>
    <row r="6" spans="1:26" ht="15.75" thickBot="1" x14ac:dyDescent="0.25">
      <c r="B6" s="345"/>
      <c r="C6" s="346"/>
      <c r="D6" s="346"/>
      <c r="E6" s="346"/>
      <c r="F6" s="346"/>
      <c r="G6" s="346"/>
      <c r="H6" s="346"/>
      <c r="I6" s="347"/>
      <c r="J6" s="347"/>
      <c r="K6" s="347"/>
      <c r="L6" s="347"/>
      <c r="M6" s="347"/>
      <c r="N6" s="347"/>
      <c r="O6" s="347"/>
      <c r="P6" s="347"/>
      <c r="Q6" s="347"/>
      <c r="R6" s="348"/>
      <c r="S6" s="348"/>
      <c r="T6" s="348"/>
      <c r="U6" s="348"/>
      <c r="V6" s="348"/>
      <c r="W6" s="346"/>
      <c r="X6" s="346"/>
      <c r="Y6" s="346"/>
      <c r="Z6" s="349"/>
    </row>
    <row r="7" spans="1:26" ht="15" customHeight="1" x14ac:dyDescent="0.2">
      <c r="B7" s="350"/>
      <c r="C7" s="628" t="s">
        <v>2</v>
      </c>
      <c r="D7" s="629"/>
      <c r="E7" s="629"/>
      <c r="F7" s="629"/>
      <c r="G7" s="629"/>
      <c r="H7" s="630"/>
      <c r="I7" s="661" t="s">
        <v>423</v>
      </c>
      <c r="J7" s="662"/>
      <c r="K7" s="662"/>
      <c r="L7" s="662"/>
      <c r="M7" s="662"/>
      <c r="N7" s="662"/>
      <c r="O7" s="662"/>
      <c r="P7" s="662"/>
      <c r="Q7" s="662"/>
      <c r="R7" s="662"/>
      <c r="S7" s="662"/>
      <c r="T7" s="662"/>
      <c r="U7" s="662"/>
      <c r="V7" s="662"/>
      <c r="W7" s="662"/>
      <c r="X7" s="662"/>
      <c r="Y7" s="663"/>
      <c r="Z7" s="351"/>
    </row>
    <row r="8" spans="1:26" ht="15.75" thickBot="1" x14ac:dyDescent="0.25">
      <c r="B8" s="350"/>
      <c r="C8" s="631"/>
      <c r="D8" s="632"/>
      <c r="E8" s="632"/>
      <c r="F8" s="632"/>
      <c r="G8" s="632"/>
      <c r="H8" s="633"/>
      <c r="I8" s="664"/>
      <c r="J8" s="665"/>
      <c r="K8" s="665"/>
      <c r="L8" s="665"/>
      <c r="M8" s="665"/>
      <c r="N8" s="665"/>
      <c r="O8" s="665"/>
      <c r="P8" s="665"/>
      <c r="Q8" s="665"/>
      <c r="R8" s="665"/>
      <c r="S8" s="665"/>
      <c r="T8" s="665"/>
      <c r="U8" s="665"/>
      <c r="V8" s="665"/>
      <c r="W8" s="665"/>
      <c r="X8" s="665"/>
      <c r="Y8" s="666"/>
      <c r="Z8" s="351"/>
    </row>
    <row r="9" spans="1:26" ht="15.75" thickBot="1" x14ac:dyDescent="0.25">
      <c r="B9" s="350"/>
      <c r="C9" s="352"/>
      <c r="D9" s="352"/>
      <c r="E9" s="352"/>
      <c r="F9" s="352"/>
      <c r="G9" s="352"/>
      <c r="H9" s="352"/>
      <c r="I9" s="353"/>
      <c r="J9" s="353"/>
      <c r="K9" s="353"/>
      <c r="L9" s="353"/>
      <c r="M9" s="353"/>
      <c r="N9" s="353"/>
      <c r="O9" s="353"/>
      <c r="P9" s="353"/>
      <c r="Q9" s="353"/>
      <c r="R9" s="354"/>
      <c r="S9" s="354"/>
      <c r="T9" s="354"/>
      <c r="U9" s="354"/>
      <c r="V9" s="354"/>
      <c r="W9" s="352"/>
      <c r="X9" s="352"/>
      <c r="Y9" s="352"/>
      <c r="Z9" s="351"/>
    </row>
    <row r="10" spans="1:26" ht="15" customHeight="1" thickBot="1" x14ac:dyDescent="0.25">
      <c r="B10" s="350"/>
      <c r="C10" s="628" t="s">
        <v>4</v>
      </c>
      <c r="D10" s="629"/>
      <c r="E10" s="629"/>
      <c r="F10" s="629"/>
      <c r="G10" s="629"/>
      <c r="H10" s="630"/>
      <c r="I10" s="676" t="s">
        <v>638</v>
      </c>
      <c r="J10" s="677"/>
      <c r="K10" s="677"/>
      <c r="L10" s="677"/>
      <c r="M10" s="677"/>
      <c r="N10" s="677"/>
      <c r="O10" s="677"/>
      <c r="P10" s="677"/>
      <c r="Q10" s="678"/>
      <c r="R10" s="673" t="s">
        <v>3</v>
      </c>
      <c r="S10" s="674"/>
      <c r="T10" s="674"/>
      <c r="U10" s="675"/>
      <c r="V10" s="667" t="s">
        <v>5</v>
      </c>
      <c r="W10" s="668"/>
      <c r="X10" s="668"/>
      <c r="Y10" s="669"/>
      <c r="Z10" s="351"/>
    </row>
    <row r="11" spans="1:26" ht="28.5" customHeight="1" thickBot="1" x14ac:dyDescent="0.25">
      <c r="B11" s="350"/>
      <c r="C11" s="631"/>
      <c r="D11" s="632"/>
      <c r="E11" s="632"/>
      <c r="F11" s="632"/>
      <c r="G11" s="632"/>
      <c r="H11" s="633"/>
      <c r="I11" s="679"/>
      <c r="J11" s="680"/>
      <c r="K11" s="680"/>
      <c r="L11" s="680"/>
      <c r="M11" s="680"/>
      <c r="N11" s="680"/>
      <c r="O11" s="680"/>
      <c r="P11" s="680"/>
      <c r="Q11" s="681"/>
      <c r="R11" s="682" t="s">
        <v>639</v>
      </c>
      <c r="S11" s="683"/>
      <c r="T11" s="683"/>
      <c r="U11" s="684"/>
      <c r="V11" s="670">
        <v>4</v>
      </c>
      <c r="W11" s="671"/>
      <c r="X11" s="671"/>
      <c r="Y11" s="672"/>
      <c r="Z11" s="351"/>
    </row>
    <row r="12" spans="1:26" ht="15" thickBot="1" x14ac:dyDescent="0.25">
      <c r="B12" s="355"/>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7"/>
    </row>
    <row r="13" spans="1:26" ht="15" customHeight="1" x14ac:dyDescent="0.2">
      <c r="B13" s="355"/>
      <c r="C13" s="628" t="s">
        <v>6</v>
      </c>
      <c r="D13" s="629"/>
      <c r="E13" s="629"/>
      <c r="F13" s="629"/>
      <c r="G13" s="629"/>
      <c r="H13" s="630"/>
      <c r="I13" s="634" t="s">
        <v>640</v>
      </c>
      <c r="J13" s="635"/>
      <c r="K13" s="635"/>
      <c r="L13" s="635"/>
      <c r="M13" s="635"/>
      <c r="N13" s="635"/>
      <c r="O13" s="635"/>
      <c r="P13" s="635"/>
      <c r="Q13" s="635"/>
      <c r="R13" s="635"/>
      <c r="S13" s="636"/>
      <c r="T13" s="628" t="s">
        <v>7</v>
      </c>
      <c r="U13" s="629"/>
      <c r="V13" s="629"/>
      <c r="W13" s="629"/>
      <c r="X13" s="629"/>
      <c r="Y13" s="630"/>
      <c r="Z13" s="357"/>
    </row>
    <row r="14" spans="1:26" ht="30" customHeight="1" thickBot="1" x14ac:dyDescent="0.25">
      <c r="B14" s="355"/>
      <c r="C14" s="631"/>
      <c r="D14" s="632"/>
      <c r="E14" s="632"/>
      <c r="F14" s="632"/>
      <c r="G14" s="632"/>
      <c r="H14" s="633"/>
      <c r="I14" s="637"/>
      <c r="J14" s="638"/>
      <c r="K14" s="638"/>
      <c r="L14" s="638"/>
      <c r="M14" s="638"/>
      <c r="N14" s="638"/>
      <c r="O14" s="638"/>
      <c r="P14" s="638"/>
      <c r="Q14" s="638"/>
      <c r="R14" s="638"/>
      <c r="S14" s="639"/>
      <c r="T14" s="640" t="s">
        <v>67</v>
      </c>
      <c r="U14" s="641"/>
      <c r="V14" s="641"/>
      <c r="W14" s="641"/>
      <c r="X14" s="641"/>
      <c r="Y14" s="642"/>
      <c r="Z14" s="357"/>
    </row>
    <row r="15" spans="1:26" ht="15" thickBot="1" x14ac:dyDescent="0.25">
      <c r="B15" s="35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7"/>
    </row>
    <row r="16" spans="1:26" ht="57.75" customHeight="1" thickBot="1" x14ac:dyDescent="0.25">
      <c r="B16" s="355"/>
      <c r="C16" s="685" t="s">
        <v>8</v>
      </c>
      <c r="D16" s="686"/>
      <c r="E16" s="686"/>
      <c r="F16" s="686"/>
      <c r="G16" s="686"/>
      <c r="H16" s="687"/>
      <c r="I16" s="688" t="s">
        <v>641</v>
      </c>
      <c r="J16" s="689"/>
      <c r="K16" s="689"/>
      <c r="L16" s="689"/>
      <c r="M16" s="689"/>
      <c r="N16" s="689"/>
      <c r="O16" s="689"/>
      <c r="P16" s="689"/>
      <c r="Q16" s="689"/>
      <c r="R16" s="689"/>
      <c r="S16" s="689"/>
      <c r="T16" s="689"/>
      <c r="U16" s="689"/>
      <c r="V16" s="689"/>
      <c r="W16" s="689"/>
      <c r="X16" s="689"/>
      <c r="Y16" s="690"/>
      <c r="Z16" s="357"/>
    </row>
    <row r="17" spans="2:26" ht="16.5" customHeight="1" thickBot="1" x14ac:dyDescent="0.25">
      <c r="B17" s="355"/>
      <c r="C17" s="354"/>
      <c r="D17" s="354"/>
      <c r="E17" s="354"/>
      <c r="F17" s="354"/>
      <c r="G17" s="354"/>
      <c r="H17" s="354"/>
      <c r="I17" s="358"/>
      <c r="J17" s="358"/>
      <c r="K17" s="358"/>
      <c r="L17" s="358"/>
      <c r="M17" s="358"/>
      <c r="N17" s="358"/>
      <c r="O17" s="358"/>
      <c r="P17" s="358"/>
      <c r="Q17" s="358"/>
      <c r="R17" s="358"/>
      <c r="S17" s="358"/>
      <c r="T17" s="358"/>
      <c r="U17" s="358"/>
      <c r="V17" s="358"/>
      <c r="W17" s="358"/>
      <c r="X17" s="358"/>
      <c r="Y17" s="358"/>
      <c r="Z17" s="357"/>
    </row>
    <row r="18" spans="2:26" ht="52.5" customHeight="1" thickBot="1" x14ac:dyDescent="0.25">
      <c r="B18" s="355"/>
      <c r="C18" s="685" t="s">
        <v>9</v>
      </c>
      <c r="D18" s="686"/>
      <c r="E18" s="686"/>
      <c r="F18" s="686"/>
      <c r="G18" s="686"/>
      <c r="H18" s="687"/>
      <c r="I18" s="688"/>
      <c r="J18" s="689"/>
      <c r="K18" s="689"/>
      <c r="L18" s="689"/>
      <c r="M18" s="689"/>
      <c r="N18" s="689"/>
      <c r="O18" s="689"/>
      <c r="P18" s="689"/>
      <c r="Q18" s="689"/>
      <c r="R18" s="689"/>
      <c r="S18" s="689"/>
      <c r="T18" s="689"/>
      <c r="U18" s="689"/>
      <c r="V18" s="689"/>
      <c r="W18" s="689"/>
      <c r="X18" s="689"/>
      <c r="Y18" s="690"/>
      <c r="Z18" s="357"/>
    </row>
    <row r="19" spans="2:26" ht="16.5" customHeight="1" thickBot="1" x14ac:dyDescent="0.25">
      <c r="B19" s="355"/>
      <c r="C19" s="354"/>
      <c r="D19" s="354"/>
      <c r="E19" s="354"/>
      <c r="F19" s="354"/>
      <c r="G19" s="354"/>
      <c r="H19" s="354"/>
      <c r="I19" s="358"/>
      <c r="J19" s="358"/>
      <c r="K19" s="358"/>
      <c r="L19" s="358"/>
      <c r="M19" s="358"/>
      <c r="N19" s="358"/>
      <c r="O19" s="358"/>
      <c r="P19" s="358"/>
      <c r="Q19" s="358"/>
      <c r="R19" s="358"/>
      <c r="S19" s="358"/>
      <c r="T19" s="358"/>
      <c r="U19" s="358"/>
      <c r="V19" s="358"/>
      <c r="W19" s="358"/>
      <c r="X19" s="358"/>
      <c r="Y19" s="358"/>
      <c r="Z19" s="357"/>
    </row>
    <row r="20" spans="2:26" s="341" customFormat="1" ht="22.5" customHeight="1" x14ac:dyDescent="0.2">
      <c r="B20" s="355"/>
      <c r="C20" s="691" t="s">
        <v>10</v>
      </c>
      <c r="D20" s="692"/>
      <c r="E20" s="692"/>
      <c r="F20" s="692"/>
      <c r="G20" s="692"/>
      <c r="H20" s="693"/>
      <c r="I20" s="697" t="s">
        <v>642</v>
      </c>
      <c r="J20" s="698"/>
      <c r="K20" s="698"/>
      <c r="L20" s="699"/>
      <c r="M20" s="667" t="s">
        <v>11</v>
      </c>
      <c r="N20" s="668"/>
      <c r="O20" s="668"/>
      <c r="P20" s="668"/>
      <c r="Q20" s="668"/>
      <c r="R20" s="668"/>
      <c r="S20" s="669"/>
      <c r="T20" s="667" t="s">
        <v>12</v>
      </c>
      <c r="U20" s="668"/>
      <c r="V20" s="668"/>
      <c r="W20" s="668"/>
      <c r="X20" s="668"/>
      <c r="Y20" s="669"/>
      <c r="Z20" s="357"/>
    </row>
    <row r="21" spans="2:26" s="341" customFormat="1" ht="30.75" customHeight="1" thickBot="1" x14ac:dyDescent="0.25">
      <c r="B21" s="355"/>
      <c r="C21" s="694"/>
      <c r="D21" s="695"/>
      <c r="E21" s="695"/>
      <c r="F21" s="695"/>
      <c r="G21" s="695"/>
      <c r="H21" s="696"/>
      <c r="I21" s="700"/>
      <c r="J21" s="701"/>
      <c r="K21" s="701"/>
      <c r="L21" s="702"/>
      <c r="M21" s="842" t="s">
        <v>643</v>
      </c>
      <c r="N21" s="843"/>
      <c r="O21" s="843"/>
      <c r="P21" s="843"/>
      <c r="Q21" s="843"/>
      <c r="R21" s="843"/>
      <c r="S21" s="844"/>
      <c r="T21" s="845" t="s">
        <v>644</v>
      </c>
      <c r="U21" s="846"/>
      <c r="V21" s="846"/>
      <c r="W21" s="846"/>
      <c r="X21" s="846"/>
      <c r="Y21" s="847"/>
      <c r="Z21" s="357"/>
    </row>
    <row r="22" spans="2:26" ht="15" thickBot="1" x14ac:dyDescent="0.25">
      <c r="B22" s="355"/>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7"/>
    </row>
    <row r="23" spans="2:26" ht="31.5" customHeight="1" x14ac:dyDescent="0.2">
      <c r="B23" s="355"/>
      <c r="C23" s="667" t="s">
        <v>13</v>
      </c>
      <c r="D23" s="668"/>
      <c r="E23" s="668"/>
      <c r="F23" s="668"/>
      <c r="G23" s="668"/>
      <c r="H23" s="668"/>
      <c r="I23" s="669"/>
      <c r="J23" s="667" t="s">
        <v>14</v>
      </c>
      <c r="K23" s="668"/>
      <c r="L23" s="668"/>
      <c r="M23" s="668"/>
      <c r="N23" s="668"/>
      <c r="O23" s="668"/>
      <c r="P23" s="669"/>
      <c r="Q23" s="667" t="s">
        <v>15</v>
      </c>
      <c r="R23" s="668"/>
      <c r="S23" s="668"/>
      <c r="T23" s="668"/>
      <c r="U23" s="668"/>
      <c r="V23" s="668"/>
      <c r="W23" s="668"/>
      <c r="X23" s="668"/>
      <c r="Y23" s="669"/>
      <c r="Z23" s="357"/>
    </row>
    <row r="24" spans="2:26" ht="33.75" customHeight="1" thickBot="1" x14ac:dyDescent="0.25">
      <c r="B24" s="355"/>
      <c r="C24" s="710" t="s">
        <v>645</v>
      </c>
      <c r="D24" s="711"/>
      <c r="E24" s="711"/>
      <c r="F24" s="711"/>
      <c r="G24" s="711"/>
      <c r="H24" s="711"/>
      <c r="I24" s="712"/>
      <c r="J24" s="710" t="s">
        <v>431</v>
      </c>
      <c r="K24" s="711"/>
      <c r="L24" s="711"/>
      <c r="M24" s="711"/>
      <c r="N24" s="711"/>
      <c r="O24" s="711"/>
      <c r="P24" s="712"/>
      <c r="Q24" s="713" t="s">
        <v>432</v>
      </c>
      <c r="R24" s="714"/>
      <c r="S24" s="714"/>
      <c r="T24" s="714"/>
      <c r="U24" s="714"/>
      <c r="V24" s="714"/>
      <c r="W24" s="714"/>
      <c r="X24" s="714"/>
      <c r="Y24" s="715"/>
      <c r="Z24" s="357"/>
    </row>
    <row r="25" spans="2:26" ht="15" thickBot="1" x14ac:dyDescent="0.25">
      <c r="B25" s="355"/>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7"/>
    </row>
    <row r="26" spans="2:26" ht="33" customHeight="1" thickBot="1" x14ac:dyDescent="0.25">
      <c r="B26" s="355"/>
      <c r="C26" s="685" t="s">
        <v>16</v>
      </c>
      <c r="D26" s="686"/>
      <c r="E26" s="686"/>
      <c r="F26" s="686"/>
      <c r="G26" s="686"/>
      <c r="H26" s="687"/>
      <c r="I26" s="688" t="s">
        <v>646</v>
      </c>
      <c r="J26" s="689"/>
      <c r="K26" s="689"/>
      <c r="L26" s="689"/>
      <c r="M26" s="689"/>
      <c r="N26" s="689"/>
      <c r="O26" s="689"/>
      <c r="P26" s="689"/>
      <c r="Q26" s="689"/>
      <c r="R26" s="689"/>
      <c r="S26" s="689"/>
      <c r="T26" s="689"/>
      <c r="U26" s="689"/>
      <c r="V26" s="689"/>
      <c r="W26" s="689"/>
      <c r="X26" s="689"/>
      <c r="Y26" s="690"/>
      <c r="Z26" s="357"/>
    </row>
    <row r="27" spans="2:26" ht="15.75" thickBot="1" x14ac:dyDescent="0.25">
      <c r="B27" s="355"/>
      <c r="C27" s="354"/>
      <c r="D27" s="354"/>
      <c r="E27" s="354"/>
      <c r="F27" s="354"/>
      <c r="G27" s="354"/>
      <c r="H27" s="354"/>
      <c r="I27" s="358"/>
      <c r="J27" s="358"/>
      <c r="K27" s="358"/>
      <c r="L27" s="358"/>
      <c r="M27" s="358"/>
      <c r="N27" s="358"/>
      <c r="O27" s="358"/>
      <c r="P27" s="358"/>
      <c r="Q27" s="358"/>
      <c r="R27" s="358"/>
      <c r="S27" s="358"/>
      <c r="T27" s="358"/>
      <c r="U27" s="358"/>
      <c r="V27" s="358"/>
      <c r="W27" s="358"/>
      <c r="X27" s="358"/>
      <c r="Y27" s="358"/>
      <c r="Z27" s="357"/>
    </row>
    <row r="28" spans="2:26" ht="39.75" customHeight="1" thickBot="1" x14ac:dyDescent="0.25">
      <c r="B28" s="355"/>
      <c r="C28" s="834" t="s">
        <v>17</v>
      </c>
      <c r="D28" s="835"/>
      <c r="E28" s="835"/>
      <c r="F28" s="835"/>
      <c r="G28" s="835"/>
      <c r="H28" s="836"/>
      <c r="I28" s="837"/>
      <c r="J28" s="838"/>
      <c r="K28" s="834" t="s">
        <v>18</v>
      </c>
      <c r="L28" s="835"/>
      <c r="M28" s="835"/>
      <c r="N28" s="835"/>
      <c r="O28" s="835"/>
      <c r="P28" s="836"/>
      <c r="Q28" s="839" t="s">
        <v>38</v>
      </c>
      <c r="R28" s="840"/>
      <c r="S28" s="841"/>
      <c r="T28" s="112" t="s">
        <v>77</v>
      </c>
      <c r="U28" s="840" t="s">
        <v>39</v>
      </c>
      <c r="V28" s="840"/>
      <c r="W28" s="840"/>
      <c r="X28" s="841"/>
      <c r="Y28" s="113"/>
      <c r="Z28" s="357"/>
    </row>
    <row r="29" spans="2:26" ht="16.5" customHeight="1" thickBot="1" x14ac:dyDescent="0.25">
      <c r="B29" s="355"/>
      <c r="C29" s="354"/>
      <c r="D29" s="354"/>
      <c r="E29" s="354"/>
      <c r="F29" s="354"/>
      <c r="G29" s="354"/>
      <c r="H29" s="354"/>
      <c r="I29" s="358"/>
      <c r="J29" s="358"/>
      <c r="K29" s="354"/>
      <c r="L29" s="354"/>
      <c r="M29" s="354"/>
      <c r="N29" s="354"/>
      <c r="O29" s="354"/>
      <c r="P29" s="354"/>
      <c r="Q29" s="43"/>
      <c r="R29" s="43"/>
      <c r="S29" s="44"/>
      <c r="T29" s="43"/>
      <c r="U29" s="43"/>
      <c r="V29" s="44"/>
      <c r="W29" s="43"/>
      <c r="X29" s="43"/>
      <c r="Y29" s="45"/>
      <c r="Z29" s="357"/>
    </row>
    <row r="30" spans="2:26" s="115" customFormat="1" ht="12.75" x14ac:dyDescent="0.2">
      <c r="B30" s="114"/>
      <c r="C30" s="824" t="s">
        <v>19</v>
      </c>
      <c r="D30" s="825"/>
      <c r="E30" s="825"/>
      <c r="F30" s="825"/>
      <c r="G30" s="825"/>
      <c r="H30" s="825"/>
      <c r="I30" s="825"/>
      <c r="J30" s="825"/>
      <c r="K30" s="825"/>
      <c r="L30" s="825"/>
      <c r="M30" s="825"/>
      <c r="N30" s="825"/>
      <c r="O30" s="825"/>
      <c r="P30" s="825"/>
      <c r="Q30" s="825"/>
      <c r="R30" s="825"/>
      <c r="S30" s="825"/>
      <c r="T30" s="825"/>
      <c r="U30" s="825"/>
      <c r="V30" s="825"/>
      <c r="W30" s="825"/>
      <c r="X30" s="825"/>
      <c r="Y30" s="826"/>
      <c r="Z30" s="109"/>
    </row>
    <row r="31" spans="2:26" s="115" customFormat="1" ht="13.5" thickBot="1" x14ac:dyDescent="0.25">
      <c r="B31" s="114"/>
      <c r="C31" s="827"/>
      <c r="D31" s="828"/>
      <c r="E31" s="828"/>
      <c r="F31" s="828"/>
      <c r="G31" s="828"/>
      <c r="H31" s="828"/>
      <c r="I31" s="828"/>
      <c r="J31" s="828"/>
      <c r="K31" s="828"/>
      <c r="L31" s="828"/>
      <c r="M31" s="828"/>
      <c r="N31" s="828"/>
      <c r="O31" s="828"/>
      <c r="P31" s="828"/>
      <c r="Q31" s="828"/>
      <c r="R31" s="828"/>
      <c r="S31" s="828"/>
      <c r="T31" s="828"/>
      <c r="U31" s="828"/>
      <c r="V31" s="828"/>
      <c r="W31" s="828"/>
      <c r="X31" s="828"/>
      <c r="Y31" s="829"/>
      <c r="Z31" s="109"/>
    </row>
    <row r="32" spans="2:26" s="115" customFormat="1" ht="12.75" x14ac:dyDescent="0.2">
      <c r="B32" s="114"/>
      <c r="C32" s="824" t="s">
        <v>20</v>
      </c>
      <c r="D32" s="825"/>
      <c r="E32" s="825"/>
      <c r="F32" s="825"/>
      <c r="G32" s="826"/>
      <c r="H32" s="830" t="s">
        <v>647</v>
      </c>
      <c r="I32" s="830" t="s">
        <v>448</v>
      </c>
      <c r="J32" s="830" t="s">
        <v>23</v>
      </c>
      <c r="K32" s="832" t="s">
        <v>24</v>
      </c>
      <c r="L32" s="825"/>
      <c r="M32" s="825"/>
      <c r="N32" s="825"/>
      <c r="O32" s="825"/>
      <c r="P32" s="825"/>
      <c r="Q32" s="825"/>
      <c r="R32" s="825"/>
      <c r="S32" s="825"/>
      <c r="T32" s="825"/>
      <c r="U32" s="825"/>
      <c r="V32" s="825"/>
      <c r="W32" s="825"/>
      <c r="X32" s="825"/>
      <c r="Y32" s="826"/>
      <c r="Z32" s="109"/>
    </row>
    <row r="33" spans="2:26" s="115" customFormat="1" ht="47.25" customHeight="1" thickBot="1" x14ac:dyDescent="0.25">
      <c r="B33" s="114"/>
      <c r="C33" s="827"/>
      <c r="D33" s="828"/>
      <c r="E33" s="828"/>
      <c r="F33" s="828"/>
      <c r="G33" s="829"/>
      <c r="H33" s="831"/>
      <c r="I33" s="831"/>
      <c r="J33" s="831"/>
      <c r="K33" s="833"/>
      <c r="L33" s="828"/>
      <c r="M33" s="828"/>
      <c r="N33" s="828"/>
      <c r="O33" s="828"/>
      <c r="P33" s="828"/>
      <c r="Q33" s="828"/>
      <c r="R33" s="828"/>
      <c r="S33" s="828"/>
      <c r="T33" s="828"/>
      <c r="U33" s="828"/>
      <c r="V33" s="828"/>
      <c r="W33" s="828"/>
      <c r="X33" s="828"/>
      <c r="Y33" s="829"/>
      <c r="Z33" s="109"/>
    </row>
    <row r="34" spans="2:26" s="115" customFormat="1" ht="238.5" customHeight="1" x14ac:dyDescent="0.2">
      <c r="B34" s="114"/>
      <c r="C34" s="795">
        <v>2018</v>
      </c>
      <c r="D34" s="796"/>
      <c r="E34" s="796"/>
      <c r="F34" s="796"/>
      <c r="G34" s="796"/>
      <c r="H34" s="409">
        <f>+[3]tab!E23</f>
        <v>8.445999999999998</v>
      </c>
      <c r="I34" s="410">
        <v>20</v>
      </c>
      <c r="J34" s="589">
        <f>+H34/I34</f>
        <v>0.4222999999999999</v>
      </c>
      <c r="K34" s="797" t="s">
        <v>892</v>
      </c>
      <c r="L34" s="797"/>
      <c r="M34" s="797"/>
      <c r="N34" s="797"/>
      <c r="O34" s="797"/>
      <c r="P34" s="797"/>
      <c r="Q34" s="797"/>
      <c r="R34" s="797"/>
      <c r="S34" s="797"/>
      <c r="T34" s="797"/>
      <c r="U34" s="797"/>
      <c r="V34" s="797"/>
      <c r="W34" s="797"/>
      <c r="X34" s="797"/>
      <c r="Y34" s="798"/>
      <c r="Z34" s="109"/>
    </row>
    <row r="35" spans="2:26" s="115" customFormat="1" ht="13.5" thickBot="1" x14ac:dyDescent="0.25">
      <c r="B35" s="114"/>
      <c r="C35" s="809" t="s">
        <v>25</v>
      </c>
      <c r="D35" s="810"/>
      <c r="E35" s="810"/>
      <c r="F35" s="810"/>
      <c r="G35" s="811"/>
      <c r="H35" s="411"/>
      <c r="I35" s="412"/>
      <c r="J35" s="413"/>
      <c r="K35" s="812"/>
      <c r="L35" s="813"/>
      <c r="M35" s="813"/>
      <c r="N35" s="813"/>
      <c r="O35" s="813"/>
      <c r="P35" s="813"/>
      <c r="Q35" s="813"/>
      <c r="R35" s="813"/>
      <c r="S35" s="813"/>
      <c r="T35" s="813"/>
      <c r="U35" s="813"/>
      <c r="V35" s="813"/>
      <c r="W35" s="813"/>
      <c r="X35" s="813"/>
      <c r="Y35" s="814"/>
      <c r="Z35" s="109"/>
    </row>
    <row r="36" spans="2:26" s="361" customFormat="1" ht="15" thickBot="1" x14ac:dyDescent="0.25">
      <c r="B36" s="360"/>
      <c r="C36" s="356"/>
      <c r="D36" s="356"/>
      <c r="E36" s="356"/>
      <c r="F36" s="356"/>
      <c r="G36" s="356"/>
      <c r="H36" s="365"/>
      <c r="I36" s="365"/>
      <c r="J36" s="28"/>
      <c r="K36" s="356"/>
      <c r="L36" s="356"/>
      <c r="M36" s="356"/>
      <c r="N36" s="356"/>
      <c r="O36" s="356"/>
      <c r="P36" s="356"/>
      <c r="Q36" s="356"/>
      <c r="R36" s="356"/>
      <c r="S36" s="356"/>
      <c r="T36" s="356"/>
      <c r="U36" s="356"/>
      <c r="V36" s="356"/>
      <c r="W36" s="356"/>
      <c r="X36" s="356"/>
      <c r="Y36" s="356"/>
      <c r="Z36" s="357"/>
    </row>
    <row r="37" spans="2:26" s="361" customFormat="1" x14ac:dyDescent="0.2">
      <c r="B37" s="360"/>
      <c r="C37" s="744" t="s">
        <v>26</v>
      </c>
      <c r="D37" s="745"/>
      <c r="E37" s="745"/>
      <c r="F37" s="745"/>
      <c r="G37" s="745"/>
      <c r="H37" s="745"/>
      <c r="I37" s="745"/>
      <c r="J37" s="745"/>
      <c r="K37" s="745"/>
      <c r="L37" s="745"/>
      <c r="M37" s="745"/>
      <c r="N37" s="745"/>
      <c r="O37" s="745"/>
      <c r="P37" s="745"/>
      <c r="Q37" s="745"/>
      <c r="R37" s="745"/>
      <c r="S37" s="745"/>
      <c r="T37" s="745"/>
      <c r="U37" s="745"/>
      <c r="V37" s="745"/>
      <c r="W37" s="745"/>
      <c r="X37" s="745"/>
      <c r="Y37" s="746"/>
      <c r="Z37" s="357"/>
    </row>
    <row r="38" spans="2:26" ht="15" thickBot="1" x14ac:dyDescent="0.25">
      <c r="B38" s="355"/>
      <c r="C38" s="747"/>
      <c r="D38" s="748"/>
      <c r="E38" s="748"/>
      <c r="F38" s="748"/>
      <c r="G38" s="748"/>
      <c r="H38" s="748"/>
      <c r="I38" s="748"/>
      <c r="J38" s="748"/>
      <c r="K38" s="748"/>
      <c r="L38" s="748"/>
      <c r="M38" s="748"/>
      <c r="N38" s="748"/>
      <c r="O38" s="748"/>
      <c r="P38" s="748"/>
      <c r="Q38" s="748"/>
      <c r="R38" s="748"/>
      <c r="S38" s="748"/>
      <c r="T38" s="748"/>
      <c r="U38" s="748"/>
      <c r="V38" s="748"/>
      <c r="W38" s="748"/>
      <c r="X38" s="748"/>
      <c r="Y38" s="749"/>
      <c r="Z38" s="357"/>
    </row>
    <row r="39" spans="2:26" x14ac:dyDescent="0.2">
      <c r="B39" s="355"/>
      <c r="C39" s="815" t="s">
        <v>27</v>
      </c>
      <c r="D39" s="816"/>
      <c r="E39" s="816"/>
      <c r="F39" s="816"/>
      <c r="G39" s="816"/>
      <c r="H39" s="816"/>
      <c r="I39" s="816"/>
      <c r="J39" s="816"/>
      <c r="K39" s="816"/>
      <c r="L39" s="816"/>
      <c r="M39" s="816"/>
      <c r="N39" s="816"/>
      <c r="O39" s="816"/>
      <c r="P39" s="816"/>
      <c r="Q39" s="816"/>
      <c r="R39" s="816"/>
      <c r="S39" s="816"/>
      <c r="T39" s="816"/>
      <c r="U39" s="816"/>
      <c r="V39" s="816"/>
      <c r="W39" s="816"/>
      <c r="X39" s="816"/>
      <c r="Y39" s="817"/>
      <c r="Z39" s="357"/>
    </row>
    <row r="40" spans="2:26" x14ac:dyDescent="0.2">
      <c r="B40" s="355"/>
      <c r="C40" s="818"/>
      <c r="D40" s="819"/>
      <c r="E40" s="819"/>
      <c r="F40" s="819"/>
      <c r="G40" s="819"/>
      <c r="H40" s="819"/>
      <c r="I40" s="819"/>
      <c r="J40" s="819"/>
      <c r="K40" s="819"/>
      <c r="L40" s="819"/>
      <c r="M40" s="819"/>
      <c r="N40" s="819"/>
      <c r="O40" s="819"/>
      <c r="P40" s="819"/>
      <c r="Q40" s="819"/>
      <c r="R40" s="819"/>
      <c r="S40" s="819"/>
      <c r="T40" s="819"/>
      <c r="U40" s="819"/>
      <c r="V40" s="819"/>
      <c r="W40" s="819"/>
      <c r="X40" s="819"/>
      <c r="Y40" s="820"/>
      <c r="Z40" s="357"/>
    </row>
    <row r="41" spans="2:26" x14ac:dyDescent="0.2">
      <c r="B41" s="355"/>
      <c r="C41" s="818"/>
      <c r="D41" s="819"/>
      <c r="E41" s="819"/>
      <c r="F41" s="819"/>
      <c r="G41" s="819"/>
      <c r="H41" s="819"/>
      <c r="I41" s="819"/>
      <c r="J41" s="819"/>
      <c r="K41" s="819"/>
      <c r="L41" s="819"/>
      <c r="M41" s="819"/>
      <c r="N41" s="819"/>
      <c r="O41" s="819"/>
      <c r="P41" s="819"/>
      <c r="Q41" s="819"/>
      <c r="R41" s="819"/>
      <c r="S41" s="819"/>
      <c r="T41" s="819"/>
      <c r="U41" s="819"/>
      <c r="V41" s="819"/>
      <c r="W41" s="819"/>
      <c r="X41" s="819"/>
      <c r="Y41" s="820"/>
      <c r="Z41" s="357"/>
    </row>
    <row r="42" spans="2:26" x14ac:dyDescent="0.2">
      <c r="B42" s="355"/>
      <c r="C42" s="818"/>
      <c r="D42" s="819"/>
      <c r="E42" s="819"/>
      <c r="F42" s="819"/>
      <c r="G42" s="819"/>
      <c r="H42" s="819"/>
      <c r="I42" s="819"/>
      <c r="J42" s="819"/>
      <c r="K42" s="819"/>
      <c r="L42" s="819"/>
      <c r="M42" s="819"/>
      <c r="N42" s="819"/>
      <c r="O42" s="819"/>
      <c r="P42" s="819"/>
      <c r="Q42" s="819"/>
      <c r="R42" s="819"/>
      <c r="S42" s="819"/>
      <c r="T42" s="819"/>
      <c r="U42" s="819"/>
      <c r="V42" s="819"/>
      <c r="W42" s="819"/>
      <c r="X42" s="819"/>
      <c r="Y42" s="820"/>
      <c r="Z42" s="357"/>
    </row>
    <row r="43" spans="2:26" x14ac:dyDescent="0.2">
      <c r="B43" s="355"/>
      <c r="C43" s="818"/>
      <c r="D43" s="819"/>
      <c r="E43" s="819"/>
      <c r="F43" s="819"/>
      <c r="G43" s="819"/>
      <c r="H43" s="819"/>
      <c r="I43" s="819"/>
      <c r="J43" s="819"/>
      <c r="K43" s="819"/>
      <c r="L43" s="819"/>
      <c r="M43" s="819"/>
      <c r="N43" s="819"/>
      <c r="O43" s="819"/>
      <c r="P43" s="819"/>
      <c r="Q43" s="819"/>
      <c r="R43" s="819"/>
      <c r="S43" s="819"/>
      <c r="T43" s="819"/>
      <c r="U43" s="819"/>
      <c r="V43" s="819"/>
      <c r="W43" s="819"/>
      <c r="X43" s="819"/>
      <c r="Y43" s="820"/>
      <c r="Z43" s="357"/>
    </row>
    <row r="44" spans="2:26" x14ac:dyDescent="0.2">
      <c r="B44" s="355"/>
      <c r="C44" s="818"/>
      <c r="D44" s="819"/>
      <c r="E44" s="819"/>
      <c r="F44" s="819"/>
      <c r="G44" s="819"/>
      <c r="H44" s="819"/>
      <c r="I44" s="819"/>
      <c r="J44" s="819"/>
      <c r="K44" s="819"/>
      <c r="L44" s="819"/>
      <c r="M44" s="819"/>
      <c r="N44" s="819"/>
      <c r="O44" s="819"/>
      <c r="P44" s="819"/>
      <c r="Q44" s="819"/>
      <c r="R44" s="819"/>
      <c r="S44" s="819"/>
      <c r="T44" s="819"/>
      <c r="U44" s="819"/>
      <c r="V44" s="819"/>
      <c r="W44" s="819"/>
      <c r="X44" s="819"/>
      <c r="Y44" s="820"/>
      <c r="Z44" s="357"/>
    </row>
    <row r="45" spans="2:26" x14ac:dyDescent="0.2">
      <c r="B45" s="355"/>
      <c r="C45" s="818"/>
      <c r="D45" s="819"/>
      <c r="E45" s="819"/>
      <c r="F45" s="819"/>
      <c r="G45" s="819"/>
      <c r="H45" s="819"/>
      <c r="I45" s="819"/>
      <c r="J45" s="819"/>
      <c r="K45" s="819"/>
      <c r="L45" s="819"/>
      <c r="M45" s="819"/>
      <c r="N45" s="819"/>
      <c r="O45" s="819"/>
      <c r="P45" s="819"/>
      <c r="Q45" s="819"/>
      <c r="R45" s="819"/>
      <c r="S45" s="819"/>
      <c r="T45" s="819"/>
      <c r="U45" s="819"/>
      <c r="V45" s="819"/>
      <c r="W45" s="819"/>
      <c r="X45" s="819"/>
      <c r="Y45" s="820"/>
      <c r="Z45" s="357"/>
    </row>
    <row r="46" spans="2:26" x14ac:dyDescent="0.2">
      <c r="B46" s="355"/>
      <c r="C46" s="818"/>
      <c r="D46" s="819"/>
      <c r="E46" s="819"/>
      <c r="F46" s="819"/>
      <c r="G46" s="819"/>
      <c r="H46" s="819"/>
      <c r="I46" s="819"/>
      <c r="J46" s="819"/>
      <c r="K46" s="819"/>
      <c r="L46" s="819"/>
      <c r="M46" s="819"/>
      <c r="N46" s="819"/>
      <c r="O46" s="819"/>
      <c r="P46" s="819"/>
      <c r="Q46" s="819"/>
      <c r="R46" s="819"/>
      <c r="S46" s="819"/>
      <c r="T46" s="819"/>
      <c r="U46" s="819"/>
      <c r="V46" s="819"/>
      <c r="W46" s="819"/>
      <c r="X46" s="819"/>
      <c r="Y46" s="820"/>
      <c r="Z46" s="357"/>
    </row>
    <row r="47" spans="2:26" x14ac:dyDescent="0.2">
      <c r="B47" s="355"/>
      <c r="C47" s="818"/>
      <c r="D47" s="819"/>
      <c r="E47" s="819"/>
      <c r="F47" s="819"/>
      <c r="G47" s="819"/>
      <c r="H47" s="819"/>
      <c r="I47" s="819"/>
      <c r="J47" s="819"/>
      <c r="K47" s="819"/>
      <c r="L47" s="819"/>
      <c r="M47" s="819"/>
      <c r="N47" s="819"/>
      <c r="O47" s="819"/>
      <c r="P47" s="819"/>
      <c r="Q47" s="819"/>
      <c r="R47" s="819"/>
      <c r="S47" s="819"/>
      <c r="T47" s="819"/>
      <c r="U47" s="819"/>
      <c r="V47" s="819"/>
      <c r="W47" s="819"/>
      <c r="X47" s="819"/>
      <c r="Y47" s="820"/>
      <c r="Z47" s="357"/>
    </row>
    <row r="48" spans="2:26" x14ac:dyDescent="0.2">
      <c r="B48" s="355"/>
      <c r="C48" s="818"/>
      <c r="D48" s="819"/>
      <c r="E48" s="819"/>
      <c r="F48" s="819"/>
      <c r="G48" s="819"/>
      <c r="H48" s="819"/>
      <c r="I48" s="819"/>
      <c r="J48" s="819"/>
      <c r="K48" s="819"/>
      <c r="L48" s="819"/>
      <c r="M48" s="819"/>
      <c r="N48" s="819"/>
      <c r="O48" s="819"/>
      <c r="P48" s="819"/>
      <c r="Q48" s="819"/>
      <c r="R48" s="819"/>
      <c r="S48" s="819"/>
      <c r="T48" s="819"/>
      <c r="U48" s="819"/>
      <c r="V48" s="819"/>
      <c r="W48" s="819"/>
      <c r="X48" s="819"/>
      <c r="Y48" s="820"/>
      <c r="Z48" s="357"/>
    </row>
    <row r="49" spans="1:26" x14ac:dyDescent="0.2">
      <c r="B49" s="355"/>
      <c r="C49" s="818"/>
      <c r="D49" s="819"/>
      <c r="E49" s="819"/>
      <c r="F49" s="819"/>
      <c r="G49" s="819"/>
      <c r="H49" s="819"/>
      <c r="I49" s="819"/>
      <c r="J49" s="819"/>
      <c r="K49" s="819"/>
      <c r="L49" s="819"/>
      <c r="M49" s="819"/>
      <c r="N49" s="819"/>
      <c r="O49" s="819"/>
      <c r="P49" s="819"/>
      <c r="Q49" s="819"/>
      <c r="R49" s="819"/>
      <c r="S49" s="819"/>
      <c r="T49" s="819"/>
      <c r="U49" s="819"/>
      <c r="V49" s="819"/>
      <c r="W49" s="819"/>
      <c r="X49" s="819"/>
      <c r="Y49" s="820"/>
      <c r="Z49" s="357"/>
    </row>
    <row r="50" spans="1:26" x14ac:dyDescent="0.2">
      <c r="B50" s="355"/>
      <c r="C50" s="818"/>
      <c r="D50" s="819"/>
      <c r="E50" s="819"/>
      <c r="F50" s="819"/>
      <c r="G50" s="819"/>
      <c r="H50" s="819"/>
      <c r="I50" s="819"/>
      <c r="J50" s="819"/>
      <c r="K50" s="819"/>
      <c r="L50" s="819"/>
      <c r="M50" s="819"/>
      <c r="N50" s="819"/>
      <c r="O50" s="819"/>
      <c r="P50" s="819"/>
      <c r="Q50" s="819"/>
      <c r="R50" s="819"/>
      <c r="S50" s="819"/>
      <c r="T50" s="819"/>
      <c r="U50" s="819"/>
      <c r="V50" s="819"/>
      <c r="W50" s="819"/>
      <c r="X50" s="819"/>
      <c r="Y50" s="820"/>
      <c r="Z50" s="357"/>
    </row>
    <row r="51" spans="1:26" ht="15" thickBot="1" x14ac:dyDescent="0.25">
      <c r="B51" s="355"/>
      <c r="C51" s="821"/>
      <c r="D51" s="822"/>
      <c r="E51" s="822"/>
      <c r="F51" s="822"/>
      <c r="G51" s="822"/>
      <c r="H51" s="822"/>
      <c r="I51" s="822"/>
      <c r="J51" s="822"/>
      <c r="K51" s="822"/>
      <c r="L51" s="822"/>
      <c r="M51" s="822"/>
      <c r="N51" s="822"/>
      <c r="O51" s="822"/>
      <c r="P51" s="822"/>
      <c r="Q51" s="822"/>
      <c r="R51" s="822"/>
      <c r="S51" s="822"/>
      <c r="T51" s="822"/>
      <c r="U51" s="822"/>
      <c r="V51" s="822"/>
      <c r="W51" s="822"/>
      <c r="X51" s="822"/>
      <c r="Y51" s="823"/>
      <c r="Z51" s="357"/>
    </row>
    <row r="52" spans="1:26" x14ac:dyDescent="0.2">
      <c r="B52" s="366"/>
      <c r="C52" s="367"/>
      <c r="D52" s="367"/>
      <c r="E52" s="367"/>
      <c r="F52" s="367"/>
      <c r="G52" s="367"/>
      <c r="H52" s="367"/>
      <c r="I52" s="367"/>
      <c r="J52" s="367"/>
      <c r="K52" s="367"/>
      <c r="L52" s="367"/>
      <c r="M52" s="367"/>
      <c r="N52" s="367"/>
      <c r="O52" s="367"/>
      <c r="P52" s="367"/>
      <c r="Q52" s="367"/>
      <c r="R52" s="367"/>
      <c r="S52" s="367"/>
      <c r="T52" s="367"/>
      <c r="U52" s="367"/>
      <c r="V52" s="367"/>
      <c r="W52" s="367"/>
      <c r="X52" s="367"/>
      <c r="Y52" s="367"/>
      <c r="Z52" s="368"/>
    </row>
    <row r="53" spans="1:26" ht="15" thickBot="1" x14ac:dyDescent="0.25">
      <c r="B53" s="369"/>
      <c r="C53" s="370"/>
      <c r="D53" s="370"/>
      <c r="E53" s="370"/>
      <c r="F53" s="370"/>
      <c r="G53" s="370"/>
      <c r="H53" s="370"/>
      <c r="I53" s="370"/>
      <c r="J53" s="370"/>
      <c r="K53" s="370"/>
      <c r="L53" s="370"/>
      <c r="M53" s="370"/>
      <c r="N53" s="370"/>
      <c r="O53" s="370"/>
      <c r="P53" s="370"/>
      <c r="Q53" s="370"/>
      <c r="R53" s="370"/>
      <c r="S53" s="370"/>
      <c r="T53" s="370"/>
      <c r="U53" s="370"/>
      <c r="V53" s="370"/>
      <c r="W53" s="370"/>
      <c r="X53" s="370"/>
      <c r="Y53" s="370"/>
      <c r="Z53" s="371"/>
    </row>
    <row r="54" spans="1:26" ht="14.25" customHeight="1" x14ac:dyDescent="0.2">
      <c r="B54" s="372"/>
      <c r="C54" s="759" t="s">
        <v>20</v>
      </c>
      <c r="D54" s="760"/>
      <c r="E54" s="760"/>
      <c r="F54" s="760"/>
      <c r="G54" s="761"/>
      <c r="H54" s="759" t="s">
        <v>34</v>
      </c>
      <c r="I54" s="761"/>
      <c r="J54" s="759" t="s">
        <v>35</v>
      </c>
      <c r="K54" s="760"/>
      <c r="L54" s="760"/>
      <c r="M54" s="761"/>
      <c r="N54" s="759" t="s">
        <v>33</v>
      </c>
      <c r="O54" s="760"/>
      <c r="P54" s="760"/>
      <c r="Q54" s="760"/>
      <c r="R54" s="760"/>
      <c r="S54" s="760"/>
      <c r="T54" s="760"/>
      <c r="U54" s="760"/>
      <c r="V54" s="760"/>
      <c r="W54" s="760"/>
      <c r="X54" s="760"/>
      <c r="Y54" s="761"/>
      <c r="Z54" s="373"/>
    </row>
    <row r="55" spans="1:26" ht="14.25" customHeight="1" x14ac:dyDescent="0.2">
      <c r="A55" s="341"/>
      <c r="B55" s="374"/>
      <c r="C55" s="762"/>
      <c r="D55" s="763"/>
      <c r="E55" s="763"/>
      <c r="F55" s="763"/>
      <c r="G55" s="764"/>
      <c r="H55" s="762"/>
      <c r="I55" s="764"/>
      <c r="J55" s="762"/>
      <c r="K55" s="763"/>
      <c r="L55" s="763"/>
      <c r="M55" s="764"/>
      <c r="N55" s="762"/>
      <c r="O55" s="763"/>
      <c r="P55" s="763"/>
      <c r="Q55" s="763"/>
      <c r="R55" s="763"/>
      <c r="S55" s="763"/>
      <c r="T55" s="763"/>
      <c r="U55" s="763"/>
      <c r="V55" s="763"/>
      <c r="W55" s="763"/>
      <c r="X55" s="763"/>
      <c r="Y55" s="764"/>
      <c r="Z55" s="373"/>
    </row>
    <row r="56" spans="1:26" ht="15" customHeight="1" thickBot="1" x14ac:dyDescent="0.25">
      <c r="A56" s="341"/>
      <c r="B56" s="374"/>
      <c r="C56" s="762"/>
      <c r="D56" s="763"/>
      <c r="E56" s="763"/>
      <c r="F56" s="763"/>
      <c r="G56" s="764"/>
      <c r="H56" s="762"/>
      <c r="I56" s="764"/>
      <c r="J56" s="762"/>
      <c r="K56" s="763"/>
      <c r="L56" s="763"/>
      <c r="M56" s="764"/>
      <c r="N56" s="762"/>
      <c r="O56" s="763"/>
      <c r="P56" s="763"/>
      <c r="Q56" s="763"/>
      <c r="R56" s="763"/>
      <c r="S56" s="763"/>
      <c r="T56" s="763"/>
      <c r="U56" s="763"/>
      <c r="V56" s="763"/>
      <c r="W56" s="763"/>
      <c r="X56" s="763"/>
      <c r="Y56" s="764"/>
      <c r="Z56" s="373"/>
    </row>
    <row r="57" spans="1:26" ht="36.75" customHeight="1" x14ac:dyDescent="0.2">
      <c r="B57" s="372"/>
      <c r="C57" s="799" t="s">
        <v>849</v>
      </c>
      <c r="D57" s="800"/>
      <c r="E57" s="800"/>
      <c r="F57" s="800"/>
      <c r="G57" s="800"/>
      <c r="H57" s="801">
        <v>0.53700000000000003</v>
      </c>
      <c r="I57" s="802"/>
      <c r="J57" s="803">
        <v>0.4222999999999999</v>
      </c>
      <c r="K57" s="804"/>
      <c r="L57" s="804"/>
      <c r="M57" s="805"/>
      <c r="N57" s="806" t="s">
        <v>891</v>
      </c>
      <c r="O57" s="807"/>
      <c r="P57" s="807"/>
      <c r="Q57" s="807"/>
      <c r="R57" s="807"/>
      <c r="S57" s="807"/>
      <c r="T57" s="807"/>
      <c r="U57" s="807"/>
      <c r="V57" s="807"/>
      <c r="W57" s="807"/>
      <c r="X57" s="807"/>
      <c r="Y57" s="808"/>
      <c r="Z57" s="375"/>
    </row>
    <row r="58" spans="1:26" x14ac:dyDescent="0.2">
      <c r="B58" s="372"/>
      <c r="C58" s="645"/>
      <c r="D58" s="646"/>
      <c r="E58" s="646"/>
      <c r="F58" s="646"/>
      <c r="G58" s="646"/>
      <c r="H58" s="646"/>
      <c r="I58" s="646"/>
      <c r="J58" s="646"/>
      <c r="K58" s="646"/>
      <c r="L58" s="646"/>
      <c r="M58" s="646"/>
      <c r="N58" s="646"/>
      <c r="O58" s="646"/>
      <c r="P58" s="646"/>
      <c r="Q58" s="646"/>
      <c r="R58" s="646"/>
      <c r="S58" s="646"/>
      <c r="T58" s="646"/>
      <c r="U58" s="646"/>
      <c r="V58" s="646"/>
      <c r="W58" s="646"/>
      <c r="X58" s="646"/>
      <c r="Y58" s="768"/>
      <c r="Z58" s="375"/>
    </row>
    <row r="59" spans="1:26" x14ac:dyDescent="0.2">
      <c r="B59" s="372"/>
      <c r="C59" s="645"/>
      <c r="D59" s="646"/>
      <c r="E59" s="646"/>
      <c r="F59" s="646"/>
      <c r="G59" s="646"/>
      <c r="H59" s="646"/>
      <c r="I59" s="646"/>
      <c r="J59" s="646"/>
      <c r="K59" s="646"/>
      <c r="L59" s="646"/>
      <c r="M59" s="646"/>
      <c r="N59" s="646"/>
      <c r="O59" s="646"/>
      <c r="P59" s="646"/>
      <c r="Q59" s="646"/>
      <c r="R59" s="646"/>
      <c r="S59" s="646"/>
      <c r="T59" s="646"/>
      <c r="U59" s="646"/>
      <c r="V59" s="646"/>
      <c r="W59" s="646"/>
      <c r="X59" s="646"/>
      <c r="Y59" s="768"/>
      <c r="Z59" s="375"/>
    </row>
    <row r="60" spans="1:26" x14ac:dyDescent="0.2">
      <c r="B60" s="372"/>
      <c r="C60" s="645"/>
      <c r="D60" s="646"/>
      <c r="E60" s="646"/>
      <c r="F60" s="646"/>
      <c r="G60" s="646"/>
      <c r="H60" s="646"/>
      <c r="I60" s="646"/>
      <c r="J60" s="646"/>
      <c r="K60" s="646"/>
      <c r="L60" s="646"/>
      <c r="M60" s="646"/>
      <c r="N60" s="646"/>
      <c r="O60" s="646"/>
      <c r="P60" s="646"/>
      <c r="Q60" s="646"/>
      <c r="R60" s="646"/>
      <c r="S60" s="646"/>
      <c r="T60" s="646"/>
      <c r="U60" s="646"/>
      <c r="V60" s="646"/>
      <c r="W60" s="646"/>
      <c r="X60" s="646"/>
      <c r="Y60" s="768"/>
      <c r="Z60" s="375"/>
    </row>
    <row r="61" spans="1:26" x14ac:dyDescent="0.2">
      <c r="B61" s="372"/>
      <c r="C61" s="645"/>
      <c r="D61" s="646"/>
      <c r="E61" s="646"/>
      <c r="F61" s="646"/>
      <c r="G61" s="646"/>
      <c r="H61" s="646"/>
      <c r="I61" s="646"/>
      <c r="J61" s="646"/>
      <c r="K61" s="646"/>
      <c r="L61" s="646"/>
      <c r="M61" s="646"/>
      <c r="N61" s="646"/>
      <c r="O61" s="646"/>
      <c r="P61" s="646"/>
      <c r="Q61" s="646"/>
      <c r="R61" s="646"/>
      <c r="S61" s="646"/>
      <c r="T61" s="646"/>
      <c r="U61" s="646"/>
      <c r="V61" s="646"/>
      <c r="W61" s="646"/>
      <c r="X61" s="646"/>
      <c r="Y61" s="768"/>
      <c r="Z61" s="375"/>
    </row>
    <row r="62" spans="1:26" x14ac:dyDescent="0.2">
      <c r="B62" s="372"/>
      <c r="C62" s="645"/>
      <c r="D62" s="646"/>
      <c r="E62" s="646"/>
      <c r="F62" s="646"/>
      <c r="G62" s="646"/>
      <c r="H62" s="646"/>
      <c r="I62" s="646"/>
      <c r="J62" s="646"/>
      <c r="K62" s="646"/>
      <c r="L62" s="646"/>
      <c r="M62" s="646"/>
      <c r="N62" s="646"/>
      <c r="O62" s="646"/>
      <c r="P62" s="646"/>
      <c r="Q62" s="646"/>
      <c r="R62" s="646"/>
      <c r="S62" s="646"/>
      <c r="T62" s="646"/>
      <c r="U62" s="646"/>
      <c r="V62" s="646"/>
      <c r="W62" s="646"/>
      <c r="X62" s="646"/>
      <c r="Y62" s="768"/>
      <c r="Z62" s="375"/>
    </row>
    <row r="63" spans="1:26" x14ac:dyDescent="0.2">
      <c r="B63" s="372"/>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75"/>
    </row>
    <row r="64" spans="1:26" x14ac:dyDescent="0.2">
      <c r="B64" s="372"/>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75"/>
    </row>
    <row r="65" spans="2:26" x14ac:dyDescent="0.2">
      <c r="B65" s="372"/>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75"/>
    </row>
    <row r="66" spans="2:26" x14ac:dyDescent="0.2">
      <c r="B66" s="372"/>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75"/>
    </row>
    <row r="67" spans="2:26" x14ac:dyDescent="0.2">
      <c r="B67" s="372"/>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75"/>
    </row>
    <row r="68" spans="2:26" ht="15" thickBot="1" x14ac:dyDescent="0.25">
      <c r="B68" s="372"/>
      <c r="C68" s="647"/>
      <c r="D68" s="648"/>
      <c r="E68" s="648"/>
      <c r="F68" s="648"/>
      <c r="G68" s="648"/>
      <c r="H68" s="648"/>
      <c r="I68" s="648"/>
      <c r="J68" s="648"/>
      <c r="K68" s="648"/>
      <c r="L68" s="648"/>
      <c r="M68" s="648"/>
      <c r="N68" s="648"/>
      <c r="O68" s="648"/>
      <c r="P68" s="648"/>
      <c r="Q68" s="648"/>
      <c r="R68" s="648"/>
      <c r="S68" s="648"/>
      <c r="T68" s="648"/>
      <c r="U68" s="648"/>
      <c r="V68" s="648"/>
      <c r="W68" s="648"/>
      <c r="X68" s="648"/>
      <c r="Y68" s="770"/>
      <c r="Z68" s="375"/>
    </row>
    <row r="69" spans="2:26" x14ac:dyDescent="0.2">
      <c r="B69" s="376"/>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77"/>
    </row>
  </sheetData>
  <mergeCells count="104">
    <mergeCell ref="B2:G4"/>
    <mergeCell ref="H2:Z2"/>
    <mergeCell ref="H3:O3"/>
    <mergeCell ref="P3:Z3"/>
    <mergeCell ref="H4:Z4"/>
    <mergeCell ref="C7:H8"/>
    <mergeCell ref="I7:Y8"/>
    <mergeCell ref="C13:H14"/>
    <mergeCell ref="I13:S14"/>
    <mergeCell ref="T13:Y13"/>
    <mergeCell ref="T14:Y14"/>
    <mergeCell ref="C16:H16"/>
    <mergeCell ref="I16:Y16"/>
    <mergeCell ref="C10:H11"/>
    <mergeCell ref="I10:Q11"/>
    <mergeCell ref="R10:U10"/>
    <mergeCell ref="V10:Y10"/>
    <mergeCell ref="R11:U11"/>
    <mergeCell ref="V11:Y11"/>
    <mergeCell ref="C23:I23"/>
    <mergeCell ref="J23:P23"/>
    <mergeCell ref="Q23:Y23"/>
    <mergeCell ref="C24:I24"/>
    <mergeCell ref="J24:P24"/>
    <mergeCell ref="Q24:Y24"/>
    <mergeCell ref="C18:H18"/>
    <mergeCell ref="I18:Y18"/>
    <mergeCell ref="C20:H21"/>
    <mergeCell ref="I20:L21"/>
    <mergeCell ref="M20:S20"/>
    <mergeCell ref="T20:Y20"/>
    <mergeCell ref="M21:S21"/>
    <mergeCell ref="T21:Y21"/>
    <mergeCell ref="C30:Y31"/>
    <mergeCell ref="C32:G33"/>
    <mergeCell ref="H32:H33"/>
    <mergeCell ref="I32:I33"/>
    <mergeCell ref="J32:J33"/>
    <mergeCell ref="K32:Y33"/>
    <mergeCell ref="C26:H26"/>
    <mergeCell ref="I26:Y26"/>
    <mergeCell ref="C28:H28"/>
    <mergeCell ref="I28:J28"/>
    <mergeCell ref="K28:P28"/>
    <mergeCell ref="Q28:S28"/>
    <mergeCell ref="U28:X28"/>
    <mergeCell ref="C34:G34"/>
    <mergeCell ref="K34:Y34"/>
    <mergeCell ref="C54:G56"/>
    <mergeCell ref="H54:I56"/>
    <mergeCell ref="J54:M56"/>
    <mergeCell ref="N54:Y56"/>
    <mergeCell ref="C57:G57"/>
    <mergeCell ref="H57:I57"/>
    <mergeCell ref="J57:M57"/>
    <mergeCell ref="N57:Y57"/>
    <mergeCell ref="C35:G35"/>
    <mergeCell ref="K35:Y35"/>
    <mergeCell ref="C37:Y38"/>
    <mergeCell ref="C39:Y51"/>
    <mergeCell ref="C60:G60"/>
    <mergeCell ref="H60:I60"/>
    <mergeCell ref="J60:M60"/>
    <mergeCell ref="N60:Y60"/>
    <mergeCell ref="C61:G61"/>
    <mergeCell ref="H61:I61"/>
    <mergeCell ref="J61:M61"/>
    <mergeCell ref="N61:Y61"/>
    <mergeCell ref="C58:G58"/>
    <mergeCell ref="H58:I58"/>
    <mergeCell ref="J58:M58"/>
    <mergeCell ref="N58:Y58"/>
    <mergeCell ref="C59:G59"/>
    <mergeCell ref="H59:I59"/>
    <mergeCell ref="J59:M59"/>
    <mergeCell ref="N59:Y59"/>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8:G68"/>
    <mergeCell ref="H68:I68"/>
    <mergeCell ref="J68:M68"/>
    <mergeCell ref="N68:Y68"/>
    <mergeCell ref="C66:G66"/>
    <mergeCell ref="H66:I66"/>
    <mergeCell ref="J66:M66"/>
    <mergeCell ref="N66:Y66"/>
    <mergeCell ref="C67:G67"/>
    <mergeCell ref="H67:I67"/>
    <mergeCell ref="J67:M67"/>
    <mergeCell ref="N67:Y67"/>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A111"/>
  <sheetViews>
    <sheetView topLeftCell="A28" workbookViewId="0">
      <selection activeCell="K36" sqref="K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9" width="14.28515625" style="3" customWidth="1"/>
    <col min="10" max="10" width="13.42578125" style="3" customWidth="1"/>
    <col min="11" max="11" width="15" style="3" customWidth="1"/>
    <col min="12" max="13" width="3.42578125" style="3" customWidth="1"/>
    <col min="14" max="16" width="2.7109375" style="3" customWidth="1"/>
    <col min="17" max="17" width="7.7109375" style="3" customWidth="1"/>
    <col min="18" max="18" width="3.5703125" style="3" customWidth="1"/>
    <col min="19" max="19" width="3.7109375" style="3"/>
    <col min="20" max="20" width="3.28515625" style="3" customWidth="1"/>
    <col min="21" max="22" width="6.42578125" style="3" customWidth="1"/>
    <col min="23" max="23" width="3.7109375" style="3"/>
    <col min="24" max="26" width="5" style="3" customWidth="1"/>
    <col min="27" max="27" width="2.85546875" style="3" customWidth="1"/>
    <col min="28" max="16384" width="3.7109375" style="3"/>
  </cols>
  <sheetData>
    <row r="1" spans="1:27" ht="15" thickBot="1" x14ac:dyDescent="0.25">
      <c r="A1" s="1"/>
      <c r="B1" s="2"/>
      <c r="C1" s="2"/>
      <c r="D1" s="2"/>
      <c r="E1" s="2"/>
      <c r="F1" s="2"/>
    </row>
    <row r="2" spans="1:27"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49"/>
      <c r="AA2" s="650"/>
    </row>
    <row r="3" spans="1:27" ht="15" x14ac:dyDescent="0.2">
      <c r="A3" s="1"/>
      <c r="B3" s="645"/>
      <c r="C3" s="646"/>
      <c r="D3" s="646"/>
      <c r="E3" s="646"/>
      <c r="F3" s="646"/>
      <c r="G3" s="646"/>
      <c r="H3" s="651" t="s">
        <v>1</v>
      </c>
      <c r="I3" s="651"/>
      <c r="J3" s="651"/>
      <c r="K3" s="651"/>
      <c r="L3" s="651"/>
      <c r="M3" s="651"/>
      <c r="N3" s="651"/>
      <c r="O3" s="651"/>
      <c r="P3" s="651"/>
      <c r="Q3" s="651" t="s">
        <v>37</v>
      </c>
      <c r="R3" s="651"/>
      <c r="S3" s="651"/>
      <c r="T3" s="651"/>
      <c r="U3" s="651"/>
      <c r="V3" s="651"/>
      <c r="W3" s="651"/>
      <c r="X3" s="651"/>
      <c r="Y3" s="651"/>
      <c r="Z3" s="651"/>
      <c r="AA3" s="652"/>
    </row>
    <row r="4" spans="1:27"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3"/>
      <c r="AA4" s="654"/>
    </row>
    <row r="5" spans="1:27" ht="15" x14ac:dyDescent="0.2">
      <c r="A5" s="1"/>
      <c r="B5" s="1"/>
      <c r="C5" s="1"/>
      <c r="D5" s="1"/>
      <c r="E5" s="1"/>
      <c r="F5" s="1"/>
      <c r="G5" s="1"/>
      <c r="H5" s="4"/>
      <c r="I5" s="4"/>
      <c r="J5" s="4"/>
      <c r="K5" s="4"/>
      <c r="L5" s="4"/>
      <c r="M5" s="4"/>
      <c r="N5" s="4"/>
      <c r="O5" s="4"/>
      <c r="P5" s="4"/>
      <c r="Q5" s="4"/>
      <c r="R5" s="4"/>
      <c r="S5" s="4"/>
      <c r="T5" s="4"/>
      <c r="U5" s="4"/>
      <c r="V5" s="4"/>
      <c r="W5" s="4"/>
      <c r="X5" s="4"/>
      <c r="Y5" s="4"/>
      <c r="Z5" s="4"/>
      <c r="AA5" s="4"/>
    </row>
    <row r="6" spans="1:27" s="96" customFormat="1" ht="13.5" thickBot="1" x14ac:dyDescent="0.25">
      <c r="B6" s="97"/>
      <c r="C6" s="98"/>
      <c r="D6" s="98"/>
      <c r="E6" s="98"/>
      <c r="F6" s="98"/>
      <c r="G6" s="98"/>
      <c r="H6" s="98"/>
      <c r="I6" s="98"/>
      <c r="J6" s="99"/>
      <c r="K6" s="99"/>
      <c r="L6" s="99"/>
      <c r="M6" s="99"/>
      <c r="N6" s="99"/>
      <c r="O6" s="99"/>
      <c r="P6" s="99"/>
      <c r="Q6" s="99"/>
      <c r="R6" s="99"/>
      <c r="S6" s="100"/>
      <c r="T6" s="100"/>
      <c r="U6" s="100"/>
      <c r="V6" s="100"/>
      <c r="W6" s="100"/>
      <c r="X6" s="98"/>
      <c r="Y6" s="98"/>
      <c r="Z6" s="98"/>
      <c r="AA6" s="101"/>
    </row>
    <row r="7" spans="1:27" s="96" customFormat="1" ht="15" customHeight="1" x14ac:dyDescent="0.2">
      <c r="B7" s="102"/>
      <c r="C7" s="848" t="s">
        <v>2</v>
      </c>
      <c r="D7" s="849"/>
      <c r="E7" s="849"/>
      <c r="F7" s="849"/>
      <c r="G7" s="849"/>
      <c r="H7" s="850"/>
      <c r="I7" s="854" t="s">
        <v>423</v>
      </c>
      <c r="J7" s="855"/>
      <c r="K7" s="855"/>
      <c r="L7" s="855"/>
      <c r="M7" s="855"/>
      <c r="N7" s="855"/>
      <c r="O7" s="855"/>
      <c r="P7" s="855"/>
      <c r="Q7" s="855"/>
      <c r="R7" s="855"/>
      <c r="S7" s="855"/>
      <c r="T7" s="855"/>
      <c r="U7" s="855"/>
      <c r="V7" s="855"/>
      <c r="W7" s="855"/>
      <c r="X7" s="855"/>
      <c r="Y7" s="855"/>
      <c r="Z7" s="856"/>
      <c r="AA7" s="103"/>
    </row>
    <row r="8" spans="1:27" s="96" customFormat="1" ht="15.75" customHeight="1" thickBot="1" x14ac:dyDescent="0.25">
      <c r="B8" s="102"/>
      <c r="C8" s="851"/>
      <c r="D8" s="852"/>
      <c r="E8" s="852"/>
      <c r="F8" s="852"/>
      <c r="G8" s="852"/>
      <c r="H8" s="853"/>
      <c r="I8" s="857"/>
      <c r="J8" s="858"/>
      <c r="K8" s="858"/>
      <c r="L8" s="858"/>
      <c r="M8" s="858"/>
      <c r="N8" s="858"/>
      <c r="O8" s="858"/>
      <c r="P8" s="858"/>
      <c r="Q8" s="858"/>
      <c r="R8" s="858"/>
      <c r="S8" s="858"/>
      <c r="T8" s="858"/>
      <c r="U8" s="858"/>
      <c r="V8" s="858"/>
      <c r="W8" s="858"/>
      <c r="X8" s="858"/>
      <c r="Y8" s="858"/>
      <c r="Z8" s="859"/>
      <c r="AA8" s="103"/>
    </row>
    <row r="9" spans="1:27" s="96" customFormat="1" ht="13.5" thickBot="1" x14ac:dyDescent="0.25">
      <c r="B9" s="102"/>
      <c r="C9" s="104"/>
      <c r="D9" s="104"/>
      <c r="E9" s="104"/>
      <c r="F9" s="104"/>
      <c r="G9" s="104"/>
      <c r="H9" s="104"/>
      <c r="I9" s="104"/>
      <c r="J9" s="105"/>
      <c r="K9" s="105"/>
      <c r="L9" s="105"/>
      <c r="M9" s="105"/>
      <c r="N9" s="105"/>
      <c r="O9" s="105"/>
      <c r="P9" s="105"/>
      <c r="Q9" s="105"/>
      <c r="R9" s="105"/>
      <c r="S9" s="106"/>
      <c r="T9" s="106"/>
      <c r="U9" s="106"/>
      <c r="V9" s="106"/>
      <c r="W9" s="106"/>
      <c r="X9" s="104"/>
      <c r="Y9" s="104"/>
      <c r="Z9" s="104"/>
      <c r="AA9" s="103"/>
    </row>
    <row r="10" spans="1:27" s="96" customFormat="1" ht="15" customHeight="1" thickBot="1" x14ac:dyDescent="0.25">
      <c r="B10" s="102"/>
      <c r="C10" s="848" t="s">
        <v>4</v>
      </c>
      <c r="D10" s="849"/>
      <c r="E10" s="849"/>
      <c r="F10" s="849"/>
      <c r="G10" s="849"/>
      <c r="H10" s="850"/>
      <c r="I10" s="869" t="s">
        <v>424</v>
      </c>
      <c r="J10" s="870"/>
      <c r="K10" s="870"/>
      <c r="L10" s="870"/>
      <c r="M10" s="870"/>
      <c r="N10" s="870"/>
      <c r="O10" s="870"/>
      <c r="P10" s="870"/>
      <c r="Q10" s="870"/>
      <c r="R10" s="871"/>
      <c r="S10" s="875" t="s">
        <v>3</v>
      </c>
      <c r="T10" s="876"/>
      <c r="U10" s="876"/>
      <c r="V10" s="877"/>
      <c r="W10" s="878" t="s">
        <v>5</v>
      </c>
      <c r="X10" s="879"/>
      <c r="Y10" s="879"/>
      <c r="Z10" s="880"/>
      <c r="AA10" s="103"/>
    </row>
    <row r="11" spans="1:27" s="96" customFormat="1" ht="28.5" customHeight="1" thickBot="1" x14ac:dyDescent="0.25">
      <c r="B11" s="102"/>
      <c r="C11" s="851"/>
      <c r="D11" s="852"/>
      <c r="E11" s="852"/>
      <c r="F11" s="852"/>
      <c r="G11" s="852"/>
      <c r="H11" s="853"/>
      <c r="I11" s="872"/>
      <c r="J11" s="873"/>
      <c r="K11" s="873"/>
      <c r="L11" s="873"/>
      <c r="M11" s="873"/>
      <c r="N11" s="873"/>
      <c r="O11" s="873"/>
      <c r="P11" s="873"/>
      <c r="Q11" s="873"/>
      <c r="R11" s="874"/>
      <c r="S11" s="881" t="s">
        <v>425</v>
      </c>
      <c r="T11" s="882"/>
      <c r="U11" s="882"/>
      <c r="V11" s="883"/>
      <c r="W11" s="884" t="s">
        <v>43</v>
      </c>
      <c r="X11" s="885"/>
      <c r="Y11" s="885"/>
      <c r="Z11" s="886"/>
      <c r="AA11" s="103"/>
    </row>
    <row r="12" spans="1:27" s="96" customFormat="1" ht="13.5" thickBot="1" x14ac:dyDescent="0.25">
      <c r="B12" s="107"/>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9"/>
    </row>
    <row r="13" spans="1:27" s="96" customFormat="1" ht="15" customHeight="1" x14ac:dyDescent="0.2">
      <c r="B13" s="107"/>
      <c r="C13" s="848" t="s">
        <v>6</v>
      </c>
      <c r="D13" s="849"/>
      <c r="E13" s="849"/>
      <c r="F13" s="849"/>
      <c r="G13" s="849"/>
      <c r="H13" s="850"/>
      <c r="I13" s="860" t="s">
        <v>426</v>
      </c>
      <c r="J13" s="861"/>
      <c r="K13" s="861"/>
      <c r="L13" s="861"/>
      <c r="M13" s="861"/>
      <c r="N13" s="861"/>
      <c r="O13" s="861"/>
      <c r="P13" s="861"/>
      <c r="Q13" s="861"/>
      <c r="R13" s="861"/>
      <c r="S13" s="861"/>
      <c r="T13" s="862"/>
      <c r="U13" s="848" t="s">
        <v>7</v>
      </c>
      <c r="V13" s="849"/>
      <c r="W13" s="849"/>
      <c r="X13" s="849"/>
      <c r="Y13" s="849"/>
      <c r="Z13" s="850"/>
      <c r="AA13" s="109"/>
    </row>
    <row r="14" spans="1:27" s="96" customFormat="1" ht="30" customHeight="1" thickBot="1" x14ac:dyDescent="0.25">
      <c r="B14" s="107"/>
      <c r="C14" s="851"/>
      <c r="D14" s="852"/>
      <c r="E14" s="852"/>
      <c r="F14" s="852"/>
      <c r="G14" s="852"/>
      <c r="H14" s="853"/>
      <c r="I14" s="863"/>
      <c r="J14" s="864"/>
      <c r="K14" s="864"/>
      <c r="L14" s="864"/>
      <c r="M14" s="864"/>
      <c r="N14" s="864"/>
      <c r="O14" s="864"/>
      <c r="P14" s="864"/>
      <c r="Q14" s="864"/>
      <c r="R14" s="864"/>
      <c r="S14" s="864"/>
      <c r="T14" s="865"/>
      <c r="U14" s="866" t="s">
        <v>67</v>
      </c>
      <c r="V14" s="867"/>
      <c r="W14" s="867"/>
      <c r="X14" s="867"/>
      <c r="Y14" s="867"/>
      <c r="Z14" s="868"/>
      <c r="AA14" s="109"/>
    </row>
    <row r="15" spans="1:27" s="96" customFormat="1" ht="13.5"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9"/>
    </row>
    <row r="16" spans="1:27" s="96" customFormat="1" ht="57.75" customHeight="1" thickBot="1" x14ac:dyDescent="0.25">
      <c r="B16" s="107"/>
      <c r="C16" s="834" t="s">
        <v>8</v>
      </c>
      <c r="D16" s="835"/>
      <c r="E16" s="835"/>
      <c r="F16" s="835"/>
      <c r="G16" s="835"/>
      <c r="H16" s="836"/>
      <c r="I16" s="839" t="s">
        <v>427</v>
      </c>
      <c r="J16" s="840"/>
      <c r="K16" s="840"/>
      <c r="L16" s="840"/>
      <c r="M16" s="840"/>
      <c r="N16" s="840"/>
      <c r="O16" s="840"/>
      <c r="P16" s="840"/>
      <c r="Q16" s="840"/>
      <c r="R16" s="840"/>
      <c r="S16" s="840"/>
      <c r="T16" s="840"/>
      <c r="U16" s="840"/>
      <c r="V16" s="840"/>
      <c r="W16" s="840"/>
      <c r="X16" s="840"/>
      <c r="Y16" s="840"/>
      <c r="Z16" s="841"/>
      <c r="AA16" s="109"/>
    </row>
    <row r="17" spans="2:27" s="96" customFormat="1" ht="16.5" customHeight="1" thickBot="1" x14ac:dyDescent="0.25">
      <c r="B17" s="107"/>
      <c r="C17" s="106"/>
      <c r="D17" s="106"/>
      <c r="E17" s="106"/>
      <c r="F17" s="106"/>
      <c r="G17" s="106"/>
      <c r="H17" s="106"/>
      <c r="I17" s="106"/>
      <c r="J17" s="110"/>
      <c r="K17" s="110"/>
      <c r="L17" s="110"/>
      <c r="M17" s="110"/>
      <c r="N17" s="110"/>
      <c r="O17" s="110"/>
      <c r="P17" s="110"/>
      <c r="Q17" s="110"/>
      <c r="R17" s="110"/>
      <c r="S17" s="110"/>
      <c r="T17" s="110"/>
      <c r="U17" s="110"/>
      <c r="V17" s="110"/>
      <c r="W17" s="110"/>
      <c r="X17" s="110"/>
      <c r="Y17" s="110"/>
      <c r="Z17" s="110"/>
      <c r="AA17" s="109"/>
    </row>
    <row r="18" spans="2:27" s="96" customFormat="1" ht="52.5" customHeight="1" thickBot="1" x14ac:dyDescent="0.25">
      <c r="B18" s="107"/>
      <c r="C18" s="834" t="s">
        <v>9</v>
      </c>
      <c r="D18" s="835"/>
      <c r="E18" s="835"/>
      <c r="F18" s="835"/>
      <c r="G18" s="835"/>
      <c r="H18" s="836"/>
      <c r="I18" s="839" t="s">
        <v>428</v>
      </c>
      <c r="J18" s="840"/>
      <c r="K18" s="840"/>
      <c r="L18" s="840"/>
      <c r="M18" s="840"/>
      <c r="N18" s="840"/>
      <c r="O18" s="840"/>
      <c r="P18" s="840"/>
      <c r="Q18" s="840"/>
      <c r="R18" s="840"/>
      <c r="S18" s="840"/>
      <c r="T18" s="840"/>
      <c r="U18" s="840"/>
      <c r="V18" s="840"/>
      <c r="W18" s="840"/>
      <c r="X18" s="840"/>
      <c r="Y18" s="840"/>
      <c r="Z18" s="841"/>
      <c r="AA18" s="109"/>
    </row>
    <row r="19" spans="2:27" s="96" customFormat="1" ht="16.5" customHeight="1" thickBot="1" x14ac:dyDescent="0.25">
      <c r="B19" s="107"/>
      <c r="C19" s="106"/>
      <c r="D19" s="106"/>
      <c r="E19" s="106"/>
      <c r="F19" s="106"/>
      <c r="G19" s="106"/>
      <c r="H19" s="106"/>
      <c r="I19" s="106"/>
      <c r="J19" s="110"/>
      <c r="K19" s="110"/>
      <c r="L19" s="110"/>
      <c r="M19" s="110"/>
      <c r="N19" s="110"/>
      <c r="O19" s="110"/>
      <c r="P19" s="110"/>
      <c r="Q19" s="110"/>
      <c r="R19" s="110"/>
      <c r="S19" s="110"/>
      <c r="T19" s="110"/>
      <c r="U19" s="110"/>
      <c r="V19" s="110"/>
      <c r="W19" s="110"/>
      <c r="X19" s="110"/>
      <c r="Y19" s="110"/>
      <c r="Z19" s="110"/>
      <c r="AA19" s="109"/>
    </row>
    <row r="20" spans="2:27" s="111" customFormat="1" ht="22.5" customHeight="1" x14ac:dyDescent="0.2">
      <c r="B20" s="107"/>
      <c r="C20" s="894" t="s">
        <v>429</v>
      </c>
      <c r="D20" s="895"/>
      <c r="E20" s="895"/>
      <c r="F20" s="895"/>
      <c r="G20" s="895"/>
      <c r="H20" s="896"/>
      <c r="I20" s="900" t="s">
        <v>233</v>
      </c>
      <c r="J20" s="901"/>
      <c r="K20" s="901"/>
      <c r="L20" s="901"/>
      <c r="M20" s="902"/>
      <c r="N20" s="878" t="s">
        <v>11</v>
      </c>
      <c r="O20" s="879"/>
      <c r="P20" s="879"/>
      <c r="Q20" s="879"/>
      <c r="R20" s="879"/>
      <c r="S20" s="879"/>
      <c r="T20" s="880"/>
      <c r="U20" s="878" t="s">
        <v>12</v>
      </c>
      <c r="V20" s="879"/>
      <c r="W20" s="879"/>
      <c r="X20" s="879"/>
      <c r="Y20" s="879"/>
      <c r="Z20" s="880"/>
      <c r="AA20" s="109"/>
    </row>
    <row r="21" spans="2:27" s="111" customFormat="1" ht="30.75" customHeight="1" thickBot="1" x14ac:dyDescent="0.25">
      <c r="B21" s="107"/>
      <c r="C21" s="897"/>
      <c r="D21" s="898"/>
      <c r="E21" s="898"/>
      <c r="F21" s="898"/>
      <c r="G21" s="898"/>
      <c r="H21" s="899"/>
      <c r="I21" s="903"/>
      <c r="J21" s="904"/>
      <c r="K21" s="904"/>
      <c r="L21" s="904"/>
      <c r="M21" s="905"/>
      <c r="N21" s="906" t="s">
        <v>252</v>
      </c>
      <c r="O21" s="907"/>
      <c r="P21" s="907"/>
      <c r="Q21" s="907"/>
      <c r="R21" s="907"/>
      <c r="S21" s="907"/>
      <c r="T21" s="908"/>
      <c r="U21" s="884" t="s">
        <v>71</v>
      </c>
      <c r="V21" s="907"/>
      <c r="W21" s="907"/>
      <c r="X21" s="907"/>
      <c r="Y21" s="907"/>
      <c r="Z21" s="908"/>
      <c r="AA21" s="109"/>
    </row>
    <row r="22" spans="2:27" s="96" customFormat="1" ht="13.5" thickBot="1" x14ac:dyDescent="0.25">
      <c r="B22" s="107"/>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9"/>
    </row>
    <row r="23" spans="2:27" s="96" customFormat="1" ht="31.5" customHeight="1" x14ac:dyDescent="0.2">
      <c r="B23" s="107"/>
      <c r="C23" s="878" t="s">
        <v>13</v>
      </c>
      <c r="D23" s="879"/>
      <c r="E23" s="879"/>
      <c r="F23" s="879"/>
      <c r="G23" s="879"/>
      <c r="H23" s="879"/>
      <c r="I23" s="879"/>
      <c r="J23" s="880"/>
      <c r="K23" s="878" t="s">
        <v>14</v>
      </c>
      <c r="L23" s="879"/>
      <c r="M23" s="879"/>
      <c r="N23" s="879"/>
      <c r="O23" s="879"/>
      <c r="P23" s="879"/>
      <c r="Q23" s="880"/>
      <c r="R23" s="878" t="s">
        <v>15</v>
      </c>
      <c r="S23" s="879"/>
      <c r="T23" s="879"/>
      <c r="U23" s="879"/>
      <c r="V23" s="879"/>
      <c r="W23" s="879"/>
      <c r="X23" s="879"/>
      <c r="Y23" s="879"/>
      <c r="Z23" s="880"/>
      <c r="AA23" s="109"/>
    </row>
    <row r="24" spans="2:27" s="96" customFormat="1" ht="24.75" customHeight="1" thickBot="1" x14ac:dyDescent="0.25">
      <c r="B24" s="107"/>
      <c r="C24" s="887" t="s">
        <v>430</v>
      </c>
      <c r="D24" s="888"/>
      <c r="E24" s="888"/>
      <c r="F24" s="888"/>
      <c r="G24" s="888"/>
      <c r="H24" s="888"/>
      <c r="I24" s="889"/>
      <c r="J24" s="890"/>
      <c r="K24" s="887" t="s">
        <v>431</v>
      </c>
      <c r="L24" s="888"/>
      <c r="M24" s="888"/>
      <c r="N24" s="888"/>
      <c r="O24" s="888"/>
      <c r="P24" s="888"/>
      <c r="Q24" s="890"/>
      <c r="R24" s="891" t="s">
        <v>432</v>
      </c>
      <c r="S24" s="892"/>
      <c r="T24" s="892"/>
      <c r="U24" s="892"/>
      <c r="V24" s="892"/>
      <c r="W24" s="892"/>
      <c r="X24" s="892"/>
      <c r="Y24" s="892"/>
      <c r="Z24" s="893"/>
      <c r="AA24" s="109"/>
    </row>
    <row r="25" spans="2:27" s="96" customFormat="1" ht="13.5" thickBot="1" x14ac:dyDescent="0.25">
      <c r="B25" s="107"/>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9"/>
    </row>
    <row r="26" spans="2:27" s="96" customFormat="1" ht="33" customHeight="1" thickBot="1" x14ac:dyDescent="0.25">
      <c r="B26" s="107"/>
      <c r="C26" s="834" t="s">
        <v>16</v>
      </c>
      <c r="D26" s="835"/>
      <c r="E26" s="835"/>
      <c r="F26" s="835"/>
      <c r="G26" s="835"/>
      <c r="H26" s="836"/>
      <c r="I26" s="839" t="s">
        <v>433</v>
      </c>
      <c r="J26" s="840"/>
      <c r="K26" s="840"/>
      <c r="L26" s="840"/>
      <c r="M26" s="840"/>
      <c r="N26" s="840"/>
      <c r="O26" s="840"/>
      <c r="P26" s="840"/>
      <c r="Q26" s="840"/>
      <c r="R26" s="840"/>
      <c r="S26" s="840"/>
      <c r="T26" s="840"/>
      <c r="U26" s="840"/>
      <c r="V26" s="840"/>
      <c r="W26" s="840"/>
      <c r="X26" s="840"/>
      <c r="Y26" s="840"/>
      <c r="Z26" s="841"/>
      <c r="AA26" s="109"/>
    </row>
    <row r="27" spans="2:27" s="96" customFormat="1" ht="13.5" thickBot="1" x14ac:dyDescent="0.25">
      <c r="B27" s="107"/>
      <c r="C27" s="106"/>
      <c r="D27" s="106"/>
      <c r="E27" s="106"/>
      <c r="F27" s="106"/>
      <c r="G27" s="106"/>
      <c r="H27" s="106"/>
      <c r="I27" s="106"/>
      <c r="J27" s="110"/>
      <c r="K27" s="110"/>
      <c r="L27" s="110"/>
      <c r="M27" s="110"/>
      <c r="N27" s="110"/>
      <c r="O27" s="110"/>
      <c r="P27" s="110"/>
      <c r="Q27" s="110"/>
      <c r="R27" s="110"/>
      <c r="S27" s="110"/>
      <c r="T27" s="110"/>
      <c r="U27" s="110"/>
      <c r="V27" s="110"/>
      <c r="W27" s="110"/>
      <c r="X27" s="110"/>
      <c r="Y27" s="110"/>
      <c r="Z27" s="110"/>
      <c r="AA27" s="109"/>
    </row>
    <row r="28" spans="2:27" s="96" customFormat="1" ht="39.75" customHeight="1" thickBot="1" x14ac:dyDescent="0.25">
      <c r="B28" s="107"/>
      <c r="C28" s="834" t="s">
        <v>17</v>
      </c>
      <c r="D28" s="835"/>
      <c r="E28" s="835"/>
      <c r="F28" s="835"/>
      <c r="G28" s="835"/>
      <c r="H28" s="836"/>
      <c r="I28" s="837">
        <v>0.752</v>
      </c>
      <c r="J28" s="911"/>
      <c r="K28" s="912"/>
      <c r="L28" s="834" t="s">
        <v>18</v>
      </c>
      <c r="M28" s="835"/>
      <c r="N28" s="835"/>
      <c r="O28" s="835"/>
      <c r="P28" s="835"/>
      <c r="Q28" s="836"/>
      <c r="R28" s="839" t="s">
        <v>38</v>
      </c>
      <c r="S28" s="840"/>
      <c r="T28" s="841"/>
      <c r="U28" s="112" t="s">
        <v>77</v>
      </c>
      <c r="V28" s="840" t="s">
        <v>39</v>
      </c>
      <c r="W28" s="840"/>
      <c r="X28" s="840"/>
      <c r="Y28" s="841"/>
      <c r="Z28" s="113"/>
      <c r="AA28" s="109"/>
    </row>
    <row r="29" spans="2:27" s="96" customFormat="1" ht="13.5" thickBot="1" x14ac:dyDescent="0.25">
      <c r="B29" s="107"/>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9"/>
    </row>
    <row r="30" spans="2:27" s="115" customFormat="1" ht="12.75" x14ac:dyDescent="0.2">
      <c r="B30" s="114"/>
      <c r="C30" s="824" t="s">
        <v>19</v>
      </c>
      <c r="D30" s="825"/>
      <c r="E30" s="825"/>
      <c r="F30" s="825"/>
      <c r="G30" s="825"/>
      <c r="H30" s="825"/>
      <c r="I30" s="825"/>
      <c r="J30" s="825"/>
      <c r="K30" s="825"/>
      <c r="L30" s="825"/>
      <c r="M30" s="825"/>
      <c r="N30" s="825"/>
      <c r="O30" s="825"/>
      <c r="P30" s="825"/>
      <c r="Q30" s="825"/>
      <c r="R30" s="825"/>
      <c r="S30" s="825"/>
      <c r="T30" s="825"/>
      <c r="U30" s="825"/>
      <c r="V30" s="825"/>
      <c r="W30" s="825"/>
      <c r="X30" s="825"/>
      <c r="Y30" s="825"/>
      <c r="Z30" s="826"/>
      <c r="AA30" s="109"/>
    </row>
    <row r="31" spans="2:27" s="115" customFormat="1" ht="13.5" thickBot="1" x14ac:dyDescent="0.25">
      <c r="B31" s="114"/>
      <c r="C31" s="827"/>
      <c r="D31" s="828"/>
      <c r="E31" s="828"/>
      <c r="F31" s="828"/>
      <c r="G31" s="828"/>
      <c r="H31" s="828"/>
      <c r="I31" s="828"/>
      <c r="J31" s="828"/>
      <c r="K31" s="828"/>
      <c r="L31" s="828"/>
      <c r="M31" s="828"/>
      <c r="N31" s="828"/>
      <c r="O31" s="828"/>
      <c r="P31" s="828"/>
      <c r="Q31" s="828"/>
      <c r="R31" s="828"/>
      <c r="S31" s="828"/>
      <c r="T31" s="828"/>
      <c r="U31" s="828"/>
      <c r="V31" s="828"/>
      <c r="W31" s="828"/>
      <c r="X31" s="828"/>
      <c r="Y31" s="828"/>
      <c r="Z31" s="829"/>
      <c r="AA31" s="109"/>
    </row>
    <row r="32" spans="2:27" s="115" customFormat="1" ht="13.5" customHeight="1" x14ac:dyDescent="0.2">
      <c r="B32" s="114"/>
      <c r="C32" s="824" t="s">
        <v>20</v>
      </c>
      <c r="D32" s="825"/>
      <c r="E32" s="825"/>
      <c r="F32" s="825"/>
      <c r="G32" s="826"/>
      <c r="H32" s="909" t="s">
        <v>434</v>
      </c>
      <c r="I32" s="909" t="s">
        <v>435</v>
      </c>
      <c r="J32" s="830" t="s">
        <v>436</v>
      </c>
      <c r="K32" s="830" t="s">
        <v>23</v>
      </c>
      <c r="L32" s="832" t="s">
        <v>24</v>
      </c>
      <c r="M32" s="825"/>
      <c r="N32" s="825"/>
      <c r="O32" s="825"/>
      <c r="P32" s="825"/>
      <c r="Q32" s="825"/>
      <c r="R32" s="825"/>
      <c r="S32" s="825"/>
      <c r="T32" s="825"/>
      <c r="U32" s="825"/>
      <c r="V32" s="825"/>
      <c r="W32" s="825"/>
      <c r="X32" s="825"/>
      <c r="Y32" s="825"/>
      <c r="Z32" s="826"/>
      <c r="AA32" s="109"/>
    </row>
    <row r="33" spans="2:27" s="115" customFormat="1" ht="47.25" customHeight="1" thickBot="1" x14ac:dyDescent="0.25">
      <c r="B33" s="114"/>
      <c r="C33" s="827"/>
      <c r="D33" s="828"/>
      <c r="E33" s="828"/>
      <c r="F33" s="828"/>
      <c r="G33" s="829"/>
      <c r="H33" s="910"/>
      <c r="I33" s="910"/>
      <c r="J33" s="831"/>
      <c r="K33" s="831"/>
      <c r="L33" s="833"/>
      <c r="M33" s="828"/>
      <c r="N33" s="828"/>
      <c r="O33" s="828"/>
      <c r="P33" s="828"/>
      <c r="Q33" s="828"/>
      <c r="R33" s="828"/>
      <c r="S33" s="828"/>
      <c r="T33" s="828"/>
      <c r="U33" s="828"/>
      <c r="V33" s="828"/>
      <c r="W33" s="828"/>
      <c r="X33" s="828"/>
      <c r="Y33" s="828"/>
      <c r="Z33" s="829"/>
      <c r="AA33" s="109"/>
    </row>
    <row r="34" spans="2:27" s="115" customFormat="1" ht="106.5" hidden="1" customHeight="1" x14ac:dyDescent="0.2">
      <c r="B34" s="114"/>
      <c r="C34" s="919" t="s">
        <v>437</v>
      </c>
      <c r="D34" s="920"/>
      <c r="E34" s="920"/>
      <c r="F34" s="920"/>
      <c r="G34" s="921"/>
      <c r="H34" s="116">
        <v>0.84799999999999998</v>
      </c>
      <c r="I34" s="117">
        <v>0.69899999999999995</v>
      </c>
      <c r="J34" s="118">
        <v>0.70799999999999996</v>
      </c>
      <c r="K34" s="118">
        <f>AVERAGE(H34:J34)</f>
        <v>0.75166666666666659</v>
      </c>
      <c r="L34" s="922" t="s">
        <v>438</v>
      </c>
      <c r="M34" s="923"/>
      <c r="N34" s="923"/>
      <c r="O34" s="923"/>
      <c r="P34" s="923"/>
      <c r="Q34" s="923"/>
      <c r="R34" s="923"/>
      <c r="S34" s="923"/>
      <c r="T34" s="923"/>
      <c r="U34" s="923"/>
      <c r="V34" s="923"/>
      <c r="W34" s="923"/>
      <c r="X34" s="923"/>
      <c r="Y34" s="923"/>
      <c r="Z34" s="924"/>
      <c r="AA34" s="109"/>
    </row>
    <row r="35" spans="2:27" s="115" customFormat="1" ht="78.75" customHeight="1" x14ac:dyDescent="0.2">
      <c r="B35" s="114"/>
      <c r="C35" s="925" t="s">
        <v>637</v>
      </c>
      <c r="D35" s="926"/>
      <c r="E35" s="926"/>
      <c r="F35" s="926"/>
      <c r="G35" s="927"/>
      <c r="H35" s="119">
        <v>0.92</v>
      </c>
      <c r="I35" s="119"/>
      <c r="J35" s="120">
        <v>0.74199999999999999</v>
      </c>
      <c r="K35" s="118">
        <f>AVERAGE(H35:J35)</f>
        <v>0.83099999999999996</v>
      </c>
      <c r="L35" s="928" t="s">
        <v>440</v>
      </c>
      <c r="M35" s="929"/>
      <c r="N35" s="929"/>
      <c r="O35" s="929"/>
      <c r="P35" s="929"/>
      <c r="Q35" s="929"/>
      <c r="R35" s="929"/>
      <c r="S35" s="929"/>
      <c r="T35" s="929"/>
      <c r="U35" s="929"/>
      <c r="V35" s="929"/>
      <c r="W35" s="929"/>
      <c r="X35" s="929"/>
      <c r="Y35" s="929"/>
      <c r="Z35" s="930"/>
      <c r="AA35" s="109"/>
    </row>
    <row r="36" spans="2:27" s="115" customFormat="1" ht="26.25" customHeight="1" thickBot="1" x14ac:dyDescent="0.25">
      <c r="B36" s="114"/>
      <c r="C36" s="925" t="s">
        <v>476</v>
      </c>
      <c r="D36" s="926"/>
      <c r="E36" s="926"/>
      <c r="F36" s="926"/>
      <c r="G36" s="927"/>
      <c r="H36" s="119">
        <v>0.91500000000000004</v>
      </c>
      <c r="I36" s="119"/>
      <c r="J36" s="119"/>
      <c r="K36" s="118">
        <f>H36</f>
        <v>0.91500000000000004</v>
      </c>
      <c r="L36" s="928" t="s">
        <v>893</v>
      </c>
      <c r="M36" s="929"/>
      <c r="N36" s="929"/>
      <c r="O36" s="929"/>
      <c r="P36" s="929"/>
      <c r="Q36" s="929"/>
      <c r="R36" s="929"/>
      <c r="S36" s="929"/>
      <c r="T36" s="929"/>
      <c r="U36" s="929"/>
      <c r="V36" s="929"/>
      <c r="W36" s="929"/>
      <c r="X36" s="929"/>
      <c r="Y36" s="929"/>
      <c r="Z36" s="930"/>
      <c r="AA36" s="109"/>
    </row>
    <row r="37" spans="2:27" s="115" customFormat="1" ht="15.75" customHeight="1" thickBot="1" x14ac:dyDescent="0.25">
      <c r="B37" s="114"/>
      <c r="C37" s="913" t="s">
        <v>25</v>
      </c>
      <c r="D37" s="914"/>
      <c r="E37" s="914"/>
      <c r="F37" s="914"/>
      <c r="G37" s="915"/>
      <c r="H37" s="124"/>
      <c r="I37" s="124"/>
      <c r="J37" s="125"/>
      <c r="K37" s="126"/>
      <c r="L37" s="916"/>
      <c r="M37" s="917"/>
      <c r="N37" s="917"/>
      <c r="O37" s="917"/>
      <c r="P37" s="917"/>
      <c r="Q37" s="917"/>
      <c r="R37" s="917"/>
      <c r="S37" s="917"/>
      <c r="T37" s="917"/>
      <c r="U37" s="917"/>
      <c r="V37" s="917"/>
      <c r="W37" s="917"/>
      <c r="X37" s="917"/>
      <c r="Y37" s="917"/>
      <c r="Z37" s="918"/>
      <c r="AA37" s="109"/>
    </row>
    <row r="38" spans="2:27" s="115" customFormat="1" ht="5.25" customHeight="1" x14ac:dyDescent="0.2">
      <c r="B38" s="114"/>
      <c r="C38" s="108"/>
      <c r="D38" s="108"/>
      <c r="E38" s="108"/>
      <c r="F38" s="108"/>
      <c r="G38" s="108"/>
      <c r="H38" s="127"/>
      <c r="I38" s="127"/>
      <c r="J38" s="127"/>
      <c r="K38" s="128"/>
      <c r="L38" s="108"/>
      <c r="M38" s="108"/>
      <c r="N38" s="108"/>
      <c r="O38" s="108"/>
      <c r="P38" s="108"/>
      <c r="Q38" s="108"/>
      <c r="R38" s="108"/>
      <c r="S38" s="108"/>
      <c r="T38" s="108"/>
      <c r="U38" s="108"/>
      <c r="V38" s="108"/>
      <c r="W38" s="108"/>
      <c r="X38" s="108"/>
      <c r="Y38" s="108"/>
      <c r="Z38" s="108"/>
      <c r="AA38" s="109"/>
    </row>
    <row r="39" spans="2:27" s="115" customFormat="1" ht="13.5" thickBot="1" x14ac:dyDescent="0.25">
      <c r="B39" s="114"/>
      <c r="C39" s="108"/>
      <c r="D39" s="108"/>
      <c r="E39" s="108"/>
      <c r="F39" s="108"/>
      <c r="G39" s="108"/>
      <c r="H39" s="127"/>
      <c r="I39" s="127"/>
      <c r="J39" s="127"/>
      <c r="K39" s="128"/>
      <c r="L39" s="108"/>
      <c r="M39" s="108"/>
      <c r="N39" s="108"/>
      <c r="O39" s="108"/>
      <c r="P39" s="108"/>
      <c r="Q39" s="108"/>
      <c r="R39" s="108"/>
      <c r="S39" s="108"/>
      <c r="T39" s="108"/>
      <c r="U39" s="108"/>
      <c r="V39" s="108"/>
      <c r="W39" s="108"/>
      <c r="X39" s="108"/>
      <c r="Y39" s="108"/>
      <c r="Z39" s="108"/>
      <c r="AA39" s="109"/>
    </row>
    <row r="40" spans="2:27" s="19" customFormat="1" x14ac:dyDescent="0.2">
      <c r="B40" s="2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5"/>
      <c r="Z40" s="746"/>
      <c r="AA40" s="17"/>
    </row>
    <row r="41" spans="2:27" ht="15" thickBot="1" x14ac:dyDescent="0.25">
      <c r="B41" s="15"/>
      <c r="C41" s="747"/>
      <c r="D41" s="748"/>
      <c r="E41" s="748"/>
      <c r="F41" s="748"/>
      <c r="G41" s="748"/>
      <c r="H41" s="748"/>
      <c r="I41" s="748"/>
      <c r="J41" s="748"/>
      <c r="K41" s="748"/>
      <c r="L41" s="748"/>
      <c r="M41" s="748"/>
      <c r="N41" s="748"/>
      <c r="O41" s="748"/>
      <c r="P41" s="748"/>
      <c r="Q41" s="748"/>
      <c r="R41" s="748"/>
      <c r="S41" s="748"/>
      <c r="T41" s="748"/>
      <c r="U41" s="748"/>
      <c r="V41" s="748"/>
      <c r="W41" s="748"/>
      <c r="X41" s="748"/>
      <c r="Y41" s="748"/>
      <c r="Z41" s="749"/>
      <c r="AA41" s="17"/>
    </row>
    <row r="42" spans="2:27" x14ac:dyDescent="0.2">
      <c r="B42" s="15"/>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1"/>
      <c r="Z42" s="752"/>
      <c r="AA42" s="17"/>
    </row>
    <row r="43" spans="2:27" x14ac:dyDescent="0.2">
      <c r="B43" s="15"/>
      <c r="C43" s="753"/>
      <c r="D43" s="754"/>
      <c r="E43" s="754"/>
      <c r="F43" s="754"/>
      <c r="G43" s="754"/>
      <c r="H43" s="754"/>
      <c r="I43" s="754"/>
      <c r="J43" s="754"/>
      <c r="K43" s="754"/>
      <c r="L43" s="754"/>
      <c r="M43" s="754"/>
      <c r="N43" s="754"/>
      <c r="O43" s="754"/>
      <c r="P43" s="754"/>
      <c r="Q43" s="754"/>
      <c r="R43" s="754"/>
      <c r="S43" s="754"/>
      <c r="T43" s="754"/>
      <c r="U43" s="754"/>
      <c r="V43" s="754"/>
      <c r="W43" s="754"/>
      <c r="X43" s="754"/>
      <c r="Y43" s="754"/>
      <c r="Z43" s="755"/>
      <c r="AA43" s="17"/>
    </row>
    <row r="44" spans="2:27" x14ac:dyDescent="0.2">
      <c r="B44" s="15"/>
      <c r="C44" s="753"/>
      <c r="D44" s="754"/>
      <c r="E44" s="754"/>
      <c r="F44" s="754"/>
      <c r="G44" s="754"/>
      <c r="H44" s="754"/>
      <c r="I44" s="754"/>
      <c r="J44" s="754"/>
      <c r="K44" s="754"/>
      <c r="L44" s="754"/>
      <c r="M44" s="754"/>
      <c r="N44" s="754"/>
      <c r="O44" s="754"/>
      <c r="P44" s="754"/>
      <c r="Q44" s="754"/>
      <c r="R44" s="754"/>
      <c r="S44" s="754"/>
      <c r="T44" s="754"/>
      <c r="U44" s="754"/>
      <c r="V44" s="754"/>
      <c r="W44" s="754"/>
      <c r="X44" s="754"/>
      <c r="Y44" s="754"/>
      <c r="Z44" s="755"/>
      <c r="AA44" s="17"/>
    </row>
    <row r="45" spans="2:27" x14ac:dyDescent="0.2">
      <c r="B45" s="15"/>
      <c r="C45" s="753"/>
      <c r="D45" s="754"/>
      <c r="E45" s="754"/>
      <c r="F45" s="754"/>
      <c r="G45" s="754"/>
      <c r="H45" s="754"/>
      <c r="I45" s="754"/>
      <c r="J45" s="754"/>
      <c r="K45" s="754"/>
      <c r="L45" s="754"/>
      <c r="M45" s="754"/>
      <c r="N45" s="754"/>
      <c r="O45" s="754"/>
      <c r="P45" s="754"/>
      <c r="Q45" s="754"/>
      <c r="R45" s="754"/>
      <c r="S45" s="754"/>
      <c r="T45" s="754"/>
      <c r="U45" s="754"/>
      <c r="V45" s="754"/>
      <c r="W45" s="754"/>
      <c r="X45" s="754"/>
      <c r="Y45" s="754"/>
      <c r="Z45" s="755"/>
      <c r="AA45" s="17"/>
    </row>
    <row r="46" spans="2:27" x14ac:dyDescent="0.2">
      <c r="B46" s="15"/>
      <c r="C46" s="753"/>
      <c r="D46" s="754"/>
      <c r="E46" s="754"/>
      <c r="F46" s="754"/>
      <c r="G46" s="754"/>
      <c r="H46" s="754"/>
      <c r="I46" s="754"/>
      <c r="J46" s="754"/>
      <c r="K46" s="754"/>
      <c r="L46" s="754"/>
      <c r="M46" s="754"/>
      <c r="N46" s="754"/>
      <c r="O46" s="754"/>
      <c r="P46" s="754"/>
      <c r="Q46" s="754"/>
      <c r="R46" s="754"/>
      <c r="S46" s="754"/>
      <c r="T46" s="754"/>
      <c r="U46" s="754"/>
      <c r="V46" s="754"/>
      <c r="W46" s="754"/>
      <c r="X46" s="754"/>
      <c r="Y46" s="754"/>
      <c r="Z46" s="755"/>
      <c r="AA46" s="17"/>
    </row>
    <row r="47" spans="2:27" x14ac:dyDescent="0.2">
      <c r="B47" s="15"/>
      <c r="C47" s="753"/>
      <c r="D47" s="754"/>
      <c r="E47" s="754"/>
      <c r="F47" s="754"/>
      <c r="G47" s="754"/>
      <c r="H47" s="754"/>
      <c r="I47" s="754"/>
      <c r="J47" s="754"/>
      <c r="K47" s="754"/>
      <c r="L47" s="754"/>
      <c r="M47" s="754"/>
      <c r="N47" s="754"/>
      <c r="O47" s="754"/>
      <c r="P47" s="754"/>
      <c r="Q47" s="754"/>
      <c r="R47" s="754"/>
      <c r="S47" s="754"/>
      <c r="T47" s="754"/>
      <c r="U47" s="754"/>
      <c r="V47" s="754"/>
      <c r="W47" s="754"/>
      <c r="X47" s="754"/>
      <c r="Y47" s="754"/>
      <c r="Z47" s="755"/>
      <c r="AA47" s="17"/>
    </row>
    <row r="48" spans="2:27" x14ac:dyDescent="0.2">
      <c r="B48" s="15"/>
      <c r="C48" s="753"/>
      <c r="D48" s="754"/>
      <c r="E48" s="754"/>
      <c r="F48" s="754"/>
      <c r="G48" s="754"/>
      <c r="H48" s="754"/>
      <c r="I48" s="754"/>
      <c r="J48" s="754"/>
      <c r="K48" s="754"/>
      <c r="L48" s="754"/>
      <c r="M48" s="754"/>
      <c r="N48" s="754"/>
      <c r="O48" s="754"/>
      <c r="P48" s="754"/>
      <c r="Q48" s="754"/>
      <c r="R48" s="754"/>
      <c r="S48" s="754"/>
      <c r="T48" s="754"/>
      <c r="U48" s="754"/>
      <c r="V48" s="754"/>
      <c r="W48" s="754"/>
      <c r="X48" s="754"/>
      <c r="Y48" s="754"/>
      <c r="Z48" s="755"/>
      <c r="AA48" s="17"/>
    </row>
    <row r="49" spans="1:27" x14ac:dyDescent="0.2">
      <c r="B49" s="15"/>
      <c r="C49" s="753"/>
      <c r="D49" s="754"/>
      <c r="E49" s="754"/>
      <c r="F49" s="754"/>
      <c r="G49" s="754"/>
      <c r="H49" s="754"/>
      <c r="I49" s="754"/>
      <c r="J49" s="754"/>
      <c r="K49" s="754"/>
      <c r="L49" s="754"/>
      <c r="M49" s="754"/>
      <c r="N49" s="754"/>
      <c r="O49" s="754"/>
      <c r="P49" s="754"/>
      <c r="Q49" s="754"/>
      <c r="R49" s="754"/>
      <c r="S49" s="754"/>
      <c r="T49" s="754"/>
      <c r="U49" s="754"/>
      <c r="V49" s="754"/>
      <c r="W49" s="754"/>
      <c r="X49" s="754"/>
      <c r="Y49" s="754"/>
      <c r="Z49" s="755"/>
      <c r="AA49" s="17"/>
    </row>
    <row r="50" spans="1:27"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4"/>
      <c r="Z50" s="755"/>
      <c r="AA50" s="17"/>
    </row>
    <row r="51" spans="1:27" x14ac:dyDescent="0.2">
      <c r="B51" s="15"/>
      <c r="C51" s="753"/>
      <c r="D51" s="754"/>
      <c r="E51" s="754"/>
      <c r="F51" s="754"/>
      <c r="G51" s="754"/>
      <c r="H51" s="754"/>
      <c r="I51" s="754"/>
      <c r="J51" s="754"/>
      <c r="K51" s="754"/>
      <c r="L51" s="754"/>
      <c r="M51" s="754"/>
      <c r="N51" s="754"/>
      <c r="O51" s="754"/>
      <c r="P51" s="754"/>
      <c r="Q51" s="754"/>
      <c r="R51" s="754"/>
      <c r="S51" s="754"/>
      <c r="T51" s="754"/>
      <c r="U51" s="754"/>
      <c r="V51" s="754"/>
      <c r="W51" s="754"/>
      <c r="X51" s="754"/>
      <c r="Y51" s="754"/>
      <c r="Z51" s="755"/>
      <c r="AA51" s="17"/>
    </row>
    <row r="52" spans="1:27"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4"/>
      <c r="Z52" s="755"/>
      <c r="AA52" s="17"/>
    </row>
    <row r="53" spans="1:27" x14ac:dyDescent="0.2">
      <c r="B53" s="15"/>
      <c r="C53" s="753"/>
      <c r="D53" s="754"/>
      <c r="E53" s="754"/>
      <c r="F53" s="754"/>
      <c r="G53" s="754"/>
      <c r="H53" s="754"/>
      <c r="I53" s="754"/>
      <c r="J53" s="754"/>
      <c r="K53" s="754"/>
      <c r="L53" s="754"/>
      <c r="M53" s="754"/>
      <c r="N53" s="754"/>
      <c r="O53" s="754"/>
      <c r="P53" s="754"/>
      <c r="Q53" s="754"/>
      <c r="R53" s="754"/>
      <c r="S53" s="754"/>
      <c r="T53" s="754"/>
      <c r="U53" s="754"/>
      <c r="V53" s="754"/>
      <c r="W53" s="754"/>
      <c r="X53" s="754"/>
      <c r="Y53" s="754"/>
      <c r="Z53" s="755"/>
      <c r="AA53" s="17"/>
    </row>
    <row r="54" spans="1:27" ht="15" thickBot="1" x14ac:dyDescent="0.25">
      <c r="B54" s="15"/>
      <c r="C54" s="756"/>
      <c r="D54" s="757"/>
      <c r="E54" s="757"/>
      <c r="F54" s="757"/>
      <c r="G54" s="757"/>
      <c r="H54" s="757"/>
      <c r="I54" s="757"/>
      <c r="J54" s="757"/>
      <c r="K54" s="757"/>
      <c r="L54" s="757"/>
      <c r="M54" s="757"/>
      <c r="N54" s="757"/>
      <c r="O54" s="757"/>
      <c r="P54" s="757"/>
      <c r="Q54" s="757"/>
      <c r="R54" s="757"/>
      <c r="S54" s="757"/>
      <c r="T54" s="757"/>
      <c r="U54" s="757"/>
      <c r="V54" s="757"/>
      <c r="W54" s="757"/>
      <c r="X54" s="757"/>
      <c r="Y54" s="757"/>
      <c r="Z54" s="758"/>
      <c r="AA54" s="17"/>
    </row>
    <row r="55" spans="1:27"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0"/>
      <c r="AA55" s="31"/>
    </row>
    <row r="56" spans="1:27"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3"/>
      <c r="AA56" s="34"/>
    </row>
    <row r="57" spans="1:27" ht="14.25" customHeight="1" x14ac:dyDescent="0.2">
      <c r="B57" s="35"/>
      <c r="C57" s="759" t="s">
        <v>20</v>
      </c>
      <c r="D57" s="760"/>
      <c r="E57" s="760"/>
      <c r="F57" s="760"/>
      <c r="G57" s="761"/>
      <c r="H57" s="759" t="s">
        <v>34</v>
      </c>
      <c r="I57" s="760"/>
      <c r="J57" s="761"/>
      <c r="K57" s="759" t="s">
        <v>35</v>
      </c>
      <c r="L57" s="760"/>
      <c r="M57" s="760"/>
      <c r="N57" s="761"/>
      <c r="O57" s="759" t="s">
        <v>33</v>
      </c>
      <c r="P57" s="760"/>
      <c r="Q57" s="760"/>
      <c r="R57" s="760"/>
      <c r="S57" s="760"/>
      <c r="T57" s="760"/>
      <c r="U57" s="760"/>
      <c r="V57" s="760"/>
      <c r="W57" s="760"/>
      <c r="X57" s="760"/>
      <c r="Y57" s="760"/>
      <c r="Z57" s="761"/>
      <c r="AA57" s="36"/>
    </row>
    <row r="58" spans="1:27" ht="14.25" customHeight="1" x14ac:dyDescent="0.2">
      <c r="A58" s="1"/>
      <c r="B58" s="37"/>
      <c r="C58" s="762"/>
      <c r="D58" s="763"/>
      <c r="E58" s="763"/>
      <c r="F58" s="763"/>
      <c r="G58" s="764"/>
      <c r="H58" s="762"/>
      <c r="I58" s="763"/>
      <c r="J58" s="764"/>
      <c r="K58" s="762"/>
      <c r="L58" s="763"/>
      <c r="M58" s="763"/>
      <c r="N58" s="764"/>
      <c r="O58" s="762"/>
      <c r="P58" s="763"/>
      <c r="Q58" s="763"/>
      <c r="R58" s="763"/>
      <c r="S58" s="763"/>
      <c r="T58" s="763"/>
      <c r="U58" s="763"/>
      <c r="V58" s="763"/>
      <c r="W58" s="763"/>
      <c r="X58" s="763"/>
      <c r="Y58" s="763"/>
      <c r="Z58" s="764"/>
      <c r="AA58" s="36"/>
    </row>
    <row r="59" spans="1:27" ht="15" customHeight="1" thickBot="1" x14ac:dyDescent="0.25">
      <c r="A59" s="1"/>
      <c r="B59" s="37"/>
      <c r="C59" s="762"/>
      <c r="D59" s="763"/>
      <c r="E59" s="763"/>
      <c r="F59" s="763"/>
      <c r="G59" s="764"/>
      <c r="H59" s="762"/>
      <c r="I59" s="763"/>
      <c r="J59" s="764"/>
      <c r="K59" s="762"/>
      <c r="L59" s="763"/>
      <c r="M59" s="763"/>
      <c r="N59" s="764"/>
      <c r="O59" s="762"/>
      <c r="P59" s="763"/>
      <c r="Q59" s="763"/>
      <c r="R59" s="763"/>
      <c r="S59" s="763"/>
      <c r="T59" s="763"/>
      <c r="U59" s="763"/>
      <c r="V59" s="763"/>
      <c r="W59" s="763"/>
      <c r="X59" s="763"/>
      <c r="Y59" s="763"/>
      <c r="Z59" s="764"/>
      <c r="AA59" s="36"/>
    </row>
    <row r="60" spans="1:27" ht="15.75" customHeight="1" x14ac:dyDescent="0.2">
      <c r="B60" s="35"/>
      <c r="C60" s="931" t="s">
        <v>439</v>
      </c>
      <c r="D60" s="932"/>
      <c r="E60" s="932"/>
      <c r="F60" s="932"/>
      <c r="G60" s="932"/>
      <c r="H60" s="635">
        <v>0.752</v>
      </c>
      <c r="I60" s="635"/>
      <c r="J60" s="635"/>
      <c r="K60" s="635">
        <v>0.83099999999999996</v>
      </c>
      <c r="L60" s="635"/>
      <c r="M60" s="635"/>
      <c r="N60" s="635"/>
      <c r="O60" s="644" t="s">
        <v>384</v>
      </c>
      <c r="P60" s="644"/>
      <c r="Q60" s="644"/>
      <c r="R60" s="644"/>
      <c r="S60" s="644"/>
      <c r="T60" s="644"/>
      <c r="U60" s="644"/>
      <c r="V60" s="644"/>
      <c r="W60" s="644"/>
      <c r="X60" s="644"/>
      <c r="Y60" s="644"/>
      <c r="Z60" s="769"/>
      <c r="AA60" s="38"/>
    </row>
    <row r="61" spans="1:27" x14ac:dyDescent="0.2">
      <c r="B61" s="35"/>
      <c r="C61" s="933"/>
      <c r="D61" s="934"/>
      <c r="E61" s="934"/>
      <c r="F61" s="934"/>
      <c r="G61" s="934"/>
      <c r="H61" s="646"/>
      <c r="I61" s="646"/>
      <c r="J61" s="646"/>
      <c r="K61" s="646"/>
      <c r="L61" s="646"/>
      <c r="M61" s="646"/>
      <c r="N61" s="646"/>
      <c r="O61" s="646"/>
      <c r="P61" s="646"/>
      <c r="Q61" s="646"/>
      <c r="R61" s="646"/>
      <c r="S61" s="646"/>
      <c r="T61" s="646"/>
      <c r="U61" s="646"/>
      <c r="V61" s="646"/>
      <c r="W61" s="646"/>
      <c r="X61" s="646"/>
      <c r="Y61" s="646"/>
      <c r="Z61" s="768"/>
      <c r="AA61" s="38"/>
    </row>
    <row r="62" spans="1:27" x14ac:dyDescent="0.2">
      <c r="B62" s="35"/>
      <c r="C62" s="645"/>
      <c r="D62" s="646"/>
      <c r="E62" s="646"/>
      <c r="F62" s="646"/>
      <c r="G62" s="646"/>
      <c r="H62" s="646"/>
      <c r="I62" s="646"/>
      <c r="J62" s="646"/>
      <c r="K62" s="646"/>
      <c r="L62" s="646"/>
      <c r="M62" s="646"/>
      <c r="N62" s="646"/>
      <c r="O62" s="646"/>
      <c r="P62" s="646"/>
      <c r="Q62" s="646"/>
      <c r="R62" s="646"/>
      <c r="S62" s="646"/>
      <c r="T62" s="646"/>
      <c r="U62" s="646"/>
      <c r="V62" s="646"/>
      <c r="W62" s="646"/>
      <c r="X62" s="646"/>
      <c r="Y62" s="646"/>
      <c r="Z62" s="768"/>
      <c r="AA62" s="38"/>
    </row>
    <row r="63" spans="1:27" x14ac:dyDescent="0.2">
      <c r="B63" s="35"/>
      <c r="C63" s="645"/>
      <c r="D63" s="646"/>
      <c r="E63" s="646"/>
      <c r="F63" s="646"/>
      <c r="G63" s="646"/>
      <c r="H63" s="646"/>
      <c r="I63" s="646"/>
      <c r="J63" s="646"/>
      <c r="K63" s="646"/>
      <c r="L63" s="646"/>
      <c r="M63" s="646"/>
      <c r="N63" s="646"/>
      <c r="O63" s="646"/>
      <c r="P63" s="646"/>
      <c r="Q63" s="646"/>
      <c r="R63" s="646"/>
      <c r="S63" s="646"/>
      <c r="T63" s="646"/>
      <c r="U63" s="646"/>
      <c r="V63" s="646"/>
      <c r="W63" s="646"/>
      <c r="X63" s="646"/>
      <c r="Y63" s="646"/>
      <c r="Z63" s="768"/>
      <c r="AA63" s="38"/>
    </row>
    <row r="64" spans="1:27"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646"/>
      <c r="Z64" s="768"/>
      <c r="AA64" s="38"/>
    </row>
    <row r="65" spans="2:27"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646"/>
      <c r="Z65" s="768"/>
      <c r="AA65" s="38"/>
    </row>
    <row r="66" spans="2:27"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646"/>
      <c r="Z66" s="768"/>
      <c r="AA66" s="38"/>
    </row>
    <row r="67" spans="2:27"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646"/>
      <c r="Z67" s="768"/>
      <c r="AA67" s="38"/>
    </row>
    <row r="68" spans="2:27"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646"/>
      <c r="Z68" s="768"/>
      <c r="AA68" s="38"/>
    </row>
    <row r="69" spans="2:27"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646"/>
      <c r="Z69" s="768"/>
      <c r="AA69" s="38"/>
    </row>
    <row r="70" spans="2:27"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646"/>
      <c r="Z70" s="768"/>
      <c r="AA70" s="38"/>
    </row>
    <row r="71" spans="2:27" ht="15" thickBot="1" x14ac:dyDescent="0.25">
      <c r="B71" s="35"/>
      <c r="C71" s="647"/>
      <c r="D71" s="648"/>
      <c r="E71" s="648"/>
      <c r="F71" s="648"/>
      <c r="G71" s="648"/>
      <c r="H71" s="648"/>
      <c r="I71" s="648"/>
      <c r="J71" s="648"/>
      <c r="K71" s="648"/>
      <c r="L71" s="648"/>
      <c r="M71" s="648"/>
      <c r="N71" s="648"/>
      <c r="O71" s="648"/>
      <c r="P71" s="648"/>
      <c r="Q71" s="648"/>
      <c r="R71" s="648"/>
      <c r="S71" s="648"/>
      <c r="T71" s="648"/>
      <c r="U71" s="648"/>
      <c r="V71" s="648"/>
      <c r="W71" s="648"/>
      <c r="X71" s="648"/>
      <c r="Y71" s="648"/>
      <c r="Z71" s="770"/>
      <c r="AA71" s="38"/>
    </row>
    <row r="72" spans="2:27"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30"/>
      <c r="AA72" s="40"/>
    </row>
    <row r="111" ht="6" customHeight="1" x14ac:dyDescent="0.2"/>
  </sheetData>
  <mergeCells count="109">
    <mergeCell ref="C70:G70"/>
    <mergeCell ref="H70:J70"/>
    <mergeCell ref="K70:N70"/>
    <mergeCell ref="O70:Z70"/>
    <mergeCell ref="C71:G71"/>
    <mergeCell ref="H71:J71"/>
    <mergeCell ref="K71:N71"/>
    <mergeCell ref="O71:Z71"/>
    <mergeCell ref="C68:G68"/>
    <mergeCell ref="H68:J68"/>
    <mergeCell ref="K68:N68"/>
    <mergeCell ref="O68:Z68"/>
    <mergeCell ref="C69:G69"/>
    <mergeCell ref="H69:J69"/>
    <mergeCell ref="K69:N69"/>
    <mergeCell ref="O69:Z69"/>
    <mergeCell ref="C66:G66"/>
    <mergeCell ref="H66:J66"/>
    <mergeCell ref="K66:N66"/>
    <mergeCell ref="O66:Z66"/>
    <mergeCell ref="C67:G67"/>
    <mergeCell ref="H67:J67"/>
    <mergeCell ref="K67:N67"/>
    <mergeCell ref="O67:Z67"/>
    <mergeCell ref="C64:G64"/>
    <mergeCell ref="H64:J64"/>
    <mergeCell ref="K64:N64"/>
    <mergeCell ref="O64:Z64"/>
    <mergeCell ref="C65:G65"/>
    <mergeCell ref="H65:J65"/>
    <mergeCell ref="K65:N65"/>
    <mergeCell ref="O65:Z65"/>
    <mergeCell ref="C62:G62"/>
    <mergeCell ref="H62:J62"/>
    <mergeCell ref="K62:N62"/>
    <mergeCell ref="O62:Z62"/>
    <mergeCell ref="C63:G63"/>
    <mergeCell ref="H63:J63"/>
    <mergeCell ref="K63:N63"/>
    <mergeCell ref="O63:Z63"/>
    <mergeCell ref="C60:G60"/>
    <mergeCell ref="H60:J60"/>
    <mergeCell ref="K60:N60"/>
    <mergeCell ref="O60:Z60"/>
    <mergeCell ref="C61:G61"/>
    <mergeCell ref="H61:J61"/>
    <mergeCell ref="K61:N61"/>
    <mergeCell ref="O61:Z61"/>
    <mergeCell ref="C37:G37"/>
    <mergeCell ref="L37:Z37"/>
    <mergeCell ref="C40:Z41"/>
    <mergeCell ref="C42:Z54"/>
    <mergeCell ref="C57:G59"/>
    <mergeCell ref="H57:J59"/>
    <mergeCell ref="K57:N59"/>
    <mergeCell ref="O57:Z59"/>
    <mergeCell ref="C34:G34"/>
    <mergeCell ref="L34:Z34"/>
    <mergeCell ref="C35:G35"/>
    <mergeCell ref="L35:Z35"/>
    <mergeCell ref="C36:G36"/>
    <mergeCell ref="L36:Z36"/>
    <mergeCell ref="C30:Z31"/>
    <mergeCell ref="C32:G33"/>
    <mergeCell ref="H32:H33"/>
    <mergeCell ref="I32:I33"/>
    <mergeCell ref="J32:J33"/>
    <mergeCell ref="K32:K33"/>
    <mergeCell ref="L32:Z33"/>
    <mergeCell ref="C26:H26"/>
    <mergeCell ref="I26:Z26"/>
    <mergeCell ref="C28:H28"/>
    <mergeCell ref="I28:K28"/>
    <mergeCell ref="L28:Q28"/>
    <mergeCell ref="R28:T28"/>
    <mergeCell ref="V28:Y28"/>
    <mergeCell ref="C24:J24"/>
    <mergeCell ref="K24:Q24"/>
    <mergeCell ref="R24:Z24"/>
    <mergeCell ref="C18:H18"/>
    <mergeCell ref="I18:Z18"/>
    <mergeCell ref="C20:H21"/>
    <mergeCell ref="I20:M21"/>
    <mergeCell ref="N20:T20"/>
    <mergeCell ref="U20:Z20"/>
    <mergeCell ref="N21:T21"/>
    <mergeCell ref="U21:Z21"/>
    <mergeCell ref="C16:H16"/>
    <mergeCell ref="I16:Z16"/>
    <mergeCell ref="C10:H11"/>
    <mergeCell ref="I10:R11"/>
    <mergeCell ref="S10:V10"/>
    <mergeCell ref="W10:Z10"/>
    <mergeCell ref="S11:V11"/>
    <mergeCell ref="W11:Z11"/>
    <mergeCell ref="C23:J23"/>
    <mergeCell ref="K23:Q23"/>
    <mergeCell ref="R23:Z23"/>
    <mergeCell ref="B2:G4"/>
    <mergeCell ref="H2:AA2"/>
    <mergeCell ref="H3:P3"/>
    <mergeCell ref="Q3:AA3"/>
    <mergeCell ref="H4:AA4"/>
    <mergeCell ref="C7:H8"/>
    <mergeCell ref="I7:Z8"/>
    <mergeCell ref="C13:H14"/>
    <mergeCell ref="I13:T14"/>
    <mergeCell ref="U13:Z13"/>
    <mergeCell ref="U14:Z14"/>
  </mergeCell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Z111"/>
  <sheetViews>
    <sheetView topLeftCell="A8" workbookViewId="0">
      <selection activeCell="J36" sqref="J36"/>
    </sheetView>
  </sheetViews>
  <sheetFormatPr baseColWidth="10" defaultColWidth="3.7109375" defaultRowHeight="14.25" x14ac:dyDescent="0.2"/>
  <cols>
    <col min="1" max="1" width="3.7109375" style="3"/>
    <col min="2" max="2" width="2.85546875" style="3" customWidth="1"/>
    <col min="3" max="6" width="2.7109375" style="3" customWidth="1"/>
    <col min="7" max="7" width="4.28515625" style="3" customWidth="1"/>
    <col min="8" max="8" width="14.28515625" style="3" customWidth="1"/>
    <col min="9" max="9" width="13.42578125" style="3" customWidth="1"/>
    <col min="10" max="10" width="15" style="3" customWidth="1"/>
    <col min="11" max="12" width="3.42578125" style="3" customWidth="1"/>
    <col min="13" max="15" width="2.7109375" style="3" customWidth="1"/>
    <col min="16" max="16" width="7.7109375" style="3" customWidth="1"/>
    <col min="17" max="17" width="3.5703125" style="3" customWidth="1"/>
    <col min="18" max="18" width="3.7109375" style="3"/>
    <col min="19" max="19" width="3.28515625" style="3" customWidth="1"/>
    <col min="20" max="21" width="6.42578125" style="3" customWidth="1"/>
    <col min="22" max="22" width="3.7109375" style="3"/>
    <col min="23" max="25" width="5" style="3" customWidth="1"/>
    <col min="26" max="26" width="2.85546875" style="3" customWidth="1"/>
    <col min="27" max="16384" width="3.7109375" style="3"/>
  </cols>
  <sheetData>
    <row r="1" spans="1:26" ht="15" thickBot="1" x14ac:dyDescent="0.25">
      <c r="A1" s="1"/>
      <c r="B1" s="2"/>
      <c r="C1" s="2"/>
      <c r="D1" s="2"/>
      <c r="E1" s="2"/>
      <c r="F1" s="2"/>
    </row>
    <row r="2" spans="1:26" ht="45.75" customHeight="1" x14ac:dyDescent="0.2">
      <c r="A2" s="1"/>
      <c r="B2" s="643"/>
      <c r="C2" s="644"/>
      <c r="D2" s="644"/>
      <c r="E2" s="644"/>
      <c r="F2" s="644"/>
      <c r="G2" s="644"/>
      <c r="H2" s="649" t="s">
        <v>0</v>
      </c>
      <c r="I2" s="649"/>
      <c r="J2" s="649"/>
      <c r="K2" s="649"/>
      <c r="L2" s="649"/>
      <c r="M2" s="649"/>
      <c r="N2" s="649"/>
      <c r="O2" s="649"/>
      <c r="P2" s="649"/>
      <c r="Q2" s="649"/>
      <c r="R2" s="649"/>
      <c r="S2" s="649"/>
      <c r="T2" s="649"/>
      <c r="U2" s="649"/>
      <c r="V2" s="649"/>
      <c r="W2" s="649"/>
      <c r="X2" s="649"/>
      <c r="Y2" s="649"/>
      <c r="Z2" s="650"/>
    </row>
    <row r="3" spans="1:26" ht="15" x14ac:dyDescent="0.2">
      <c r="A3" s="1"/>
      <c r="B3" s="645"/>
      <c r="C3" s="646"/>
      <c r="D3" s="646"/>
      <c r="E3" s="646"/>
      <c r="F3" s="646"/>
      <c r="G3" s="646"/>
      <c r="H3" s="651" t="s">
        <v>1</v>
      </c>
      <c r="I3" s="651"/>
      <c r="J3" s="651"/>
      <c r="K3" s="651"/>
      <c r="L3" s="651"/>
      <c r="M3" s="651"/>
      <c r="N3" s="651"/>
      <c r="O3" s="651"/>
      <c r="P3" s="651" t="s">
        <v>37</v>
      </c>
      <c r="Q3" s="651"/>
      <c r="R3" s="651"/>
      <c r="S3" s="651"/>
      <c r="T3" s="651"/>
      <c r="U3" s="651"/>
      <c r="V3" s="651"/>
      <c r="W3" s="651"/>
      <c r="X3" s="651"/>
      <c r="Y3" s="651"/>
      <c r="Z3" s="652"/>
    </row>
    <row r="4" spans="1:26" ht="15.75" thickBot="1" x14ac:dyDescent="0.25">
      <c r="A4" s="1"/>
      <c r="B4" s="647"/>
      <c r="C4" s="648"/>
      <c r="D4" s="648"/>
      <c r="E4" s="648"/>
      <c r="F4" s="648"/>
      <c r="G4" s="648"/>
      <c r="H4" s="653" t="s">
        <v>28</v>
      </c>
      <c r="I4" s="653"/>
      <c r="J4" s="653"/>
      <c r="K4" s="653"/>
      <c r="L4" s="653"/>
      <c r="M4" s="653"/>
      <c r="N4" s="653"/>
      <c r="O4" s="653"/>
      <c r="P4" s="653"/>
      <c r="Q4" s="653"/>
      <c r="R4" s="653"/>
      <c r="S4" s="653"/>
      <c r="T4" s="653"/>
      <c r="U4" s="653"/>
      <c r="V4" s="653"/>
      <c r="W4" s="653"/>
      <c r="X4" s="653"/>
      <c r="Y4" s="653"/>
      <c r="Z4" s="654"/>
    </row>
    <row r="5" spans="1:26" ht="15" x14ac:dyDescent="0.2">
      <c r="A5" s="1"/>
      <c r="B5" s="1"/>
      <c r="C5" s="1"/>
      <c r="D5" s="1"/>
      <c r="E5" s="1"/>
      <c r="F5" s="1"/>
      <c r="G5" s="1"/>
      <c r="H5" s="4"/>
      <c r="I5" s="4"/>
      <c r="J5" s="4"/>
      <c r="K5" s="4"/>
      <c r="L5" s="4"/>
      <c r="M5" s="4"/>
      <c r="N5" s="4"/>
      <c r="O5" s="4"/>
      <c r="P5" s="4"/>
      <c r="Q5" s="4"/>
      <c r="R5" s="4"/>
      <c r="S5" s="4"/>
      <c r="T5" s="4"/>
      <c r="U5" s="4"/>
      <c r="V5" s="4"/>
      <c r="W5" s="4"/>
      <c r="X5" s="4"/>
      <c r="Y5" s="4"/>
      <c r="Z5" s="4"/>
    </row>
    <row r="6" spans="1:26" s="96" customFormat="1" ht="13.5" thickBot="1" x14ac:dyDescent="0.25">
      <c r="B6" s="97"/>
      <c r="C6" s="98"/>
      <c r="D6" s="98"/>
      <c r="E6" s="98"/>
      <c r="F6" s="98"/>
      <c r="G6" s="98"/>
      <c r="H6" s="98"/>
      <c r="I6" s="99"/>
      <c r="J6" s="99"/>
      <c r="K6" s="99"/>
      <c r="L6" s="99"/>
      <c r="M6" s="99"/>
      <c r="N6" s="99"/>
      <c r="O6" s="99"/>
      <c r="P6" s="99"/>
      <c r="Q6" s="99"/>
      <c r="R6" s="100"/>
      <c r="S6" s="100"/>
      <c r="T6" s="100"/>
      <c r="U6" s="100"/>
      <c r="V6" s="100"/>
      <c r="W6" s="98"/>
      <c r="X6" s="98"/>
      <c r="Y6" s="98"/>
      <c r="Z6" s="101"/>
    </row>
    <row r="7" spans="1:26" s="96" customFormat="1" ht="15" customHeight="1" x14ac:dyDescent="0.2">
      <c r="B7" s="102"/>
      <c r="C7" s="848" t="s">
        <v>2</v>
      </c>
      <c r="D7" s="849"/>
      <c r="E7" s="849"/>
      <c r="F7" s="849"/>
      <c r="G7" s="849"/>
      <c r="H7" s="850"/>
      <c r="I7" s="854" t="s">
        <v>423</v>
      </c>
      <c r="J7" s="855"/>
      <c r="K7" s="855"/>
      <c r="L7" s="855"/>
      <c r="M7" s="855"/>
      <c r="N7" s="855"/>
      <c r="O7" s="855"/>
      <c r="P7" s="855"/>
      <c r="Q7" s="855"/>
      <c r="R7" s="855"/>
      <c r="S7" s="855"/>
      <c r="T7" s="855"/>
      <c r="U7" s="855"/>
      <c r="V7" s="855"/>
      <c r="W7" s="855"/>
      <c r="X7" s="855"/>
      <c r="Y7" s="856"/>
      <c r="Z7" s="103"/>
    </row>
    <row r="8" spans="1:26" s="96" customFormat="1" ht="13.5" thickBot="1" x14ac:dyDescent="0.25">
      <c r="B8" s="102"/>
      <c r="C8" s="851"/>
      <c r="D8" s="852"/>
      <c r="E8" s="852"/>
      <c r="F8" s="852"/>
      <c r="G8" s="852"/>
      <c r="H8" s="853"/>
      <c r="I8" s="857"/>
      <c r="J8" s="858"/>
      <c r="K8" s="858"/>
      <c r="L8" s="858"/>
      <c r="M8" s="858"/>
      <c r="N8" s="858"/>
      <c r="O8" s="858"/>
      <c r="P8" s="858"/>
      <c r="Q8" s="858"/>
      <c r="R8" s="858"/>
      <c r="S8" s="858"/>
      <c r="T8" s="858"/>
      <c r="U8" s="858"/>
      <c r="V8" s="858"/>
      <c r="W8" s="858"/>
      <c r="X8" s="858"/>
      <c r="Y8" s="859"/>
      <c r="Z8" s="103"/>
    </row>
    <row r="9" spans="1:26" s="96" customFormat="1" ht="13.5" thickBot="1" x14ac:dyDescent="0.25">
      <c r="B9" s="102"/>
      <c r="C9" s="104"/>
      <c r="D9" s="104"/>
      <c r="E9" s="104"/>
      <c r="F9" s="104"/>
      <c r="G9" s="104"/>
      <c r="H9" s="104"/>
      <c r="I9" s="105"/>
      <c r="J9" s="105"/>
      <c r="K9" s="105"/>
      <c r="L9" s="105"/>
      <c r="M9" s="105"/>
      <c r="N9" s="105"/>
      <c r="O9" s="105"/>
      <c r="P9" s="105"/>
      <c r="Q9" s="105"/>
      <c r="R9" s="106"/>
      <c r="S9" s="106"/>
      <c r="T9" s="106"/>
      <c r="U9" s="106"/>
      <c r="V9" s="106"/>
      <c r="W9" s="104"/>
      <c r="X9" s="104"/>
      <c r="Y9" s="104"/>
      <c r="Z9" s="103"/>
    </row>
    <row r="10" spans="1:26" s="96" customFormat="1" ht="15" customHeight="1" thickBot="1" x14ac:dyDescent="0.25">
      <c r="B10" s="102"/>
      <c r="C10" s="848" t="s">
        <v>4</v>
      </c>
      <c r="D10" s="849"/>
      <c r="E10" s="849"/>
      <c r="F10" s="849"/>
      <c r="G10" s="849"/>
      <c r="H10" s="850"/>
      <c r="I10" s="869" t="s">
        <v>441</v>
      </c>
      <c r="J10" s="943"/>
      <c r="K10" s="943"/>
      <c r="L10" s="943"/>
      <c r="M10" s="943"/>
      <c r="N10" s="943"/>
      <c r="O10" s="943"/>
      <c r="P10" s="943"/>
      <c r="Q10" s="944"/>
      <c r="R10" s="875" t="s">
        <v>3</v>
      </c>
      <c r="S10" s="876"/>
      <c r="T10" s="876"/>
      <c r="U10" s="877"/>
      <c r="V10" s="878" t="s">
        <v>5</v>
      </c>
      <c r="W10" s="879"/>
      <c r="X10" s="879"/>
      <c r="Y10" s="880"/>
      <c r="Z10" s="103"/>
    </row>
    <row r="11" spans="1:26" s="96" customFormat="1" ht="28.5" customHeight="1" thickBot="1" x14ac:dyDescent="0.25">
      <c r="B11" s="102"/>
      <c r="C11" s="851"/>
      <c r="D11" s="852"/>
      <c r="E11" s="852"/>
      <c r="F11" s="852"/>
      <c r="G11" s="852"/>
      <c r="H11" s="853"/>
      <c r="I11" s="945"/>
      <c r="J11" s="946"/>
      <c r="K11" s="946"/>
      <c r="L11" s="946"/>
      <c r="M11" s="946"/>
      <c r="N11" s="946"/>
      <c r="O11" s="946"/>
      <c r="P11" s="946"/>
      <c r="Q11" s="947"/>
      <c r="R11" s="881" t="s">
        <v>442</v>
      </c>
      <c r="S11" s="882"/>
      <c r="T11" s="882"/>
      <c r="U11" s="883"/>
      <c r="V11" s="884" t="s">
        <v>65</v>
      </c>
      <c r="W11" s="885"/>
      <c r="X11" s="885"/>
      <c r="Y11" s="886"/>
      <c r="Z11" s="103"/>
    </row>
    <row r="12" spans="1:26" s="96" customFormat="1" ht="13.5" thickBot="1" x14ac:dyDescent="0.25">
      <c r="B12" s="107"/>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9"/>
    </row>
    <row r="13" spans="1:26" s="96" customFormat="1" ht="15" customHeight="1" x14ac:dyDescent="0.2">
      <c r="B13" s="107"/>
      <c r="C13" s="848" t="s">
        <v>6</v>
      </c>
      <c r="D13" s="849"/>
      <c r="E13" s="849"/>
      <c r="F13" s="849"/>
      <c r="G13" s="849"/>
      <c r="H13" s="850"/>
      <c r="I13" s="935" t="s">
        <v>443</v>
      </c>
      <c r="J13" s="936"/>
      <c r="K13" s="936"/>
      <c r="L13" s="936"/>
      <c r="M13" s="936"/>
      <c r="N13" s="936"/>
      <c r="O13" s="936"/>
      <c r="P13" s="936"/>
      <c r="Q13" s="936"/>
      <c r="R13" s="936"/>
      <c r="S13" s="937"/>
      <c r="T13" s="848" t="s">
        <v>7</v>
      </c>
      <c r="U13" s="849"/>
      <c r="V13" s="849"/>
      <c r="W13" s="849"/>
      <c r="X13" s="849"/>
      <c r="Y13" s="850"/>
      <c r="Z13" s="109"/>
    </row>
    <row r="14" spans="1:26" s="96" customFormat="1" ht="30" customHeight="1" thickBot="1" x14ac:dyDescent="0.25">
      <c r="B14" s="107"/>
      <c r="C14" s="851"/>
      <c r="D14" s="852"/>
      <c r="E14" s="852"/>
      <c r="F14" s="852"/>
      <c r="G14" s="852"/>
      <c r="H14" s="853"/>
      <c r="I14" s="938"/>
      <c r="J14" s="939"/>
      <c r="K14" s="939"/>
      <c r="L14" s="939"/>
      <c r="M14" s="939"/>
      <c r="N14" s="939"/>
      <c r="O14" s="939"/>
      <c r="P14" s="939"/>
      <c r="Q14" s="939"/>
      <c r="R14" s="939"/>
      <c r="S14" s="940"/>
      <c r="T14" s="866" t="s">
        <v>67</v>
      </c>
      <c r="U14" s="867"/>
      <c r="V14" s="867"/>
      <c r="W14" s="867"/>
      <c r="X14" s="867"/>
      <c r="Y14" s="868"/>
      <c r="Z14" s="109"/>
    </row>
    <row r="15" spans="1:26" s="96" customFormat="1" ht="13.5" thickBot="1" x14ac:dyDescent="0.25">
      <c r="B15" s="107"/>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9"/>
    </row>
    <row r="16" spans="1:26" s="96" customFormat="1" ht="57.75" customHeight="1" thickBot="1" x14ac:dyDescent="0.25">
      <c r="B16" s="107"/>
      <c r="C16" s="834" t="s">
        <v>8</v>
      </c>
      <c r="D16" s="835"/>
      <c r="E16" s="835"/>
      <c r="F16" s="835"/>
      <c r="G16" s="835"/>
      <c r="H16" s="836"/>
      <c r="I16" s="838" t="s">
        <v>444</v>
      </c>
      <c r="J16" s="941"/>
      <c r="K16" s="941"/>
      <c r="L16" s="941"/>
      <c r="M16" s="941"/>
      <c r="N16" s="941"/>
      <c r="O16" s="941"/>
      <c r="P16" s="941"/>
      <c r="Q16" s="941"/>
      <c r="R16" s="941"/>
      <c r="S16" s="941"/>
      <c r="T16" s="941"/>
      <c r="U16" s="941"/>
      <c r="V16" s="941"/>
      <c r="W16" s="941"/>
      <c r="X16" s="941"/>
      <c r="Y16" s="942"/>
      <c r="Z16" s="109"/>
    </row>
    <row r="17" spans="2:26" s="96" customFormat="1" ht="16.5" customHeight="1" thickBot="1" x14ac:dyDescent="0.25">
      <c r="B17" s="107"/>
      <c r="C17" s="106"/>
      <c r="D17" s="106"/>
      <c r="E17" s="106"/>
      <c r="F17" s="106"/>
      <c r="G17" s="106"/>
      <c r="H17" s="106"/>
      <c r="I17" s="110"/>
      <c r="J17" s="110"/>
      <c r="K17" s="110"/>
      <c r="L17" s="110"/>
      <c r="M17" s="110"/>
      <c r="N17" s="110"/>
      <c r="O17" s="110"/>
      <c r="P17" s="110"/>
      <c r="Q17" s="110"/>
      <c r="R17" s="110"/>
      <c r="S17" s="110"/>
      <c r="T17" s="110"/>
      <c r="U17" s="110"/>
      <c r="V17" s="110"/>
      <c r="W17" s="110"/>
      <c r="X17" s="110"/>
      <c r="Y17" s="110"/>
      <c r="Z17" s="109"/>
    </row>
    <row r="18" spans="2:26" s="96" customFormat="1" ht="52.5" customHeight="1" thickBot="1" x14ac:dyDescent="0.25">
      <c r="B18" s="107"/>
      <c r="C18" s="834" t="s">
        <v>9</v>
      </c>
      <c r="D18" s="835"/>
      <c r="E18" s="835"/>
      <c r="F18" s="835"/>
      <c r="G18" s="835"/>
      <c r="H18" s="836"/>
      <c r="I18" s="838" t="s">
        <v>428</v>
      </c>
      <c r="J18" s="941"/>
      <c r="K18" s="941"/>
      <c r="L18" s="941"/>
      <c r="M18" s="941"/>
      <c r="N18" s="941"/>
      <c r="O18" s="941"/>
      <c r="P18" s="941"/>
      <c r="Q18" s="941"/>
      <c r="R18" s="941"/>
      <c r="S18" s="941"/>
      <c r="T18" s="941"/>
      <c r="U18" s="941"/>
      <c r="V18" s="941"/>
      <c r="W18" s="941"/>
      <c r="X18" s="941"/>
      <c r="Y18" s="942"/>
      <c r="Z18" s="109"/>
    </row>
    <row r="19" spans="2:26" s="96" customFormat="1" ht="16.5" customHeight="1" thickBot="1" x14ac:dyDescent="0.25">
      <c r="B19" s="107"/>
      <c r="C19" s="106"/>
      <c r="D19" s="106"/>
      <c r="E19" s="106"/>
      <c r="F19" s="106"/>
      <c r="G19" s="106"/>
      <c r="H19" s="106"/>
      <c r="I19" s="110"/>
      <c r="J19" s="110"/>
      <c r="K19" s="110"/>
      <c r="L19" s="110"/>
      <c r="M19" s="110"/>
      <c r="N19" s="110"/>
      <c r="O19" s="110"/>
      <c r="P19" s="110"/>
      <c r="Q19" s="110"/>
      <c r="R19" s="110"/>
      <c r="S19" s="110"/>
      <c r="T19" s="110"/>
      <c r="U19" s="110"/>
      <c r="V19" s="110"/>
      <c r="W19" s="110"/>
      <c r="X19" s="110"/>
      <c r="Y19" s="110"/>
      <c r="Z19" s="109"/>
    </row>
    <row r="20" spans="2:26" s="111" customFormat="1" ht="22.5" customHeight="1" x14ac:dyDescent="0.2">
      <c r="B20" s="107"/>
      <c r="C20" s="894" t="s">
        <v>429</v>
      </c>
      <c r="D20" s="895"/>
      <c r="E20" s="895"/>
      <c r="F20" s="895"/>
      <c r="G20" s="895"/>
      <c r="H20" s="896"/>
      <c r="I20" s="900" t="s">
        <v>233</v>
      </c>
      <c r="J20" s="901"/>
      <c r="K20" s="901"/>
      <c r="L20" s="902"/>
      <c r="M20" s="878" t="s">
        <v>11</v>
      </c>
      <c r="N20" s="879"/>
      <c r="O20" s="879"/>
      <c r="P20" s="879"/>
      <c r="Q20" s="879"/>
      <c r="R20" s="879"/>
      <c r="S20" s="880"/>
      <c r="T20" s="878" t="s">
        <v>12</v>
      </c>
      <c r="U20" s="879"/>
      <c r="V20" s="879"/>
      <c r="W20" s="879"/>
      <c r="X20" s="879"/>
      <c r="Y20" s="880"/>
      <c r="Z20" s="109"/>
    </row>
    <row r="21" spans="2:26" s="111" customFormat="1" ht="30.75" customHeight="1" thickBot="1" x14ac:dyDescent="0.25">
      <c r="B21" s="107"/>
      <c r="C21" s="897"/>
      <c r="D21" s="898"/>
      <c r="E21" s="898"/>
      <c r="F21" s="898"/>
      <c r="G21" s="898"/>
      <c r="H21" s="899"/>
      <c r="I21" s="903"/>
      <c r="J21" s="904"/>
      <c r="K21" s="904"/>
      <c r="L21" s="905"/>
      <c r="M21" s="906" t="s">
        <v>252</v>
      </c>
      <c r="N21" s="907"/>
      <c r="O21" s="907"/>
      <c r="P21" s="907"/>
      <c r="Q21" s="907"/>
      <c r="R21" s="907"/>
      <c r="S21" s="908"/>
      <c r="T21" s="884" t="s">
        <v>71</v>
      </c>
      <c r="U21" s="907"/>
      <c r="V21" s="907"/>
      <c r="W21" s="907"/>
      <c r="X21" s="907"/>
      <c r="Y21" s="908"/>
      <c r="Z21" s="109"/>
    </row>
    <row r="22" spans="2:26" s="96" customFormat="1" ht="13.5" thickBot="1" x14ac:dyDescent="0.25">
      <c r="B22" s="107"/>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9"/>
    </row>
    <row r="23" spans="2:26" s="96" customFormat="1" ht="31.5" customHeight="1" x14ac:dyDescent="0.2">
      <c r="B23" s="107"/>
      <c r="C23" s="878" t="s">
        <v>13</v>
      </c>
      <c r="D23" s="879"/>
      <c r="E23" s="879"/>
      <c r="F23" s="879"/>
      <c r="G23" s="879"/>
      <c r="H23" s="879"/>
      <c r="I23" s="880"/>
      <c r="J23" s="878" t="s">
        <v>14</v>
      </c>
      <c r="K23" s="879"/>
      <c r="L23" s="879"/>
      <c r="M23" s="879"/>
      <c r="N23" s="879"/>
      <c r="O23" s="879"/>
      <c r="P23" s="880"/>
      <c r="Q23" s="878" t="s">
        <v>15</v>
      </c>
      <c r="R23" s="879"/>
      <c r="S23" s="879"/>
      <c r="T23" s="879"/>
      <c r="U23" s="879"/>
      <c r="V23" s="879"/>
      <c r="W23" s="879"/>
      <c r="X23" s="879"/>
      <c r="Y23" s="880"/>
      <c r="Z23" s="109"/>
    </row>
    <row r="24" spans="2:26" s="96" customFormat="1" ht="24.75" customHeight="1" thickBot="1" x14ac:dyDescent="0.25">
      <c r="B24" s="107"/>
      <c r="C24" s="887" t="s">
        <v>445</v>
      </c>
      <c r="D24" s="888"/>
      <c r="E24" s="888"/>
      <c r="F24" s="888"/>
      <c r="G24" s="888"/>
      <c r="H24" s="888"/>
      <c r="I24" s="890"/>
      <c r="J24" s="887" t="s">
        <v>431</v>
      </c>
      <c r="K24" s="888"/>
      <c r="L24" s="888"/>
      <c r="M24" s="888"/>
      <c r="N24" s="888"/>
      <c r="O24" s="888"/>
      <c r="P24" s="890"/>
      <c r="Q24" s="891" t="s">
        <v>432</v>
      </c>
      <c r="R24" s="892"/>
      <c r="S24" s="892"/>
      <c r="T24" s="892"/>
      <c r="U24" s="892"/>
      <c r="V24" s="892"/>
      <c r="W24" s="892"/>
      <c r="X24" s="892"/>
      <c r="Y24" s="893"/>
      <c r="Z24" s="109"/>
    </row>
    <row r="25" spans="2:26" s="96" customFormat="1" ht="13.5" thickBot="1" x14ac:dyDescent="0.25">
      <c r="B25" s="107"/>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9"/>
    </row>
    <row r="26" spans="2:26" s="96" customFormat="1" ht="33" customHeight="1" thickBot="1" x14ac:dyDescent="0.25">
      <c r="B26" s="107"/>
      <c r="C26" s="834" t="s">
        <v>16</v>
      </c>
      <c r="D26" s="835"/>
      <c r="E26" s="835"/>
      <c r="F26" s="835"/>
      <c r="G26" s="835"/>
      <c r="H26" s="836"/>
      <c r="I26" s="838" t="s">
        <v>446</v>
      </c>
      <c r="J26" s="941"/>
      <c r="K26" s="941"/>
      <c r="L26" s="941"/>
      <c r="M26" s="941"/>
      <c r="N26" s="941"/>
      <c r="O26" s="941"/>
      <c r="P26" s="941"/>
      <c r="Q26" s="941"/>
      <c r="R26" s="941"/>
      <c r="S26" s="941"/>
      <c r="T26" s="941"/>
      <c r="U26" s="941"/>
      <c r="V26" s="941"/>
      <c r="W26" s="941"/>
      <c r="X26" s="941"/>
      <c r="Y26" s="942"/>
      <c r="Z26" s="109"/>
    </row>
    <row r="27" spans="2:26" s="96" customFormat="1" ht="13.5" thickBot="1" x14ac:dyDescent="0.25">
      <c r="B27" s="107"/>
      <c r="C27" s="106"/>
      <c r="D27" s="106"/>
      <c r="E27" s="106"/>
      <c r="F27" s="106"/>
      <c r="G27" s="106"/>
      <c r="H27" s="106"/>
      <c r="I27" s="110"/>
      <c r="J27" s="110"/>
      <c r="K27" s="110"/>
      <c r="L27" s="110"/>
      <c r="M27" s="110"/>
      <c r="N27" s="110"/>
      <c r="O27" s="110"/>
      <c r="P27" s="110"/>
      <c r="Q27" s="110"/>
      <c r="R27" s="110"/>
      <c r="S27" s="110"/>
      <c r="T27" s="110"/>
      <c r="U27" s="110"/>
      <c r="V27" s="110"/>
      <c r="W27" s="110"/>
      <c r="X27" s="110"/>
      <c r="Y27" s="110"/>
      <c r="Z27" s="109"/>
    </row>
    <row r="28" spans="2:26" s="96" customFormat="1" ht="39.75" customHeight="1" thickBot="1" x14ac:dyDescent="0.25">
      <c r="B28" s="107"/>
      <c r="C28" s="834" t="s">
        <v>17</v>
      </c>
      <c r="D28" s="835"/>
      <c r="E28" s="835"/>
      <c r="F28" s="835"/>
      <c r="G28" s="835"/>
      <c r="H28" s="836"/>
      <c r="I28" s="837">
        <v>0.86399999999999999</v>
      </c>
      <c r="J28" s="838"/>
      <c r="K28" s="834" t="s">
        <v>18</v>
      </c>
      <c r="L28" s="835"/>
      <c r="M28" s="835"/>
      <c r="N28" s="835"/>
      <c r="O28" s="835"/>
      <c r="P28" s="836"/>
      <c r="Q28" s="839" t="s">
        <v>38</v>
      </c>
      <c r="R28" s="840"/>
      <c r="S28" s="841"/>
      <c r="T28" s="112" t="s">
        <v>77</v>
      </c>
      <c r="U28" s="840" t="s">
        <v>39</v>
      </c>
      <c r="V28" s="840"/>
      <c r="W28" s="840"/>
      <c r="X28" s="841"/>
      <c r="Y28" s="113"/>
      <c r="Z28" s="109"/>
    </row>
    <row r="29" spans="2:26" s="96" customFormat="1" ht="13.5" thickBot="1" x14ac:dyDescent="0.25">
      <c r="B29" s="107"/>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9"/>
    </row>
    <row r="30" spans="2:26" s="115" customFormat="1" ht="12.75" x14ac:dyDescent="0.2">
      <c r="B30" s="114"/>
      <c r="C30" s="824" t="s">
        <v>19</v>
      </c>
      <c r="D30" s="825"/>
      <c r="E30" s="825"/>
      <c r="F30" s="825"/>
      <c r="G30" s="825"/>
      <c r="H30" s="825"/>
      <c r="I30" s="825"/>
      <c r="J30" s="825"/>
      <c r="K30" s="825"/>
      <c r="L30" s="825"/>
      <c r="M30" s="825"/>
      <c r="N30" s="825"/>
      <c r="O30" s="825"/>
      <c r="P30" s="825"/>
      <c r="Q30" s="825"/>
      <c r="R30" s="825"/>
      <c r="S30" s="825"/>
      <c r="T30" s="825"/>
      <c r="U30" s="825"/>
      <c r="V30" s="825"/>
      <c r="W30" s="825"/>
      <c r="X30" s="825"/>
      <c r="Y30" s="826"/>
      <c r="Z30" s="109"/>
    </row>
    <row r="31" spans="2:26" s="115" customFormat="1" ht="13.5" thickBot="1" x14ac:dyDescent="0.25">
      <c r="B31" s="114"/>
      <c r="C31" s="827"/>
      <c r="D31" s="828"/>
      <c r="E31" s="828"/>
      <c r="F31" s="828"/>
      <c r="G31" s="828"/>
      <c r="H31" s="828"/>
      <c r="I31" s="828"/>
      <c r="J31" s="828"/>
      <c r="K31" s="828"/>
      <c r="L31" s="828"/>
      <c r="M31" s="828"/>
      <c r="N31" s="828"/>
      <c r="O31" s="828"/>
      <c r="P31" s="828"/>
      <c r="Q31" s="828"/>
      <c r="R31" s="828"/>
      <c r="S31" s="828"/>
      <c r="T31" s="828"/>
      <c r="U31" s="828"/>
      <c r="V31" s="828"/>
      <c r="W31" s="828"/>
      <c r="X31" s="828"/>
      <c r="Y31" s="829"/>
      <c r="Z31" s="109"/>
    </row>
    <row r="32" spans="2:26" s="115" customFormat="1" ht="12.75" x14ac:dyDescent="0.2">
      <c r="B32" s="114"/>
      <c r="C32" s="824" t="s">
        <v>20</v>
      </c>
      <c r="D32" s="825"/>
      <c r="E32" s="825"/>
      <c r="F32" s="825"/>
      <c r="G32" s="826"/>
      <c r="H32" s="830" t="s">
        <v>447</v>
      </c>
      <c r="I32" s="830" t="s">
        <v>448</v>
      </c>
      <c r="J32" s="830" t="s">
        <v>23</v>
      </c>
      <c r="K32" s="832" t="s">
        <v>24</v>
      </c>
      <c r="L32" s="825"/>
      <c r="M32" s="825"/>
      <c r="N32" s="825"/>
      <c r="O32" s="825"/>
      <c r="P32" s="825"/>
      <c r="Q32" s="825"/>
      <c r="R32" s="825"/>
      <c r="S32" s="825"/>
      <c r="T32" s="825"/>
      <c r="U32" s="825"/>
      <c r="V32" s="825"/>
      <c r="W32" s="825"/>
      <c r="X32" s="825"/>
      <c r="Y32" s="826"/>
      <c r="Z32" s="109"/>
    </row>
    <row r="33" spans="2:26" s="115" customFormat="1" ht="47.25" customHeight="1" thickBot="1" x14ac:dyDescent="0.25">
      <c r="B33" s="114"/>
      <c r="C33" s="827"/>
      <c r="D33" s="828"/>
      <c r="E33" s="828"/>
      <c r="F33" s="828"/>
      <c r="G33" s="829"/>
      <c r="H33" s="831"/>
      <c r="I33" s="831"/>
      <c r="J33" s="831"/>
      <c r="K33" s="833"/>
      <c r="L33" s="828"/>
      <c r="M33" s="828"/>
      <c r="N33" s="828"/>
      <c r="O33" s="828"/>
      <c r="P33" s="828"/>
      <c r="Q33" s="828"/>
      <c r="R33" s="828"/>
      <c r="S33" s="828"/>
      <c r="T33" s="828"/>
      <c r="U33" s="828"/>
      <c r="V33" s="828"/>
      <c r="W33" s="828"/>
      <c r="X33" s="828"/>
      <c r="Y33" s="829"/>
      <c r="Z33" s="109"/>
    </row>
    <row r="34" spans="2:26" s="115" customFormat="1" ht="86.25" hidden="1" customHeight="1" x14ac:dyDescent="0.2">
      <c r="B34" s="114"/>
      <c r="C34" s="919" t="s">
        <v>437</v>
      </c>
      <c r="D34" s="920"/>
      <c r="E34" s="920"/>
      <c r="F34" s="920"/>
      <c r="G34" s="921"/>
      <c r="H34" s="129">
        <f>'[5]SIG-IND-003 (2)'!I50</f>
        <v>17.274999999999999</v>
      </c>
      <c r="I34" s="130">
        <v>20</v>
      </c>
      <c r="J34" s="123">
        <f>+H34/I34</f>
        <v>0.86374999999999991</v>
      </c>
      <c r="K34" s="948" t="s">
        <v>449</v>
      </c>
      <c r="L34" s="949"/>
      <c r="M34" s="949"/>
      <c r="N34" s="949"/>
      <c r="O34" s="949"/>
      <c r="P34" s="949"/>
      <c r="Q34" s="949"/>
      <c r="R34" s="949"/>
      <c r="S34" s="949"/>
      <c r="T34" s="949"/>
      <c r="U34" s="949"/>
      <c r="V34" s="949"/>
      <c r="W34" s="949"/>
      <c r="X34" s="949"/>
      <c r="Y34" s="950"/>
      <c r="Z34" s="109"/>
    </row>
    <row r="35" spans="2:26" s="115" customFormat="1" ht="70.5" customHeight="1" x14ac:dyDescent="0.2">
      <c r="B35" s="114"/>
      <c r="C35" s="925" t="s">
        <v>637</v>
      </c>
      <c r="D35" s="926"/>
      <c r="E35" s="926"/>
      <c r="F35" s="926"/>
      <c r="G35" s="927"/>
      <c r="H35" s="121">
        <v>17.917000000000002</v>
      </c>
      <c r="I35" s="122">
        <v>20</v>
      </c>
      <c r="J35" s="621">
        <v>0.89585000000000004</v>
      </c>
      <c r="K35" s="928" t="s">
        <v>450</v>
      </c>
      <c r="L35" s="929"/>
      <c r="M35" s="929"/>
      <c r="N35" s="929"/>
      <c r="O35" s="929"/>
      <c r="P35" s="929"/>
      <c r="Q35" s="929"/>
      <c r="R35" s="929"/>
      <c r="S35" s="929"/>
      <c r="T35" s="929"/>
      <c r="U35" s="929"/>
      <c r="V35" s="929"/>
      <c r="W35" s="929"/>
      <c r="X35" s="929"/>
      <c r="Y35" s="930"/>
      <c r="Z35" s="109"/>
    </row>
    <row r="36" spans="2:26" s="115" customFormat="1" ht="63" customHeight="1" thickBot="1" x14ac:dyDescent="0.25">
      <c r="B36" s="114"/>
      <c r="C36" s="925" t="s">
        <v>476</v>
      </c>
      <c r="D36" s="926"/>
      <c r="E36" s="926"/>
      <c r="F36" s="926"/>
      <c r="G36" s="927"/>
      <c r="H36" s="121">
        <f>[6]TAB!G4</f>
        <v>19.416666666666668</v>
      </c>
      <c r="I36" s="122">
        <v>20</v>
      </c>
      <c r="J36" s="118">
        <f t="shared" ref="J36" si="0">+H36/I36</f>
        <v>0.97083333333333344</v>
      </c>
      <c r="K36" s="951" t="str">
        <f>[6]TAB!H17</f>
        <v xml:space="preserve">2 SEMESTRE 2018
Catorce procesos llegaron al  100% en la autovaluación de calidad
Los procesos de PDV,AII,CON,PRO Y ODM  estuvieron por encima del 90%. 
Los aspectos por mejorar fueron:
La utilización de los indicadores o de otras herrmanientas para implementar planes de mejoramiento, el cumplimiento del plan de acción y la revisión de los indicadores
</v>
      </c>
      <c r="L36" s="952"/>
      <c r="M36" s="952"/>
      <c r="N36" s="952"/>
      <c r="O36" s="952"/>
      <c r="P36" s="952"/>
      <c r="Q36" s="952"/>
      <c r="R36" s="952"/>
      <c r="S36" s="952"/>
      <c r="T36" s="952"/>
      <c r="U36" s="952"/>
      <c r="V36" s="952"/>
      <c r="W36" s="952"/>
      <c r="X36" s="952"/>
      <c r="Y36" s="953"/>
      <c r="Z36" s="109"/>
    </row>
    <row r="37" spans="2:26" s="115" customFormat="1" ht="15.75" customHeight="1" thickBot="1" x14ac:dyDescent="0.25">
      <c r="B37" s="114"/>
      <c r="C37" s="913" t="s">
        <v>25</v>
      </c>
      <c r="D37" s="914"/>
      <c r="E37" s="914"/>
      <c r="F37" s="914"/>
      <c r="G37" s="915"/>
      <c r="H37" s="124"/>
      <c r="I37" s="125"/>
      <c r="J37" s="126"/>
      <c r="K37" s="916"/>
      <c r="L37" s="917"/>
      <c r="M37" s="917"/>
      <c r="N37" s="917"/>
      <c r="O37" s="917"/>
      <c r="P37" s="917"/>
      <c r="Q37" s="917"/>
      <c r="R37" s="917"/>
      <c r="S37" s="917"/>
      <c r="T37" s="917"/>
      <c r="U37" s="917"/>
      <c r="V37" s="917"/>
      <c r="W37" s="917"/>
      <c r="X37" s="917"/>
      <c r="Y37" s="918"/>
      <c r="Z37" s="109"/>
    </row>
    <row r="38" spans="2:26" s="115" customFormat="1" ht="5.25" customHeight="1" x14ac:dyDescent="0.2">
      <c r="B38" s="114"/>
      <c r="C38" s="108"/>
      <c r="D38" s="108"/>
      <c r="E38" s="108"/>
      <c r="F38" s="108"/>
      <c r="G38" s="108"/>
      <c r="H38" s="127"/>
      <c r="I38" s="127"/>
      <c r="J38" s="128"/>
      <c r="K38" s="108"/>
      <c r="L38" s="108"/>
      <c r="M38" s="108"/>
      <c r="N38" s="108"/>
      <c r="O38" s="108"/>
      <c r="P38" s="108"/>
      <c r="Q38" s="108"/>
      <c r="R38" s="108"/>
      <c r="S38" s="108"/>
      <c r="T38" s="108"/>
      <c r="U38" s="108"/>
      <c r="V38" s="108"/>
      <c r="W38" s="108"/>
      <c r="X38" s="108"/>
      <c r="Y38" s="108"/>
      <c r="Z38" s="109"/>
    </row>
    <row r="39" spans="2:26" s="115" customFormat="1" ht="13.5" thickBot="1" x14ac:dyDescent="0.25">
      <c r="B39" s="114"/>
      <c r="C39" s="108"/>
      <c r="D39" s="108"/>
      <c r="E39" s="108"/>
      <c r="F39" s="108"/>
      <c r="G39" s="108"/>
      <c r="H39" s="127"/>
      <c r="I39" s="127"/>
      <c r="J39" s="128"/>
      <c r="K39" s="108"/>
      <c r="L39" s="108"/>
      <c r="M39" s="108"/>
      <c r="N39" s="108"/>
      <c r="O39" s="108"/>
      <c r="P39" s="108"/>
      <c r="Q39" s="108"/>
      <c r="R39" s="108"/>
      <c r="S39" s="108"/>
      <c r="T39" s="108"/>
      <c r="U39" s="108"/>
      <c r="V39" s="108"/>
      <c r="W39" s="108"/>
      <c r="X39" s="108"/>
      <c r="Y39" s="108"/>
      <c r="Z39" s="109"/>
    </row>
    <row r="40" spans="2:26" s="19" customFormat="1" x14ac:dyDescent="0.2">
      <c r="B40" s="20"/>
      <c r="C40" s="744" t="s">
        <v>26</v>
      </c>
      <c r="D40" s="745"/>
      <c r="E40" s="745"/>
      <c r="F40" s="745"/>
      <c r="G40" s="745"/>
      <c r="H40" s="745"/>
      <c r="I40" s="745"/>
      <c r="J40" s="745"/>
      <c r="K40" s="745"/>
      <c r="L40" s="745"/>
      <c r="M40" s="745"/>
      <c r="N40" s="745"/>
      <c r="O40" s="745"/>
      <c r="P40" s="745"/>
      <c r="Q40" s="745"/>
      <c r="R40" s="745"/>
      <c r="S40" s="745"/>
      <c r="T40" s="745"/>
      <c r="U40" s="745"/>
      <c r="V40" s="745"/>
      <c r="W40" s="745"/>
      <c r="X40" s="745"/>
      <c r="Y40" s="746"/>
      <c r="Z40" s="17"/>
    </row>
    <row r="41" spans="2:26" ht="15" thickBot="1" x14ac:dyDescent="0.25">
      <c r="B41" s="15"/>
      <c r="C41" s="747"/>
      <c r="D41" s="748"/>
      <c r="E41" s="748"/>
      <c r="F41" s="748"/>
      <c r="G41" s="748"/>
      <c r="H41" s="748"/>
      <c r="I41" s="748"/>
      <c r="J41" s="748"/>
      <c r="K41" s="748"/>
      <c r="L41" s="748"/>
      <c r="M41" s="748"/>
      <c r="N41" s="748"/>
      <c r="O41" s="748"/>
      <c r="P41" s="748"/>
      <c r="Q41" s="748"/>
      <c r="R41" s="748"/>
      <c r="S41" s="748"/>
      <c r="T41" s="748"/>
      <c r="U41" s="748"/>
      <c r="V41" s="748"/>
      <c r="W41" s="748"/>
      <c r="X41" s="748"/>
      <c r="Y41" s="749"/>
      <c r="Z41" s="17"/>
    </row>
    <row r="42" spans="2:26" x14ac:dyDescent="0.2">
      <c r="B42" s="15"/>
      <c r="C42" s="750" t="s">
        <v>27</v>
      </c>
      <c r="D42" s="751"/>
      <c r="E42" s="751"/>
      <c r="F42" s="751"/>
      <c r="G42" s="751"/>
      <c r="H42" s="751"/>
      <c r="I42" s="751"/>
      <c r="J42" s="751"/>
      <c r="K42" s="751"/>
      <c r="L42" s="751"/>
      <c r="M42" s="751"/>
      <c r="N42" s="751"/>
      <c r="O42" s="751"/>
      <c r="P42" s="751"/>
      <c r="Q42" s="751"/>
      <c r="R42" s="751"/>
      <c r="S42" s="751"/>
      <c r="T42" s="751"/>
      <c r="U42" s="751"/>
      <c r="V42" s="751"/>
      <c r="W42" s="751"/>
      <c r="X42" s="751"/>
      <c r="Y42" s="752"/>
      <c r="Z42" s="17"/>
    </row>
    <row r="43" spans="2:26" x14ac:dyDescent="0.2">
      <c r="B43" s="15"/>
      <c r="C43" s="753"/>
      <c r="D43" s="754"/>
      <c r="E43" s="754"/>
      <c r="F43" s="754"/>
      <c r="G43" s="754"/>
      <c r="H43" s="754"/>
      <c r="I43" s="754"/>
      <c r="J43" s="754"/>
      <c r="K43" s="754"/>
      <c r="L43" s="754"/>
      <c r="M43" s="754"/>
      <c r="N43" s="754"/>
      <c r="O43" s="754"/>
      <c r="P43" s="754"/>
      <c r="Q43" s="754"/>
      <c r="R43" s="754"/>
      <c r="S43" s="754"/>
      <c r="T43" s="754"/>
      <c r="U43" s="754"/>
      <c r="V43" s="754"/>
      <c r="W43" s="754"/>
      <c r="X43" s="754"/>
      <c r="Y43" s="755"/>
      <c r="Z43" s="17"/>
    </row>
    <row r="44" spans="2:26" x14ac:dyDescent="0.2">
      <c r="B44" s="15"/>
      <c r="C44" s="753"/>
      <c r="D44" s="754"/>
      <c r="E44" s="754"/>
      <c r="F44" s="754"/>
      <c r="G44" s="754"/>
      <c r="H44" s="754"/>
      <c r="I44" s="754"/>
      <c r="J44" s="754"/>
      <c r="K44" s="754"/>
      <c r="L44" s="754"/>
      <c r="M44" s="754"/>
      <c r="N44" s="754"/>
      <c r="O44" s="754"/>
      <c r="P44" s="754"/>
      <c r="Q44" s="754"/>
      <c r="R44" s="754"/>
      <c r="S44" s="754"/>
      <c r="T44" s="754"/>
      <c r="U44" s="754"/>
      <c r="V44" s="754"/>
      <c r="W44" s="754"/>
      <c r="X44" s="754"/>
      <c r="Y44" s="755"/>
      <c r="Z44" s="17"/>
    </row>
    <row r="45" spans="2:26" x14ac:dyDescent="0.2">
      <c r="B45" s="15"/>
      <c r="C45" s="753"/>
      <c r="D45" s="754"/>
      <c r="E45" s="754"/>
      <c r="F45" s="754"/>
      <c r="G45" s="754"/>
      <c r="H45" s="754"/>
      <c r="I45" s="754"/>
      <c r="J45" s="754"/>
      <c r="K45" s="754"/>
      <c r="L45" s="754"/>
      <c r="M45" s="754"/>
      <c r="N45" s="754"/>
      <c r="O45" s="754"/>
      <c r="P45" s="754"/>
      <c r="Q45" s="754"/>
      <c r="R45" s="754"/>
      <c r="S45" s="754"/>
      <c r="T45" s="754"/>
      <c r="U45" s="754"/>
      <c r="V45" s="754"/>
      <c r="W45" s="754"/>
      <c r="X45" s="754"/>
      <c r="Y45" s="755"/>
      <c r="Z45" s="17"/>
    </row>
    <row r="46" spans="2:26" x14ac:dyDescent="0.2">
      <c r="B46" s="15"/>
      <c r="C46" s="753"/>
      <c r="D46" s="754"/>
      <c r="E46" s="754"/>
      <c r="F46" s="754"/>
      <c r="G46" s="754"/>
      <c r="H46" s="754"/>
      <c r="I46" s="754"/>
      <c r="J46" s="754"/>
      <c r="K46" s="754"/>
      <c r="L46" s="754"/>
      <c r="M46" s="754"/>
      <c r="N46" s="754"/>
      <c r="O46" s="754"/>
      <c r="P46" s="754"/>
      <c r="Q46" s="754"/>
      <c r="R46" s="754"/>
      <c r="S46" s="754"/>
      <c r="T46" s="754"/>
      <c r="U46" s="754"/>
      <c r="V46" s="754"/>
      <c r="W46" s="754"/>
      <c r="X46" s="754"/>
      <c r="Y46" s="755"/>
      <c r="Z46" s="17"/>
    </row>
    <row r="47" spans="2:26" x14ac:dyDescent="0.2">
      <c r="B47" s="15"/>
      <c r="C47" s="753"/>
      <c r="D47" s="754"/>
      <c r="E47" s="754"/>
      <c r="F47" s="754"/>
      <c r="G47" s="754"/>
      <c r="H47" s="754"/>
      <c r="I47" s="754"/>
      <c r="J47" s="754"/>
      <c r="K47" s="754"/>
      <c r="L47" s="754"/>
      <c r="M47" s="754"/>
      <c r="N47" s="754"/>
      <c r="O47" s="754"/>
      <c r="P47" s="754"/>
      <c r="Q47" s="754"/>
      <c r="R47" s="754"/>
      <c r="S47" s="754"/>
      <c r="T47" s="754"/>
      <c r="U47" s="754"/>
      <c r="V47" s="754"/>
      <c r="W47" s="754"/>
      <c r="X47" s="754"/>
      <c r="Y47" s="755"/>
      <c r="Z47" s="17"/>
    </row>
    <row r="48" spans="2:26" x14ac:dyDescent="0.2">
      <c r="B48" s="15"/>
      <c r="C48" s="753"/>
      <c r="D48" s="754"/>
      <c r="E48" s="754"/>
      <c r="F48" s="754"/>
      <c r="G48" s="754"/>
      <c r="H48" s="754"/>
      <c r="I48" s="754"/>
      <c r="J48" s="754"/>
      <c r="K48" s="754"/>
      <c r="L48" s="754"/>
      <c r="M48" s="754"/>
      <c r="N48" s="754"/>
      <c r="O48" s="754"/>
      <c r="P48" s="754"/>
      <c r="Q48" s="754"/>
      <c r="R48" s="754"/>
      <c r="S48" s="754"/>
      <c r="T48" s="754"/>
      <c r="U48" s="754"/>
      <c r="V48" s="754"/>
      <c r="W48" s="754"/>
      <c r="X48" s="754"/>
      <c r="Y48" s="755"/>
      <c r="Z48" s="17"/>
    </row>
    <row r="49" spans="1:26" x14ac:dyDescent="0.2">
      <c r="B49" s="15"/>
      <c r="C49" s="753"/>
      <c r="D49" s="754"/>
      <c r="E49" s="754"/>
      <c r="F49" s="754"/>
      <c r="G49" s="754"/>
      <c r="H49" s="754"/>
      <c r="I49" s="754"/>
      <c r="J49" s="754"/>
      <c r="K49" s="754"/>
      <c r="L49" s="754"/>
      <c r="M49" s="754"/>
      <c r="N49" s="754"/>
      <c r="O49" s="754"/>
      <c r="P49" s="754"/>
      <c r="Q49" s="754"/>
      <c r="R49" s="754"/>
      <c r="S49" s="754"/>
      <c r="T49" s="754"/>
      <c r="U49" s="754"/>
      <c r="V49" s="754"/>
      <c r="W49" s="754"/>
      <c r="X49" s="754"/>
      <c r="Y49" s="755"/>
      <c r="Z49" s="17"/>
    </row>
    <row r="50" spans="1:26" x14ac:dyDescent="0.2">
      <c r="B50" s="15"/>
      <c r="C50" s="753"/>
      <c r="D50" s="754"/>
      <c r="E50" s="754"/>
      <c r="F50" s="754"/>
      <c r="G50" s="754"/>
      <c r="H50" s="754"/>
      <c r="I50" s="754"/>
      <c r="J50" s="754"/>
      <c r="K50" s="754"/>
      <c r="L50" s="754"/>
      <c r="M50" s="754"/>
      <c r="N50" s="754"/>
      <c r="O50" s="754"/>
      <c r="P50" s="754"/>
      <c r="Q50" s="754"/>
      <c r="R50" s="754"/>
      <c r="S50" s="754"/>
      <c r="T50" s="754"/>
      <c r="U50" s="754"/>
      <c r="V50" s="754"/>
      <c r="W50" s="754"/>
      <c r="X50" s="754"/>
      <c r="Y50" s="755"/>
      <c r="Z50" s="17"/>
    </row>
    <row r="51" spans="1:26" x14ac:dyDescent="0.2">
      <c r="B51" s="15"/>
      <c r="C51" s="753"/>
      <c r="D51" s="754"/>
      <c r="E51" s="754"/>
      <c r="F51" s="754"/>
      <c r="G51" s="754"/>
      <c r="H51" s="754"/>
      <c r="I51" s="754"/>
      <c r="J51" s="754"/>
      <c r="K51" s="754"/>
      <c r="L51" s="754"/>
      <c r="M51" s="754"/>
      <c r="N51" s="754"/>
      <c r="O51" s="754"/>
      <c r="P51" s="754"/>
      <c r="Q51" s="754"/>
      <c r="R51" s="754"/>
      <c r="S51" s="754"/>
      <c r="T51" s="754"/>
      <c r="U51" s="754"/>
      <c r="V51" s="754"/>
      <c r="W51" s="754"/>
      <c r="X51" s="754"/>
      <c r="Y51" s="755"/>
      <c r="Z51" s="17"/>
    </row>
    <row r="52" spans="1:26" x14ac:dyDescent="0.2">
      <c r="B52" s="15"/>
      <c r="C52" s="753"/>
      <c r="D52" s="754"/>
      <c r="E52" s="754"/>
      <c r="F52" s="754"/>
      <c r="G52" s="754"/>
      <c r="H52" s="754"/>
      <c r="I52" s="754"/>
      <c r="J52" s="754"/>
      <c r="K52" s="754"/>
      <c r="L52" s="754"/>
      <c r="M52" s="754"/>
      <c r="N52" s="754"/>
      <c r="O52" s="754"/>
      <c r="P52" s="754"/>
      <c r="Q52" s="754"/>
      <c r="R52" s="754"/>
      <c r="S52" s="754"/>
      <c r="T52" s="754"/>
      <c r="U52" s="754"/>
      <c r="V52" s="754"/>
      <c r="W52" s="754"/>
      <c r="X52" s="754"/>
      <c r="Y52" s="755"/>
      <c r="Z52" s="17"/>
    </row>
    <row r="53" spans="1:26" x14ac:dyDescent="0.2">
      <c r="B53" s="15"/>
      <c r="C53" s="753"/>
      <c r="D53" s="754"/>
      <c r="E53" s="754"/>
      <c r="F53" s="754"/>
      <c r="G53" s="754"/>
      <c r="H53" s="754"/>
      <c r="I53" s="754"/>
      <c r="J53" s="754"/>
      <c r="K53" s="754"/>
      <c r="L53" s="754"/>
      <c r="M53" s="754"/>
      <c r="N53" s="754"/>
      <c r="O53" s="754"/>
      <c r="P53" s="754"/>
      <c r="Q53" s="754"/>
      <c r="R53" s="754"/>
      <c r="S53" s="754"/>
      <c r="T53" s="754"/>
      <c r="U53" s="754"/>
      <c r="V53" s="754"/>
      <c r="W53" s="754"/>
      <c r="X53" s="754"/>
      <c r="Y53" s="755"/>
      <c r="Z53" s="17"/>
    </row>
    <row r="54" spans="1:26" ht="15" thickBot="1" x14ac:dyDescent="0.25">
      <c r="B54" s="15"/>
      <c r="C54" s="756"/>
      <c r="D54" s="757"/>
      <c r="E54" s="757"/>
      <c r="F54" s="757"/>
      <c r="G54" s="757"/>
      <c r="H54" s="757"/>
      <c r="I54" s="757"/>
      <c r="J54" s="757"/>
      <c r="K54" s="757"/>
      <c r="L54" s="757"/>
      <c r="M54" s="757"/>
      <c r="N54" s="757"/>
      <c r="O54" s="757"/>
      <c r="P54" s="757"/>
      <c r="Q54" s="757"/>
      <c r="R54" s="757"/>
      <c r="S54" s="757"/>
      <c r="T54" s="757"/>
      <c r="U54" s="757"/>
      <c r="V54" s="757"/>
      <c r="W54" s="757"/>
      <c r="X54" s="757"/>
      <c r="Y54" s="758"/>
      <c r="Z54" s="17"/>
    </row>
    <row r="55" spans="1:26" x14ac:dyDescent="0.2">
      <c r="B55" s="29"/>
      <c r="C55" s="30"/>
      <c r="D55" s="30"/>
      <c r="E55" s="30"/>
      <c r="F55" s="30"/>
      <c r="G55" s="30"/>
      <c r="H55" s="30"/>
      <c r="I55" s="30"/>
      <c r="J55" s="30"/>
      <c r="K55" s="30"/>
      <c r="L55" s="30"/>
      <c r="M55" s="30"/>
      <c r="N55" s="30"/>
      <c r="O55" s="30"/>
      <c r="P55" s="30"/>
      <c r="Q55" s="30"/>
      <c r="R55" s="30"/>
      <c r="S55" s="30"/>
      <c r="T55" s="30"/>
      <c r="U55" s="30"/>
      <c r="V55" s="30"/>
      <c r="W55" s="30"/>
      <c r="X55" s="30"/>
      <c r="Y55" s="30"/>
      <c r="Z55" s="31"/>
    </row>
    <row r="56" spans="1:26" ht="15" thickBot="1" x14ac:dyDescent="0.25">
      <c r="B56" s="32"/>
      <c r="C56" s="33"/>
      <c r="D56" s="33"/>
      <c r="E56" s="33"/>
      <c r="F56" s="33"/>
      <c r="G56" s="33"/>
      <c r="H56" s="33"/>
      <c r="I56" s="33"/>
      <c r="J56" s="33"/>
      <c r="K56" s="33"/>
      <c r="L56" s="33"/>
      <c r="M56" s="33"/>
      <c r="N56" s="33"/>
      <c r="O56" s="33"/>
      <c r="P56" s="33"/>
      <c r="Q56" s="33"/>
      <c r="R56" s="33"/>
      <c r="S56" s="33"/>
      <c r="T56" s="33"/>
      <c r="U56" s="33"/>
      <c r="V56" s="33"/>
      <c r="W56" s="33"/>
      <c r="X56" s="33"/>
      <c r="Y56" s="33"/>
      <c r="Z56" s="34"/>
    </row>
    <row r="57" spans="1:26" ht="14.25" customHeight="1" x14ac:dyDescent="0.2">
      <c r="B57" s="35"/>
      <c r="C57" s="759" t="s">
        <v>20</v>
      </c>
      <c r="D57" s="760"/>
      <c r="E57" s="760"/>
      <c r="F57" s="760"/>
      <c r="G57" s="761"/>
      <c r="H57" s="759" t="s">
        <v>34</v>
      </c>
      <c r="I57" s="761"/>
      <c r="J57" s="759" t="s">
        <v>35</v>
      </c>
      <c r="K57" s="760"/>
      <c r="L57" s="760"/>
      <c r="M57" s="761"/>
      <c r="N57" s="759" t="s">
        <v>33</v>
      </c>
      <c r="O57" s="760"/>
      <c r="P57" s="760"/>
      <c r="Q57" s="760"/>
      <c r="R57" s="760"/>
      <c r="S57" s="760"/>
      <c r="T57" s="760"/>
      <c r="U57" s="760"/>
      <c r="V57" s="760"/>
      <c r="W57" s="760"/>
      <c r="X57" s="760"/>
      <c r="Y57" s="761"/>
      <c r="Z57" s="36"/>
    </row>
    <row r="58" spans="1:26" ht="14.25" customHeight="1" x14ac:dyDescent="0.2">
      <c r="A58" s="1"/>
      <c r="B58" s="37"/>
      <c r="C58" s="762"/>
      <c r="D58" s="763"/>
      <c r="E58" s="763"/>
      <c r="F58" s="763"/>
      <c r="G58" s="764"/>
      <c r="H58" s="762"/>
      <c r="I58" s="764"/>
      <c r="J58" s="762"/>
      <c r="K58" s="763"/>
      <c r="L58" s="763"/>
      <c r="M58" s="764"/>
      <c r="N58" s="762"/>
      <c r="O58" s="763"/>
      <c r="P58" s="763"/>
      <c r="Q58" s="763"/>
      <c r="R58" s="763"/>
      <c r="S58" s="763"/>
      <c r="T58" s="763"/>
      <c r="U58" s="763"/>
      <c r="V58" s="763"/>
      <c r="W58" s="763"/>
      <c r="X58" s="763"/>
      <c r="Y58" s="764"/>
      <c r="Z58" s="36"/>
    </row>
    <row r="59" spans="1:26" ht="15" customHeight="1" thickBot="1" x14ac:dyDescent="0.25">
      <c r="A59" s="1"/>
      <c r="B59" s="37"/>
      <c r="C59" s="762"/>
      <c r="D59" s="763"/>
      <c r="E59" s="763"/>
      <c r="F59" s="763"/>
      <c r="G59" s="764"/>
      <c r="H59" s="762"/>
      <c r="I59" s="764"/>
      <c r="J59" s="762"/>
      <c r="K59" s="763"/>
      <c r="L59" s="763"/>
      <c r="M59" s="764"/>
      <c r="N59" s="762"/>
      <c r="O59" s="763"/>
      <c r="P59" s="763"/>
      <c r="Q59" s="763"/>
      <c r="R59" s="763"/>
      <c r="S59" s="763"/>
      <c r="T59" s="763"/>
      <c r="U59" s="763"/>
      <c r="V59" s="763"/>
      <c r="W59" s="763"/>
      <c r="X59" s="763"/>
      <c r="Y59" s="764"/>
      <c r="Z59" s="36"/>
    </row>
    <row r="60" spans="1:26" ht="15.75" customHeight="1" thickBot="1" x14ac:dyDescent="0.25">
      <c r="B60" s="35"/>
      <c r="C60" s="931" t="s">
        <v>439</v>
      </c>
      <c r="D60" s="932"/>
      <c r="E60" s="932"/>
      <c r="F60" s="932"/>
      <c r="G60" s="932"/>
      <c r="H60" s="635">
        <v>1</v>
      </c>
      <c r="I60" s="635"/>
      <c r="J60" s="635">
        <v>0.89585000000000004</v>
      </c>
      <c r="K60" s="635"/>
      <c r="L60" s="635"/>
      <c r="M60" s="635"/>
      <c r="N60" s="644" t="s">
        <v>384</v>
      </c>
      <c r="O60" s="644"/>
      <c r="P60" s="644"/>
      <c r="Q60" s="644"/>
      <c r="R60" s="644"/>
      <c r="S60" s="644"/>
      <c r="T60" s="644"/>
      <c r="U60" s="644"/>
      <c r="V60" s="644"/>
      <c r="W60" s="644"/>
      <c r="X60" s="644"/>
      <c r="Y60" s="769"/>
      <c r="Z60" s="38"/>
    </row>
    <row r="61" spans="1:26" x14ac:dyDescent="0.2">
      <c r="B61" s="35"/>
      <c r="C61" s="931" t="s">
        <v>890</v>
      </c>
      <c r="D61" s="932"/>
      <c r="E61" s="932"/>
      <c r="F61" s="932"/>
      <c r="G61" s="932"/>
      <c r="H61" s="954">
        <v>0.6</v>
      </c>
      <c r="I61" s="954"/>
      <c r="J61" s="955">
        <f>+J36</f>
        <v>0.97083333333333344</v>
      </c>
      <c r="K61" s="646"/>
      <c r="L61" s="646"/>
      <c r="M61" s="646"/>
      <c r="N61" s="646"/>
      <c r="O61" s="646"/>
      <c r="P61" s="646"/>
      <c r="Q61" s="646"/>
      <c r="R61" s="646"/>
      <c r="S61" s="646"/>
      <c r="T61" s="646"/>
      <c r="U61" s="646"/>
      <c r="V61" s="646"/>
      <c r="W61" s="646"/>
      <c r="X61" s="646"/>
      <c r="Y61" s="768"/>
      <c r="Z61" s="38"/>
    </row>
    <row r="62" spans="1:26" x14ac:dyDescent="0.2">
      <c r="B62" s="35"/>
      <c r="C62" s="645"/>
      <c r="D62" s="646"/>
      <c r="E62" s="646"/>
      <c r="F62" s="646"/>
      <c r="G62" s="646"/>
      <c r="H62" s="646"/>
      <c r="I62" s="646"/>
      <c r="J62" s="646"/>
      <c r="K62" s="646"/>
      <c r="L62" s="646"/>
      <c r="M62" s="646"/>
      <c r="N62" s="646"/>
      <c r="O62" s="646"/>
      <c r="P62" s="646"/>
      <c r="Q62" s="646"/>
      <c r="R62" s="646"/>
      <c r="S62" s="646"/>
      <c r="T62" s="646"/>
      <c r="U62" s="646"/>
      <c r="V62" s="646"/>
      <c r="W62" s="646"/>
      <c r="X62" s="646"/>
      <c r="Y62" s="768"/>
      <c r="Z62" s="38"/>
    </row>
    <row r="63" spans="1:26" x14ac:dyDescent="0.2">
      <c r="B63" s="35"/>
      <c r="C63" s="645"/>
      <c r="D63" s="646"/>
      <c r="E63" s="646"/>
      <c r="F63" s="646"/>
      <c r="G63" s="646"/>
      <c r="H63" s="646"/>
      <c r="I63" s="646"/>
      <c r="J63" s="646"/>
      <c r="K63" s="646"/>
      <c r="L63" s="646"/>
      <c r="M63" s="646"/>
      <c r="N63" s="646"/>
      <c r="O63" s="646"/>
      <c r="P63" s="646"/>
      <c r="Q63" s="646"/>
      <c r="R63" s="646"/>
      <c r="S63" s="646"/>
      <c r="T63" s="646"/>
      <c r="U63" s="646"/>
      <c r="V63" s="646"/>
      <c r="W63" s="646"/>
      <c r="X63" s="646"/>
      <c r="Y63" s="768"/>
      <c r="Z63" s="38"/>
    </row>
    <row r="64" spans="1:26" x14ac:dyDescent="0.2">
      <c r="B64" s="35"/>
      <c r="C64" s="645"/>
      <c r="D64" s="646"/>
      <c r="E64" s="646"/>
      <c r="F64" s="646"/>
      <c r="G64" s="646"/>
      <c r="H64" s="646"/>
      <c r="I64" s="646"/>
      <c r="J64" s="646"/>
      <c r="K64" s="646"/>
      <c r="L64" s="646"/>
      <c r="M64" s="646"/>
      <c r="N64" s="646"/>
      <c r="O64" s="646"/>
      <c r="P64" s="646"/>
      <c r="Q64" s="646"/>
      <c r="R64" s="646"/>
      <c r="S64" s="646"/>
      <c r="T64" s="646"/>
      <c r="U64" s="646"/>
      <c r="V64" s="646"/>
      <c r="W64" s="646"/>
      <c r="X64" s="646"/>
      <c r="Y64" s="768"/>
      <c r="Z64" s="38"/>
    </row>
    <row r="65" spans="2:26" x14ac:dyDescent="0.2">
      <c r="B65" s="35"/>
      <c r="C65" s="645"/>
      <c r="D65" s="646"/>
      <c r="E65" s="646"/>
      <c r="F65" s="646"/>
      <c r="G65" s="646"/>
      <c r="H65" s="646"/>
      <c r="I65" s="646"/>
      <c r="J65" s="646"/>
      <c r="K65" s="646"/>
      <c r="L65" s="646"/>
      <c r="M65" s="646"/>
      <c r="N65" s="646"/>
      <c r="O65" s="646"/>
      <c r="P65" s="646"/>
      <c r="Q65" s="646"/>
      <c r="R65" s="646"/>
      <c r="S65" s="646"/>
      <c r="T65" s="646"/>
      <c r="U65" s="646"/>
      <c r="V65" s="646"/>
      <c r="W65" s="646"/>
      <c r="X65" s="646"/>
      <c r="Y65" s="768"/>
      <c r="Z65" s="38"/>
    </row>
    <row r="66" spans="2:26" x14ac:dyDescent="0.2">
      <c r="B66" s="35"/>
      <c r="C66" s="645"/>
      <c r="D66" s="646"/>
      <c r="E66" s="646"/>
      <c r="F66" s="646"/>
      <c r="G66" s="646"/>
      <c r="H66" s="646"/>
      <c r="I66" s="646"/>
      <c r="J66" s="646"/>
      <c r="K66" s="646"/>
      <c r="L66" s="646"/>
      <c r="M66" s="646"/>
      <c r="N66" s="646"/>
      <c r="O66" s="646"/>
      <c r="P66" s="646"/>
      <c r="Q66" s="646"/>
      <c r="R66" s="646"/>
      <c r="S66" s="646"/>
      <c r="T66" s="646"/>
      <c r="U66" s="646"/>
      <c r="V66" s="646"/>
      <c r="W66" s="646"/>
      <c r="X66" s="646"/>
      <c r="Y66" s="768"/>
      <c r="Z66" s="38"/>
    </row>
    <row r="67" spans="2:26" x14ac:dyDescent="0.2">
      <c r="B67" s="35"/>
      <c r="C67" s="645"/>
      <c r="D67" s="646"/>
      <c r="E67" s="646"/>
      <c r="F67" s="646"/>
      <c r="G67" s="646"/>
      <c r="H67" s="646"/>
      <c r="I67" s="646"/>
      <c r="J67" s="646"/>
      <c r="K67" s="646"/>
      <c r="L67" s="646"/>
      <c r="M67" s="646"/>
      <c r="N67" s="646"/>
      <c r="O67" s="646"/>
      <c r="P67" s="646"/>
      <c r="Q67" s="646"/>
      <c r="R67" s="646"/>
      <c r="S67" s="646"/>
      <c r="T67" s="646"/>
      <c r="U67" s="646"/>
      <c r="V67" s="646"/>
      <c r="W67" s="646"/>
      <c r="X67" s="646"/>
      <c r="Y67" s="768"/>
      <c r="Z67" s="38"/>
    </row>
    <row r="68" spans="2:26" x14ac:dyDescent="0.2">
      <c r="B68" s="35"/>
      <c r="C68" s="645"/>
      <c r="D68" s="646"/>
      <c r="E68" s="646"/>
      <c r="F68" s="646"/>
      <c r="G68" s="646"/>
      <c r="H68" s="646"/>
      <c r="I68" s="646"/>
      <c r="J68" s="646"/>
      <c r="K68" s="646"/>
      <c r="L68" s="646"/>
      <c r="M68" s="646"/>
      <c r="N68" s="646"/>
      <c r="O68" s="646"/>
      <c r="P68" s="646"/>
      <c r="Q68" s="646"/>
      <c r="R68" s="646"/>
      <c r="S68" s="646"/>
      <c r="T68" s="646"/>
      <c r="U68" s="646"/>
      <c r="V68" s="646"/>
      <c r="W68" s="646"/>
      <c r="X68" s="646"/>
      <c r="Y68" s="768"/>
      <c r="Z68" s="38"/>
    </row>
    <row r="69" spans="2:26" x14ac:dyDescent="0.2">
      <c r="B69" s="35"/>
      <c r="C69" s="645"/>
      <c r="D69" s="646"/>
      <c r="E69" s="646"/>
      <c r="F69" s="646"/>
      <c r="G69" s="646"/>
      <c r="H69" s="646"/>
      <c r="I69" s="646"/>
      <c r="J69" s="646"/>
      <c r="K69" s="646"/>
      <c r="L69" s="646"/>
      <c r="M69" s="646"/>
      <c r="N69" s="646"/>
      <c r="O69" s="646"/>
      <c r="P69" s="646"/>
      <c r="Q69" s="646"/>
      <c r="R69" s="646"/>
      <c r="S69" s="646"/>
      <c r="T69" s="646"/>
      <c r="U69" s="646"/>
      <c r="V69" s="646"/>
      <c r="W69" s="646"/>
      <c r="X69" s="646"/>
      <c r="Y69" s="768"/>
      <c r="Z69" s="38"/>
    </row>
    <row r="70" spans="2:26" x14ac:dyDescent="0.2">
      <c r="B70" s="35"/>
      <c r="C70" s="645"/>
      <c r="D70" s="646"/>
      <c r="E70" s="646"/>
      <c r="F70" s="646"/>
      <c r="G70" s="646"/>
      <c r="H70" s="646"/>
      <c r="I70" s="646"/>
      <c r="J70" s="646"/>
      <c r="K70" s="646"/>
      <c r="L70" s="646"/>
      <c r="M70" s="646"/>
      <c r="N70" s="646"/>
      <c r="O70" s="646"/>
      <c r="P70" s="646"/>
      <c r="Q70" s="646"/>
      <c r="R70" s="646"/>
      <c r="S70" s="646"/>
      <c r="T70" s="646"/>
      <c r="U70" s="646"/>
      <c r="V70" s="646"/>
      <c r="W70" s="646"/>
      <c r="X70" s="646"/>
      <c r="Y70" s="768"/>
      <c r="Z70" s="38"/>
    </row>
    <row r="71" spans="2:26" ht="15" thickBot="1" x14ac:dyDescent="0.25">
      <c r="B71" s="35"/>
      <c r="C71" s="647"/>
      <c r="D71" s="648"/>
      <c r="E71" s="648"/>
      <c r="F71" s="648"/>
      <c r="G71" s="648"/>
      <c r="H71" s="648"/>
      <c r="I71" s="648"/>
      <c r="J71" s="648"/>
      <c r="K71" s="648"/>
      <c r="L71" s="648"/>
      <c r="M71" s="648"/>
      <c r="N71" s="648"/>
      <c r="O71" s="648"/>
      <c r="P71" s="648"/>
      <c r="Q71" s="648"/>
      <c r="R71" s="648"/>
      <c r="S71" s="648"/>
      <c r="T71" s="648"/>
      <c r="U71" s="648"/>
      <c r="V71" s="648"/>
      <c r="W71" s="648"/>
      <c r="X71" s="648"/>
      <c r="Y71" s="770"/>
      <c r="Z71" s="38"/>
    </row>
    <row r="72" spans="2:26" x14ac:dyDescent="0.2">
      <c r="B72" s="39"/>
      <c r="C72" s="30"/>
      <c r="D72" s="30"/>
      <c r="E72" s="30"/>
      <c r="F72" s="30"/>
      <c r="G72" s="30"/>
      <c r="H72" s="30"/>
      <c r="I72" s="30"/>
      <c r="J72" s="30"/>
      <c r="K72" s="30"/>
      <c r="L72" s="30"/>
      <c r="M72" s="30"/>
      <c r="N72" s="30"/>
      <c r="O72" s="30"/>
      <c r="P72" s="30"/>
      <c r="Q72" s="30"/>
      <c r="R72" s="30"/>
      <c r="S72" s="30"/>
      <c r="T72" s="30"/>
      <c r="U72" s="30"/>
      <c r="V72" s="30"/>
      <c r="W72" s="30"/>
      <c r="X72" s="30"/>
      <c r="Y72" s="30"/>
      <c r="Z72" s="40"/>
    </row>
    <row r="111" ht="6" customHeight="1" x14ac:dyDescent="0.2"/>
  </sheetData>
  <mergeCells count="108">
    <mergeCell ref="C70:G70"/>
    <mergeCell ref="H70:I70"/>
    <mergeCell ref="J70:M70"/>
    <mergeCell ref="N70:Y70"/>
    <mergeCell ref="C71:G71"/>
    <mergeCell ref="H71:I71"/>
    <mergeCell ref="J71:M71"/>
    <mergeCell ref="N71:Y71"/>
    <mergeCell ref="C68:G68"/>
    <mergeCell ref="H68:I68"/>
    <mergeCell ref="J68:M68"/>
    <mergeCell ref="N68:Y68"/>
    <mergeCell ref="C69:G69"/>
    <mergeCell ref="H69:I69"/>
    <mergeCell ref="J69:M69"/>
    <mergeCell ref="N69:Y69"/>
    <mergeCell ref="C66:G66"/>
    <mergeCell ref="H66:I66"/>
    <mergeCell ref="J66:M66"/>
    <mergeCell ref="N66:Y66"/>
    <mergeCell ref="C67:G67"/>
    <mergeCell ref="H67:I67"/>
    <mergeCell ref="J67:M67"/>
    <mergeCell ref="N67:Y67"/>
    <mergeCell ref="C64:G64"/>
    <mergeCell ref="H64:I64"/>
    <mergeCell ref="J64:M64"/>
    <mergeCell ref="N64:Y64"/>
    <mergeCell ref="C65:G65"/>
    <mergeCell ref="H65:I65"/>
    <mergeCell ref="J65:M65"/>
    <mergeCell ref="N65:Y65"/>
    <mergeCell ref="C62:G62"/>
    <mergeCell ref="H62:I62"/>
    <mergeCell ref="J62:M62"/>
    <mergeCell ref="N62:Y62"/>
    <mergeCell ref="C63:G63"/>
    <mergeCell ref="H63:I63"/>
    <mergeCell ref="J63:M63"/>
    <mergeCell ref="N63:Y63"/>
    <mergeCell ref="C60:G60"/>
    <mergeCell ref="H60:I60"/>
    <mergeCell ref="J60:M60"/>
    <mergeCell ref="N60:Y60"/>
    <mergeCell ref="C61:G61"/>
    <mergeCell ref="H61:I61"/>
    <mergeCell ref="J61:M61"/>
    <mergeCell ref="N61:Y61"/>
    <mergeCell ref="C37:G37"/>
    <mergeCell ref="K37:Y37"/>
    <mergeCell ref="C40:Y41"/>
    <mergeCell ref="C42:Y54"/>
    <mergeCell ref="C57:G59"/>
    <mergeCell ref="H57:I59"/>
    <mergeCell ref="J57:M59"/>
    <mergeCell ref="N57:Y59"/>
    <mergeCell ref="C34:G34"/>
    <mergeCell ref="K34:Y34"/>
    <mergeCell ref="C35:G35"/>
    <mergeCell ref="K35:Y35"/>
    <mergeCell ref="C36:G36"/>
    <mergeCell ref="K36:Y36"/>
    <mergeCell ref="C30:Y31"/>
    <mergeCell ref="C32:G33"/>
    <mergeCell ref="H32:H33"/>
    <mergeCell ref="I32:I33"/>
    <mergeCell ref="J32:J33"/>
    <mergeCell ref="K32:Y33"/>
    <mergeCell ref="C26:H26"/>
    <mergeCell ref="I26:Y26"/>
    <mergeCell ref="C28:H28"/>
    <mergeCell ref="I28:J28"/>
    <mergeCell ref="K28:P28"/>
    <mergeCell ref="Q28:S28"/>
    <mergeCell ref="U28:X28"/>
    <mergeCell ref="C24:I24"/>
    <mergeCell ref="J24:P24"/>
    <mergeCell ref="Q24:Y24"/>
    <mergeCell ref="C18:H18"/>
    <mergeCell ref="I18:Y18"/>
    <mergeCell ref="C20:H21"/>
    <mergeCell ref="I20:L21"/>
    <mergeCell ref="M20:S20"/>
    <mergeCell ref="T20:Y20"/>
    <mergeCell ref="M21:S21"/>
    <mergeCell ref="T21:Y21"/>
    <mergeCell ref="C16:H16"/>
    <mergeCell ref="I16:Y16"/>
    <mergeCell ref="C10:H11"/>
    <mergeCell ref="I10:Q11"/>
    <mergeCell ref="R10:U10"/>
    <mergeCell ref="V10:Y10"/>
    <mergeCell ref="R11:U11"/>
    <mergeCell ref="V11:Y11"/>
    <mergeCell ref="C23:I23"/>
    <mergeCell ref="J23:P23"/>
    <mergeCell ref="Q23:Y23"/>
    <mergeCell ref="B2:G4"/>
    <mergeCell ref="H2:Z2"/>
    <mergeCell ref="H3:O3"/>
    <mergeCell ref="P3:Z3"/>
    <mergeCell ref="H4:Z4"/>
    <mergeCell ref="C7:H8"/>
    <mergeCell ref="I7:Y8"/>
    <mergeCell ref="C13:H14"/>
    <mergeCell ref="I13:S14"/>
    <mergeCell ref="T13:Y13"/>
    <mergeCell ref="T14:Y14"/>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4</vt:i4>
      </vt:variant>
    </vt:vector>
  </HeadingPairs>
  <TitlesOfParts>
    <vt:vector size="54" baseType="lpstr">
      <vt:lpstr>FORMATO</vt:lpstr>
      <vt:lpstr>RESUMEN</vt:lpstr>
      <vt:lpstr>RESULTADOS</vt:lpstr>
      <vt:lpstr>CONSLID 2TR </vt:lpstr>
      <vt:lpstr>COSOLID 3TR</vt:lpstr>
      <vt:lpstr>CONSOLID 4TR</vt:lpstr>
      <vt:lpstr>SIG-IND-001</vt:lpstr>
      <vt:lpstr>SIG-IND-002</vt:lpstr>
      <vt:lpstr>SIG-IND-003</vt:lpstr>
      <vt:lpstr>PES-IND-001</vt:lpstr>
      <vt:lpstr>PES-IND-002</vt:lpstr>
      <vt:lpstr>COM-IND-001</vt:lpstr>
      <vt:lpstr>COM-IND-002</vt:lpstr>
      <vt:lpstr>COM-IND-003</vt:lpstr>
      <vt:lpstr>PDV-IND-001</vt:lpstr>
      <vt:lpstr>PDV-IND-004</vt:lpstr>
      <vt:lpstr>PDV-IND-005</vt:lpstr>
      <vt:lpstr>AII-IND-001</vt:lpstr>
      <vt:lpstr>PRO-IND-001</vt:lpstr>
      <vt:lpstr>PRO-IND-002</vt:lpstr>
      <vt:lpstr>PRO-IND-003</vt:lpstr>
      <vt:lpstr>IMV-IND-001</vt:lpstr>
      <vt:lpstr>IMV-IND-002</vt:lpstr>
      <vt:lpstr>IMV-IND-003</vt:lpstr>
      <vt:lpstr>GAM-IND-001</vt:lpstr>
      <vt:lpstr>SAP-IND-001</vt:lpstr>
      <vt:lpstr>SAP-IND-002</vt:lpstr>
      <vt:lpstr>CON-IND-002</vt:lpstr>
      <vt:lpstr>GDO-IND-003</vt:lpstr>
      <vt:lpstr>FIN-IND-002</vt:lpstr>
      <vt:lpstr>FIN-IND-003</vt:lpstr>
      <vt:lpstr>FIN-IND-004</vt:lpstr>
      <vt:lpstr>FIN-IND-005</vt:lpstr>
      <vt:lpstr>ABI-IND-001</vt:lpstr>
      <vt:lpstr>ABI-IND-002</vt:lpstr>
      <vt:lpstr>ABI-IND-003</vt:lpstr>
      <vt:lpstr>THU-IND-001</vt:lpstr>
      <vt:lpstr>THU-IND-002</vt:lpstr>
      <vt:lpstr>THU-IND-003</vt:lpstr>
      <vt:lpstr>THU-IND-004</vt:lpstr>
      <vt:lpstr>THU-IND-005</vt:lpstr>
      <vt:lpstr>CDI-IND-001</vt:lpstr>
      <vt:lpstr>ACI-IND-001</vt:lpstr>
      <vt:lpstr>ACI-IND-002</vt:lpstr>
      <vt:lpstr>ACI-IND-003</vt:lpstr>
      <vt:lpstr>ODM-IND-001</vt:lpstr>
      <vt:lpstr>JUR-IND-001</vt:lpstr>
      <vt:lpstr>JUR-IND-002</vt:lpstr>
      <vt:lpstr>CMG-IND-001</vt:lpstr>
      <vt:lpstr>CMG-ING-002</vt:lpstr>
      <vt:lpstr>FORMATO!Área_de_impresión</vt:lpstr>
      <vt:lpstr>'PDV-IND-001'!Área_de_impresión</vt:lpstr>
      <vt:lpstr>FORMATO!Títulos_a_imprimir</vt:lpstr>
      <vt:lpstr>'PDV-IND-001'!Títulos_a_imprimir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Perea Mena</dc:creator>
  <cp:lastModifiedBy>Alexander Perea Mena</cp:lastModifiedBy>
  <cp:lastPrinted>2018-07-03T15:07:30Z</cp:lastPrinted>
  <dcterms:created xsi:type="dcterms:W3CDTF">2018-06-25T20:52:53Z</dcterms:created>
  <dcterms:modified xsi:type="dcterms:W3CDTF">2019-07-22T20:43:42Z</dcterms:modified>
</cp:coreProperties>
</file>