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2.xml" ContentType="application/vnd.openxmlformats-officedocument.spreadsheetml.comments+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6"/>
  <workbookPr/>
  <mc:AlternateContent xmlns:mc="http://schemas.openxmlformats.org/markup-compatibility/2006">
    <mc:Choice Requires="x15">
      <x15ac:absPath xmlns:x15ac="http://schemas.microsoft.com/office/spreadsheetml/2010/11/ac" url="https://uaermv.sharepoint.com/sites/ProcesoDESI/Documentos compartidos/1. REPORTES PROCESO DESI/DESI 2020/1. Plan de Acción/"/>
    </mc:Choice>
  </mc:AlternateContent>
  <xr:revisionPtr revIDLastSave="0" documentId="8_{08B29591-300C-4AF2-9E65-4A78D17CF9D9}" xr6:coauthVersionLast="45" xr6:coauthVersionMax="45" xr10:uidLastSave="{00000000-0000-0000-0000-000000000000}"/>
  <bookViews>
    <workbookView xWindow="-108" yWindow="-108" windowWidth="23256" windowHeight="12576" firstSheet="1" activeTab="1" xr2:uid="{00000000-000D-0000-FFFF-FFFF00000000}"/>
  </bookViews>
  <sheets>
    <sheet name="PA 2020" sheetId="1" r:id="rId1"/>
    <sheet name="PA 2020 (2)" sheetId="19" r:id="rId2"/>
    <sheet name="DECI" sheetId="2" r:id="rId3"/>
    <sheet name="APIC" sheetId="3" r:id="rId4"/>
    <sheet name="EGTI" sheetId="4" r:id="rId5"/>
    <sheet name="PIV" sheetId="5" r:id="rId6"/>
    <sheet name="PPMQ" sheetId="6" r:id="rId7"/>
    <sheet name="IMVI" sheetId="7" r:id="rId8"/>
    <sheet name="GSIT" sheetId="8" r:id="rId9"/>
    <sheet name="GDOC" sheetId="15" r:id="rId10"/>
    <sheet name="GREF" sheetId="9" r:id="rId11"/>
    <sheet name="GTHU" sheetId="13" r:id="rId12"/>
    <sheet name="GJUR" sheetId="18" r:id="rId13"/>
    <sheet name="GAM" sheetId="14" r:id="rId14"/>
    <sheet name="GEFI" sheetId="11" r:id="rId15"/>
    <sheet name="GCON" sheetId="10" r:id="rId16"/>
    <sheet name="GLAB" sheetId="12" r:id="rId17"/>
    <sheet name="CODI" sheetId="16" r:id="rId18"/>
    <sheet name="CEM" sheetId="17"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calcPr calcId="191028" calcCompleted="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64" i="19" l="1"/>
  <c r="Q132" i="19"/>
  <c r="Q139" i="19"/>
  <c r="Y144" i="19"/>
  <c r="W144" i="19"/>
  <c r="Y143" i="19"/>
  <c r="W143" i="19"/>
  <c r="Y142" i="19"/>
  <c r="W142" i="19"/>
  <c r="Y141" i="19"/>
  <c r="W141" i="19"/>
  <c r="Y140" i="19"/>
  <c r="W140" i="19"/>
  <c r="Y139" i="19"/>
  <c r="W139" i="19"/>
  <c r="Y138" i="19"/>
  <c r="W138" i="19"/>
  <c r="Y137" i="19"/>
  <c r="W137" i="19"/>
  <c r="Y136" i="19"/>
  <c r="W136" i="19"/>
  <c r="U135" i="19"/>
  <c r="Y133" i="19"/>
  <c r="W133" i="19"/>
  <c r="Y132" i="19"/>
  <c r="W132" i="19"/>
  <c r="Y20" i="15"/>
  <c r="W20" i="15"/>
  <c r="Y19" i="15"/>
  <c r="W19" i="15"/>
  <c r="Y18" i="15"/>
  <c r="W18" i="15"/>
  <c r="Y17" i="15"/>
  <c r="W17" i="15"/>
  <c r="Y16" i="15"/>
  <c r="W16" i="15"/>
  <c r="Y15" i="15"/>
  <c r="W15" i="15"/>
  <c r="Y14" i="15"/>
  <c r="W14" i="15"/>
  <c r="Y13" i="15"/>
  <c r="W13" i="15"/>
  <c r="Y12" i="15"/>
  <c r="W12" i="15"/>
  <c r="U11" i="15"/>
  <c r="Y9" i="15"/>
  <c r="W9" i="15"/>
  <c r="Y8" i="15"/>
  <c r="W8" i="15"/>
  <c r="Q17" i="15" l="1"/>
  <c r="Q141" i="19"/>
  <c r="J139" i="19"/>
  <c r="Q15" i="15"/>
  <c r="J15" i="15" l="1"/>
  <c r="Y268" i="19"/>
  <c r="W268" i="19"/>
  <c r="Y267" i="19"/>
  <c r="W267" i="19"/>
  <c r="Y266" i="19"/>
  <c r="W266" i="19"/>
  <c r="Y265" i="19"/>
  <c r="Q265" i="19" s="1"/>
  <c r="W265" i="19"/>
  <c r="Y260" i="19"/>
  <c r="Y259" i="19"/>
  <c r="Y258" i="19"/>
  <c r="Y257" i="19"/>
  <c r="Y256" i="19"/>
  <c r="Q256" i="19" s="1"/>
  <c r="W256" i="19"/>
  <c r="Q255" i="19"/>
  <c r="Y254" i="19"/>
  <c r="Q254" i="19" s="1"/>
  <c r="W254" i="19"/>
  <c r="Y253" i="19"/>
  <c r="Q253" i="19" s="1"/>
  <c r="W253" i="19"/>
  <c r="Y252" i="19"/>
  <c r="Q252" i="19" s="1"/>
  <c r="J252" i="19" s="1"/>
  <c r="W252" i="19"/>
  <c r="Y251" i="19"/>
  <c r="Q251" i="19" s="1"/>
  <c r="W251" i="19"/>
  <c r="Y250" i="19"/>
  <c r="Q250" i="19" s="1"/>
  <c r="W250" i="19"/>
  <c r="Y249" i="19"/>
  <c r="W249" i="19"/>
  <c r="Y248" i="19"/>
  <c r="W248" i="19"/>
  <c r="Y247" i="19"/>
  <c r="W247" i="19"/>
  <c r="Y246" i="19"/>
  <c r="W246" i="19"/>
  <c r="Y245" i="19"/>
  <c r="W245" i="19"/>
  <c r="Q245" i="19"/>
  <c r="J245" i="19" s="1"/>
  <c r="Y244" i="19"/>
  <c r="Y243" i="19"/>
  <c r="Y242" i="19"/>
  <c r="Y241" i="19"/>
  <c r="U241" i="19"/>
  <c r="V241" i="19" s="1"/>
  <c r="U242" i="19" s="1"/>
  <c r="V242" i="19" s="1"/>
  <c r="Y240" i="19"/>
  <c r="Y239" i="19"/>
  <c r="Q239" i="19" s="1"/>
  <c r="U239" i="19"/>
  <c r="V239" i="19" s="1"/>
  <c r="Y233" i="19"/>
  <c r="Y232" i="19"/>
  <c r="Y231" i="19"/>
  <c r="U231" i="19"/>
  <c r="V231" i="19" s="1"/>
  <c r="Y225" i="19"/>
  <c r="Y224" i="19"/>
  <c r="Y223" i="19"/>
  <c r="U223" i="19"/>
  <c r="V223" i="19" s="1"/>
  <c r="Y222" i="19"/>
  <c r="W222" i="19"/>
  <c r="Y221" i="19"/>
  <c r="W221" i="19"/>
  <c r="Y220" i="19"/>
  <c r="Y219" i="19"/>
  <c r="W219" i="19"/>
  <c r="Y218" i="19"/>
  <c r="W218" i="19"/>
  <c r="Y217" i="19"/>
  <c r="W217" i="19"/>
  <c r="Y216" i="19"/>
  <c r="Y215" i="19"/>
  <c r="W215" i="19"/>
  <c r="Y214" i="19"/>
  <c r="W214" i="19"/>
  <c r="Y213" i="19"/>
  <c r="W213" i="19"/>
  <c r="Y212" i="19"/>
  <c r="W212" i="19"/>
  <c r="Y211" i="19"/>
  <c r="Y210" i="19"/>
  <c r="W210" i="19"/>
  <c r="Y209" i="19"/>
  <c r="W209" i="19"/>
  <c r="Y208" i="19"/>
  <c r="W208" i="19"/>
  <c r="Y207" i="19"/>
  <c r="W207" i="19"/>
  <c r="Y206" i="19"/>
  <c r="W206" i="19"/>
  <c r="Y205" i="19"/>
  <c r="W205" i="19"/>
  <c r="Y204" i="19"/>
  <c r="W204" i="19"/>
  <c r="Y203" i="19"/>
  <c r="W203" i="19"/>
  <c r="Y202" i="19"/>
  <c r="W202" i="19"/>
  <c r="Y201" i="19"/>
  <c r="W201" i="19"/>
  <c r="Y200" i="19"/>
  <c r="W200" i="19"/>
  <c r="Y199" i="19"/>
  <c r="W199" i="19"/>
  <c r="Y198" i="19"/>
  <c r="W198" i="19"/>
  <c r="Y197" i="19"/>
  <c r="W197" i="19"/>
  <c r="Y196" i="19"/>
  <c r="W196" i="19"/>
  <c r="Y195" i="19"/>
  <c r="W195" i="19"/>
  <c r="Y194" i="19"/>
  <c r="W194" i="19"/>
  <c r="Y193" i="19"/>
  <c r="W193" i="19"/>
  <c r="Y192" i="19"/>
  <c r="W192" i="19"/>
  <c r="Y191" i="19"/>
  <c r="W191" i="19"/>
  <c r="Y190" i="19"/>
  <c r="W190" i="19"/>
  <c r="Y189" i="19"/>
  <c r="W189" i="19"/>
  <c r="Y188" i="19"/>
  <c r="W188" i="19"/>
  <c r="Y187" i="19"/>
  <c r="W187" i="19"/>
  <c r="Y186" i="19"/>
  <c r="W186" i="19"/>
  <c r="Y185" i="19"/>
  <c r="W185" i="19"/>
  <c r="Y184" i="19"/>
  <c r="W184" i="19"/>
  <c r="Y183" i="19"/>
  <c r="W183" i="19"/>
  <c r="Y182" i="19"/>
  <c r="W182" i="19"/>
  <c r="W181" i="19"/>
  <c r="W180" i="19"/>
  <c r="W179" i="19"/>
  <c r="Y178" i="19"/>
  <c r="W178" i="19"/>
  <c r="Y177" i="19"/>
  <c r="W177" i="19"/>
  <c r="Y176" i="19"/>
  <c r="W176" i="19"/>
  <c r="Y175" i="19"/>
  <c r="W175" i="19"/>
  <c r="Y174" i="19"/>
  <c r="W174" i="19"/>
  <c r="Y173" i="19"/>
  <c r="W173" i="19"/>
  <c r="Y172" i="19"/>
  <c r="W172" i="19"/>
  <c r="Y171" i="19"/>
  <c r="W171" i="19"/>
  <c r="Y170" i="19"/>
  <c r="W170" i="19"/>
  <c r="Y169" i="19"/>
  <c r="W169" i="19"/>
  <c r="Y168" i="19"/>
  <c r="W168" i="19"/>
  <c r="Y165" i="19"/>
  <c r="W165" i="19"/>
  <c r="Y164" i="19"/>
  <c r="W164" i="19"/>
  <c r="Y163" i="19"/>
  <c r="W163" i="19"/>
  <c r="Y162" i="19"/>
  <c r="W162" i="19"/>
  <c r="Y161" i="19"/>
  <c r="W161" i="19"/>
  <c r="Y160" i="19"/>
  <c r="W160" i="19"/>
  <c r="Y159" i="19"/>
  <c r="W159" i="19"/>
  <c r="Y158" i="19"/>
  <c r="Q158" i="19" s="1"/>
  <c r="W158" i="19"/>
  <c r="Y157" i="19"/>
  <c r="W157" i="19"/>
  <c r="Y156" i="19"/>
  <c r="W156" i="19"/>
  <c r="Y155" i="19"/>
  <c r="W155" i="19"/>
  <c r="Y154" i="19"/>
  <c r="W154" i="19"/>
  <c r="Y153" i="19"/>
  <c r="W153" i="19"/>
  <c r="Y152" i="19"/>
  <c r="W152" i="19"/>
  <c r="Y151" i="19"/>
  <c r="W151" i="19"/>
  <c r="Y150" i="19"/>
  <c r="W150" i="19"/>
  <c r="Y149" i="19"/>
  <c r="W149" i="19"/>
  <c r="Y148" i="19"/>
  <c r="W148" i="19"/>
  <c r="Y147" i="19"/>
  <c r="W147" i="19"/>
  <c r="Y146" i="19"/>
  <c r="W146" i="19"/>
  <c r="Y145" i="19"/>
  <c r="W145" i="19"/>
  <c r="Y131" i="19"/>
  <c r="W131" i="19"/>
  <c r="Y130" i="19"/>
  <c r="W130" i="19"/>
  <c r="Y129" i="19"/>
  <c r="W129" i="19"/>
  <c r="Y128" i="19"/>
  <c r="W128" i="19"/>
  <c r="Y127" i="19"/>
  <c r="W127" i="19"/>
  <c r="Y126" i="19"/>
  <c r="W126" i="19"/>
  <c r="Y125" i="19"/>
  <c r="W125" i="19"/>
  <c r="Y124" i="19"/>
  <c r="W124" i="19"/>
  <c r="Y123" i="19"/>
  <c r="W123" i="19"/>
  <c r="Y122" i="19"/>
  <c r="W122" i="19"/>
  <c r="Y121" i="19"/>
  <c r="W121" i="19"/>
  <c r="Y120" i="19"/>
  <c r="W120" i="19"/>
  <c r="Y118" i="19"/>
  <c r="W118" i="19"/>
  <c r="Y115" i="19"/>
  <c r="W115" i="19"/>
  <c r="Y114" i="19"/>
  <c r="W114" i="19"/>
  <c r="Y113" i="19"/>
  <c r="W113" i="19"/>
  <c r="Y112" i="19"/>
  <c r="W112" i="19"/>
  <c r="Y111" i="19"/>
  <c r="W111" i="19"/>
  <c r="Y110" i="19"/>
  <c r="W110" i="19"/>
  <c r="Y109" i="19"/>
  <c r="W109" i="19"/>
  <c r="Y108" i="19"/>
  <c r="Q107" i="19" s="1"/>
  <c r="W108" i="19"/>
  <c r="Y107" i="19"/>
  <c r="W107" i="19"/>
  <c r="Y106" i="19"/>
  <c r="W106" i="19"/>
  <c r="Y101" i="19"/>
  <c r="W101" i="19"/>
  <c r="Y100" i="19"/>
  <c r="W100" i="19"/>
  <c r="Y99" i="19"/>
  <c r="W99" i="19"/>
  <c r="Y87" i="19"/>
  <c r="W87" i="19"/>
  <c r="Y86" i="19"/>
  <c r="W86" i="19"/>
  <c r="Y85" i="19"/>
  <c r="W85" i="19"/>
  <c r="Y84" i="19"/>
  <c r="W84" i="19"/>
  <c r="Y83" i="19"/>
  <c r="W83" i="19"/>
  <c r="W82" i="19"/>
  <c r="Y81" i="19"/>
  <c r="W81" i="19"/>
  <c r="Y80" i="19"/>
  <c r="W80" i="19"/>
  <c r="Y79" i="19"/>
  <c r="W79" i="19"/>
  <c r="Y78" i="19"/>
  <c r="W78" i="19"/>
  <c r="Y77" i="19"/>
  <c r="W77" i="19"/>
  <c r="Y76" i="19"/>
  <c r="W76" i="19"/>
  <c r="Y70" i="19"/>
  <c r="W70" i="19"/>
  <c r="Y69" i="19"/>
  <c r="W69" i="19"/>
  <c r="Y68" i="19"/>
  <c r="W68" i="19"/>
  <c r="Y67" i="19"/>
  <c r="W67" i="19"/>
  <c r="Y66" i="19"/>
  <c r="W66" i="19"/>
  <c r="Y65" i="19"/>
  <c r="W65" i="19"/>
  <c r="Y64" i="19"/>
  <c r="W64" i="19"/>
  <c r="R64" i="19"/>
  <c r="Y63" i="19"/>
  <c r="W63" i="19"/>
  <c r="Y62" i="19"/>
  <c r="W62" i="19"/>
  <c r="Y61" i="19"/>
  <c r="W61" i="19"/>
  <c r="Y60" i="19"/>
  <c r="W60" i="19"/>
  <c r="Y59" i="19"/>
  <c r="Y57" i="19"/>
  <c r="Y56" i="19"/>
  <c r="W56" i="19"/>
  <c r="Y55" i="19"/>
  <c r="W55" i="19"/>
  <c r="Y54" i="19"/>
  <c r="W54" i="19"/>
  <c r="Y53" i="19"/>
  <c r="W53" i="19"/>
  <c r="Y52" i="19"/>
  <c r="W52" i="19"/>
  <c r="Y51" i="19"/>
  <c r="W51" i="19"/>
  <c r="Y50" i="19"/>
  <c r="W50" i="19"/>
  <c r="Y49" i="19"/>
  <c r="W49" i="19"/>
  <c r="Y48" i="19"/>
  <c r="W48" i="19"/>
  <c r="Y47" i="19"/>
  <c r="W47" i="19"/>
  <c r="Y46" i="19"/>
  <c r="W46" i="19"/>
  <c r="Y45" i="19"/>
  <c r="W45" i="19"/>
  <c r="Y44" i="19"/>
  <c r="W44" i="19"/>
  <c r="Y43" i="19"/>
  <c r="W43" i="19"/>
  <c r="Y42" i="19"/>
  <c r="Y41" i="19"/>
  <c r="Y40" i="19"/>
  <c r="Y39" i="19"/>
  <c r="W39" i="19"/>
  <c r="Y38" i="19"/>
  <c r="W38" i="19"/>
  <c r="Y37" i="19"/>
  <c r="W37" i="19"/>
  <c r="Y36" i="19"/>
  <c r="W36" i="19"/>
  <c r="Y35" i="19"/>
  <c r="W35" i="19"/>
  <c r="Y34" i="19"/>
  <c r="W34" i="19"/>
  <c r="Y33" i="19"/>
  <c r="W33" i="19"/>
  <c r="Y32" i="19"/>
  <c r="W32" i="19"/>
  <c r="Y31" i="19"/>
  <c r="W31" i="19"/>
  <c r="Y30" i="19"/>
  <c r="W30" i="19"/>
  <c r="Y29" i="19"/>
  <c r="W29" i="19"/>
  <c r="Y28" i="19"/>
  <c r="Y27" i="19"/>
  <c r="Y26" i="19"/>
  <c r="W26" i="19"/>
  <c r="Y25" i="19"/>
  <c r="W25" i="19"/>
  <c r="Y24" i="19"/>
  <c r="W24" i="19"/>
  <c r="Y23" i="19"/>
  <c r="Y22" i="19"/>
  <c r="Y21" i="19"/>
  <c r="W21" i="19"/>
  <c r="Y20" i="19"/>
  <c r="W20" i="19"/>
  <c r="Y19" i="19"/>
  <c r="Y18" i="19"/>
  <c r="W18" i="19"/>
  <c r="Y17" i="19"/>
  <c r="W17" i="19"/>
  <c r="Y12" i="19"/>
  <c r="W12" i="19"/>
  <c r="Y11" i="19"/>
  <c r="W11" i="19"/>
  <c r="Y10" i="19"/>
  <c r="W10" i="19"/>
  <c r="Y233" i="1"/>
  <c r="W233" i="1"/>
  <c r="Y232" i="1"/>
  <c r="W232" i="1"/>
  <c r="Y231" i="1"/>
  <c r="W231" i="1"/>
  <c r="Y230" i="1"/>
  <c r="W230" i="1"/>
  <c r="Y225" i="1"/>
  <c r="Y224" i="1"/>
  <c r="Y223" i="1"/>
  <c r="Y222" i="1"/>
  <c r="Q222" i="1" s="1"/>
  <c r="Y221" i="1"/>
  <c r="Q221" i="1" s="1"/>
  <c r="W221" i="1"/>
  <c r="Q220" i="1"/>
  <c r="Y219" i="1"/>
  <c r="Q219" i="1" s="1"/>
  <c r="W219" i="1"/>
  <c r="Y218" i="1"/>
  <c r="Q218" i="1" s="1"/>
  <c r="W218" i="1"/>
  <c r="Y217" i="1"/>
  <c r="Q217" i="1" s="1"/>
  <c r="W217" i="1"/>
  <c r="Y216" i="1"/>
  <c r="Q216" i="1" s="1"/>
  <c r="W216" i="1"/>
  <c r="Y215" i="1"/>
  <c r="Q215" i="1" s="1"/>
  <c r="W215" i="1"/>
  <c r="Y26" i="17"/>
  <c r="W26" i="17"/>
  <c r="Y25" i="17"/>
  <c r="W25" i="17"/>
  <c r="Y24" i="17"/>
  <c r="W24" i="17"/>
  <c r="Y23" i="17"/>
  <c r="Q23" i="17" s="1"/>
  <c r="W23" i="17"/>
  <c r="Y18" i="17"/>
  <c r="Y17" i="17"/>
  <c r="Y16" i="17"/>
  <c r="Y15" i="17"/>
  <c r="Q15" i="17"/>
  <c r="Y14" i="17"/>
  <c r="Q14" i="17" s="1"/>
  <c r="J12" i="17" s="1"/>
  <c r="W14" i="17"/>
  <c r="Q13" i="17"/>
  <c r="Y12" i="17"/>
  <c r="W12" i="17"/>
  <c r="Q12" i="17"/>
  <c r="Y11" i="17"/>
  <c r="Q11" i="17" s="1"/>
  <c r="J10" i="17" s="1"/>
  <c r="W11" i="17"/>
  <c r="Y10" i="17"/>
  <c r="W10" i="17"/>
  <c r="Q10" i="17"/>
  <c r="Y9" i="17"/>
  <c r="W9" i="17"/>
  <c r="Q9" i="17"/>
  <c r="Y8" i="17"/>
  <c r="Q8" i="17" s="1"/>
  <c r="W8" i="17"/>
  <c r="Q150" i="19" l="1"/>
  <c r="Q127" i="19"/>
  <c r="Q30" i="19"/>
  <c r="J30" i="19" s="1"/>
  <c r="Q44" i="19"/>
  <c r="Q111" i="19"/>
  <c r="Q46" i="19"/>
  <c r="Q50" i="19"/>
  <c r="Q48" i="19"/>
  <c r="Q56" i="19"/>
  <c r="Q84" i="19"/>
  <c r="Q210" i="19"/>
  <c r="J210" i="19" s="1"/>
  <c r="Q60" i="19"/>
  <c r="Q155" i="19"/>
  <c r="Q33" i="19"/>
  <c r="J33" i="19" s="1"/>
  <c r="Q10" i="19"/>
  <c r="Q221" i="19"/>
  <c r="Q20" i="19"/>
  <c r="Q53" i="19"/>
  <c r="Q122" i="19"/>
  <c r="J122" i="19" s="1"/>
  <c r="Q213" i="19"/>
  <c r="J213" i="19" s="1"/>
  <c r="Q25" i="19"/>
  <c r="Q118" i="19"/>
  <c r="J113" i="19" s="1"/>
  <c r="Q147" i="19"/>
  <c r="Q160" i="19"/>
  <c r="Q241" i="19"/>
  <c r="J223" i="19" s="1"/>
  <c r="Q257" i="19"/>
  <c r="Q217" i="19"/>
  <c r="Q36" i="19"/>
  <c r="Q109" i="19"/>
  <c r="Q145" i="19"/>
  <c r="Q247" i="19"/>
  <c r="J247" i="19" s="1"/>
  <c r="Q17" i="19"/>
  <c r="Q79" i="19"/>
  <c r="J254" i="19"/>
  <c r="W231" i="19"/>
  <c r="U232" i="19"/>
  <c r="V232" i="19" s="1"/>
  <c r="U243" i="19"/>
  <c r="V243" i="19" s="1"/>
  <c r="W242" i="19"/>
  <c r="U224" i="19"/>
  <c r="V224" i="19" s="1"/>
  <c r="W223" i="19"/>
  <c r="W239" i="19"/>
  <c r="U240" i="19"/>
  <c r="V240" i="19" s="1"/>
  <c r="W240" i="19" s="1"/>
  <c r="W241" i="19"/>
  <c r="Q230" i="1"/>
  <c r="J217" i="1"/>
  <c r="J219" i="1"/>
  <c r="J56" i="19" l="1"/>
  <c r="J155" i="19"/>
  <c r="J145" i="19"/>
  <c r="J10" i="19"/>
  <c r="J239" i="19"/>
  <c r="J20" i="19"/>
  <c r="J36" i="19"/>
  <c r="J217" i="19"/>
  <c r="W224" i="19"/>
  <c r="U225" i="19"/>
  <c r="V225" i="19" s="1"/>
  <c r="U244" i="19"/>
  <c r="V244" i="19" s="1"/>
  <c r="W244" i="19" s="1"/>
  <c r="W243" i="19"/>
  <c r="U233" i="19"/>
  <c r="V233" i="19" s="1"/>
  <c r="W232" i="19"/>
  <c r="Y213" i="1"/>
  <c r="W213" i="1"/>
  <c r="Y210" i="1"/>
  <c r="W210" i="1"/>
  <c r="Y209" i="1"/>
  <c r="W209" i="1"/>
  <c r="Y12" i="18"/>
  <c r="W12" i="18"/>
  <c r="Y9" i="18"/>
  <c r="W9" i="18"/>
  <c r="Y8" i="18"/>
  <c r="W8" i="18"/>
  <c r="U234" i="19" l="1"/>
  <c r="V234" i="19" s="1"/>
  <c r="U235" i="19" s="1"/>
  <c r="V235" i="19" s="1"/>
  <c r="U236" i="19" s="1"/>
  <c r="V236" i="19" s="1"/>
  <c r="U237" i="19" s="1"/>
  <c r="V237" i="19" s="1"/>
  <c r="U238" i="19" s="1"/>
  <c r="V238" i="19" s="1"/>
  <c r="W233" i="19"/>
  <c r="U226" i="19"/>
  <c r="V226" i="19" s="1"/>
  <c r="U227" i="19" s="1"/>
  <c r="V227" i="19" s="1"/>
  <c r="U228" i="19" s="1"/>
  <c r="V228" i="19" s="1"/>
  <c r="U229" i="19" s="1"/>
  <c r="V229" i="19" s="1"/>
  <c r="U230" i="19" s="1"/>
  <c r="V230" i="19" s="1"/>
  <c r="W225" i="19"/>
  <c r="Y238" i="1"/>
  <c r="W238" i="1"/>
  <c r="Y237" i="1"/>
  <c r="W237" i="1"/>
  <c r="Y236" i="1"/>
  <c r="W236" i="1"/>
  <c r="Y235" i="1"/>
  <c r="W235" i="1"/>
  <c r="Y234" i="1"/>
  <c r="W234" i="1"/>
  <c r="Y12" i="16"/>
  <c r="W12" i="16"/>
  <c r="Y11" i="16"/>
  <c r="W11" i="16"/>
  <c r="Y10" i="16"/>
  <c r="Q10" i="16" s="1"/>
  <c r="J10" i="16" s="1"/>
  <c r="W10" i="16"/>
  <c r="Y9" i="16"/>
  <c r="W9" i="16"/>
  <c r="Y8" i="16"/>
  <c r="Q8" i="16" s="1"/>
  <c r="J8" i="16" s="1"/>
  <c r="W8" i="16"/>
  <c r="Q234" i="1" l="1"/>
  <c r="J234" i="1" s="1"/>
  <c r="Q236" i="1"/>
  <c r="J236" i="1" s="1"/>
  <c r="Y208" i="1"/>
  <c r="Y207" i="1"/>
  <c r="Y206" i="1"/>
  <c r="Y205" i="1"/>
  <c r="Y204" i="1"/>
  <c r="Y203" i="1"/>
  <c r="W203" i="1"/>
  <c r="Y202" i="1"/>
  <c r="W202" i="1"/>
  <c r="Y201" i="1"/>
  <c r="W201" i="1"/>
  <c r="Y200" i="1"/>
  <c r="W200" i="1"/>
  <c r="Y199" i="1"/>
  <c r="W199" i="1"/>
  <c r="Y198" i="1"/>
  <c r="W198" i="1"/>
  <c r="Y197" i="1"/>
  <c r="Y196" i="1"/>
  <c r="Y195" i="1"/>
  <c r="Q195" i="1" l="1"/>
  <c r="Q205" i="1"/>
  <c r="Q200" i="1"/>
  <c r="Q203" i="1"/>
  <c r="J195" i="1" s="1"/>
  <c r="I49" i="14"/>
  <c r="Y48" i="14"/>
  <c r="W48" i="14"/>
  <c r="Y47" i="14"/>
  <c r="W47" i="14"/>
  <c r="Y46" i="14"/>
  <c r="W46" i="14"/>
  <c r="Y45" i="14"/>
  <c r="W45" i="14"/>
  <c r="Y44" i="14"/>
  <c r="W44" i="14"/>
  <c r="Y43" i="14"/>
  <c r="W43" i="14"/>
  <c r="Y42" i="14"/>
  <c r="W42" i="14"/>
  <c r="Y41" i="14"/>
  <c r="W41" i="14"/>
  <c r="Y40" i="14"/>
  <c r="W40" i="14"/>
  <c r="Y39" i="14"/>
  <c r="W39" i="14"/>
  <c r="Y38" i="14"/>
  <c r="W38" i="14"/>
  <c r="Y37" i="14"/>
  <c r="W37" i="14"/>
  <c r="Y36" i="14"/>
  <c r="W36" i="14"/>
  <c r="Y35" i="14"/>
  <c r="W35" i="14"/>
  <c r="Y34" i="14"/>
  <c r="W34" i="14"/>
  <c r="Y33" i="14"/>
  <c r="W33" i="14"/>
  <c r="Y32" i="14"/>
  <c r="W32" i="14"/>
  <c r="Y31" i="14"/>
  <c r="W31" i="14"/>
  <c r="Y30" i="14"/>
  <c r="W30" i="14"/>
  <c r="Y29" i="14"/>
  <c r="W29" i="14"/>
  <c r="Y28" i="14"/>
  <c r="W28" i="14"/>
  <c r="Y27" i="14"/>
  <c r="W27" i="14"/>
  <c r="Y26" i="14"/>
  <c r="W26" i="14"/>
  <c r="Y25" i="14"/>
  <c r="W25" i="14"/>
  <c r="Y24" i="14"/>
  <c r="W24" i="14"/>
  <c r="Y23" i="14"/>
  <c r="W23" i="14"/>
  <c r="Y22" i="14"/>
  <c r="W22" i="14"/>
  <c r="Y21" i="14"/>
  <c r="W21" i="14"/>
  <c r="W20" i="14"/>
  <c r="W19" i="14"/>
  <c r="W18" i="14"/>
  <c r="Y17" i="14"/>
  <c r="W17" i="14"/>
  <c r="Y16" i="14"/>
  <c r="W16" i="14"/>
  <c r="Y15" i="14"/>
  <c r="W15" i="14"/>
  <c r="Y14" i="14"/>
  <c r="W14" i="14"/>
  <c r="Y13" i="14"/>
  <c r="W13" i="14"/>
  <c r="Y12" i="14"/>
  <c r="W12" i="14"/>
  <c r="Y11" i="14"/>
  <c r="W11" i="14"/>
  <c r="Y10" i="14"/>
  <c r="W10" i="14"/>
  <c r="Y9" i="14"/>
  <c r="W9" i="14"/>
  <c r="Y8" i="14"/>
  <c r="W8" i="14"/>
  <c r="Y194" i="1"/>
  <c r="W194" i="1"/>
  <c r="Y193" i="1"/>
  <c r="W193" i="1"/>
  <c r="Y192" i="1"/>
  <c r="W192" i="1"/>
  <c r="Y191" i="1"/>
  <c r="W191" i="1"/>
  <c r="Y190" i="1"/>
  <c r="W190" i="1"/>
  <c r="Y189" i="1"/>
  <c r="W189" i="1"/>
  <c r="Y188" i="1"/>
  <c r="W188" i="1"/>
  <c r="Y187" i="1"/>
  <c r="W187" i="1"/>
  <c r="Y186" i="1"/>
  <c r="W186" i="1"/>
  <c r="Y185" i="1"/>
  <c r="W185" i="1"/>
  <c r="Y184" i="1"/>
  <c r="W184" i="1"/>
  <c r="Y183" i="1"/>
  <c r="W183" i="1"/>
  <c r="Y182" i="1"/>
  <c r="W182" i="1"/>
  <c r="Y181" i="1"/>
  <c r="W181" i="1"/>
  <c r="Y180" i="1"/>
  <c r="W180" i="1"/>
  <c r="Y179" i="1"/>
  <c r="W179" i="1"/>
  <c r="Y178" i="1"/>
  <c r="W178" i="1"/>
  <c r="Y177" i="1"/>
  <c r="W177" i="1"/>
  <c r="Y176" i="1"/>
  <c r="W176" i="1"/>
  <c r="Y175" i="1"/>
  <c r="W175" i="1"/>
  <c r="Y174" i="1"/>
  <c r="W174" i="1"/>
  <c r="Y173" i="1"/>
  <c r="W173" i="1"/>
  <c r="Y172" i="1"/>
  <c r="W172" i="1"/>
  <c r="Y171" i="1"/>
  <c r="W171" i="1"/>
  <c r="Y170" i="1"/>
  <c r="W170" i="1"/>
  <c r="Y169" i="1"/>
  <c r="W169" i="1"/>
  <c r="Y168" i="1"/>
  <c r="W168" i="1"/>
  <c r="Y167" i="1"/>
  <c r="W167" i="1"/>
  <c r="W166" i="1"/>
  <c r="W165" i="1"/>
  <c r="W164" i="1"/>
  <c r="Y163" i="1"/>
  <c r="W163" i="1"/>
  <c r="Y162" i="1"/>
  <c r="W162" i="1"/>
  <c r="Y161" i="1"/>
  <c r="W161" i="1"/>
  <c r="Y160" i="1"/>
  <c r="W160" i="1"/>
  <c r="Y159" i="1"/>
  <c r="W159" i="1"/>
  <c r="Y158" i="1"/>
  <c r="W158" i="1"/>
  <c r="Y157" i="1"/>
  <c r="W157" i="1"/>
  <c r="Y156" i="1"/>
  <c r="W156" i="1"/>
  <c r="Y155" i="1"/>
  <c r="W155" i="1"/>
  <c r="Y154" i="1"/>
  <c r="W154" i="1"/>
  <c r="Y153" i="1" l="1"/>
  <c r="W153" i="1"/>
  <c r="Y152" i="1"/>
  <c r="W152" i="1"/>
  <c r="Y151" i="1"/>
  <c r="W151" i="1"/>
  <c r="Y150" i="1"/>
  <c r="Q150" i="1" s="1"/>
  <c r="W150" i="1"/>
  <c r="Y149" i="1"/>
  <c r="W149" i="1"/>
  <c r="Y148" i="1"/>
  <c r="W148" i="1"/>
  <c r="Y147" i="1"/>
  <c r="W147" i="1"/>
  <c r="Y146" i="1"/>
  <c r="W146" i="1"/>
  <c r="Y145" i="1"/>
  <c r="W145" i="1"/>
  <c r="Y16" i="13"/>
  <c r="W16" i="13"/>
  <c r="Y15" i="13"/>
  <c r="W15" i="13"/>
  <c r="Y14" i="13"/>
  <c r="W14" i="13"/>
  <c r="Y13" i="13"/>
  <c r="W13" i="13"/>
  <c r="Q13" i="13"/>
  <c r="Y12" i="13"/>
  <c r="Q11" i="13" s="1"/>
  <c r="W12" i="13"/>
  <c r="Y11" i="13"/>
  <c r="W11" i="13"/>
  <c r="Y10" i="13"/>
  <c r="W10" i="13"/>
  <c r="Y9" i="13"/>
  <c r="W9" i="13"/>
  <c r="Y8" i="13"/>
  <c r="Q8" i="13" s="1"/>
  <c r="J8" i="13" s="1"/>
  <c r="W8" i="13"/>
  <c r="Q148" i="1" l="1"/>
  <c r="Q145" i="1"/>
  <c r="J145" i="1" s="1"/>
  <c r="Y29" i="12"/>
  <c r="Y28" i="12"/>
  <c r="Y27" i="12"/>
  <c r="Y26" i="12"/>
  <c r="U26" i="12"/>
  <c r="V26" i="12" s="1"/>
  <c r="Q26" i="12"/>
  <c r="Y25" i="12"/>
  <c r="Q24" i="12" s="1"/>
  <c r="Y24" i="12"/>
  <c r="U24" i="12"/>
  <c r="V24" i="12" s="1"/>
  <c r="U25" i="12" s="1"/>
  <c r="V25" i="12" s="1"/>
  <c r="W25" i="12" s="1"/>
  <c r="Y18" i="12"/>
  <c r="Y17" i="12"/>
  <c r="Y16" i="12"/>
  <c r="V16" i="12"/>
  <c r="U17" i="12" s="1"/>
  <c r="V17" i="12" s="1"/>
  <c r="U16" i="12"/>
  <c r="Y10" i="12"/>
  <c r="Y9" i="12"/>
  <c r="Y8" i="12"/>
  <c r="U8" i="12"/>
  <c r="V8" i="12" s="1"/>
  <c r="U9" i="12" s="1"/>
  <c r="V9" i="12" s="1"/>
  <c r="J24" i="12" l="1"/>
  <c r="J8" i="12"/>
  <c r="U10" i="12"/>
  <c r="V10" i="12" s="1"/>
  <c r="W9" i="12"/>
  <c r="U18" i="12"/>
  <c r="V18" i="12" s="1"/>
  <c r="W17" i="12"/>
  <c r="U27" i="12"/>
  <c r="V27" i="12" s="1"/>
  <c r="W26" i="12"/>
  <c r="W8" i="12"/>
  <c r="W16" i="12"/>
  <c r="W24" i="12"/>
  <c r="U28" i="12" l="1"/>
  <c r="V28" i="12" s="1"/>
  <c r="W27" i="12"/>
  <c r="U19" i="12"/>
  <c r="V19" i="12" s="1"/>
  <c r="U20" i="12" s="1"/>
  <c r="V20" i="12" s="1"/>
  <c r="U21" i="12" s="1"/>
  <c r="V21" i="12" s="1"/>
  <c r="U22" i="12" s="1"/>
  <c r="V22" i="12" s="1"/>
  <c r="U23" i="12" s="1"/>
  <c r="V23" i="12" s="1"/>
  <c r="W18" i="12"/>
  <c r="U11" i="12"/>
  <c r="V11" i="12" s="1"/>
  <c r="U12" i="12" s="1"/>
  <c r="V12" i="12" s="1"/>
  <c r="U13" i="12" s="1"/>
  <c r="V13" i="12" s="1"/>
  <c r="U14" i="12" s="1"/>
  <c r="V14" i="12" s="1"/>
  <c r="U15" i="12" s="1"/>
  <c r="V15" i="12" s="1"/>
  <c r="W10" i="12"/>
  <c r="U29" i="12" l="1"/>
  <c r="V29" i="12" s="1"/>
  <c r="W29" i="12" s="1"/>
  <c r="W28" i="12"/>
  <c r="Y144" i="1" l="1"/>
  <c r="Y143" i="1"/>
  <c r="W143" i="1"/>
  <c r="Y142" i="1"/>
  <c r="W142" i="1"/>
  <c r="Y141" i="1"/>
  <c r="W141" i="1"/>
  <c r="Q141" i="1"/>
  <c r="J141" i="1" s="1"/>
  <c r="Y140" i="1"/>
  <c r="W140" i="1"/>
  <c r="Y139" i="1"/>
  <c r="Y138" i="1"/>
  <c r="W138" i="1"/>
  <c r="Y14" i="11"/>
  <c r="Y13" i="11"/>
  <c r="Q11" i="11" s="1"/>
  <c r="J11" i="11" s="1"/>
  <c r="W13" i="11"/>
  <c r="Y12" i="11"/>
  <c r="W12" i="11"/>
  <c r="Y11" i="11"/>
  <c r="W11" i="11"/>
  <c r="Y10" i="11"/>
  <c r="Q8" i="11" s="1"/>
  <c r="J8" i="11" s="1"/>
  <c r="W10" i="11"/>
  <c r="Y9" i="11"/>
  <c r="Y8" i="11"/>
  <c r="W8" i="11"/>
  <c r="Q138" i="1" l="1"/>
  <c r="J138" i="1" s="1"/>
  <c r="Y137" i="1"/>
  <c r="W137" i="1"/>
  <c r="Y136" i="1"/>
  <c r="W136" i="1"/>
  <c r="Q136" i="1"/>
  <c r="Y135" i="1"/>
  <c r="Y134" i="1"/>
  <c r="W134" i="1"/>
  <c r="Y133" i="1"/>
  <c r="W133" i="1"/>
  <c r="Y132" i="1"/>
  <c r="W132" i="1"/>
  <c r="Y13" i="10"/>
  <c r="W13" i="10"/>
  <c r="Y12" i="10"/>
  <c r="Q12" i="10" s="1"/>
  <c r="W12" i="10"/>
  <c r="Y11" i="10"/>
  <c r="Y10" i="10"/>
  <c r="W10" i="10"/>
  <c r="Y9" i="10"/>
  <c r="W9" i="10"/>
  <c r="Y8" i="10"/>
  <c r="W8" i="10"/>
  <c r="Q132" i="1" l="1"/>
  <c r="J132" i="1" s="1"/>
  <c r="Q8" i="10"/>
  <c r="J8" i="10" s="1"/>
  <c r="Y131" i="1"/>
  <c r="W131" i="1"/>
  <c r="Y130" i="1"/>
  <c r="W130" i="1"/>
  <c r="Y129" i="1"/>
  <c r="W129" i="1"/>
  <c r="Y128" i="1"/>
  <c r="W128" i="1"/>
  <c r="Y127" i="1"/>
  <c r="W127" i="1"/>
  <c r="Y126" i="1"/>
  <c r="W126" i="1"/>
  <c r="Y125" i="1"/>
  <c r="W125" i="1"/>
  <c r="Y124" i="1"/>
  <c r="W124" i="1"/>
  <c r="Y123" i="1"/>
  <c r="W123" i="1"/>
  <c r="Y122" i="1"/>
  <c r="Q122" i="1" s="1"/>
  <c r="W122" i="1"/>
  <c r="Y17" i="9"/>
  <c r="W17" i="9"/>
  <c r="Y16" i="9"/>
  <c r="W16" i="9"/>
  <c r="Y15" i="9"/>
  <c r="Q13" i="9" s="1"/>
  <c r="W15" i="9"/>
  <c r="Y14" i="9"/>
  <c r="W14" i="9"/>
  <c r="Y13" i="9"/>
  <c r="W13" i="9"/>
  <c r="Y12" i="9"/>
  <c r="W12" i="9"/>
  <c r="Y11" i="9"/>
  <c r="Q10" i="9" s="1"/>
  <c r="W11" i="9"/>
  <c r="Y10" i="9"/>
  <c r="W10" i="9"/>
  <c r="Y9" i="9"/>
  <c r="W9" i="9"/>
  <c r="Y8" i="9"/>
  <c r="Q8" i="9" s="1"/>
  <c r="W8" i="9"/>
  <c r="Q127" i="1" l="1"/>
  <c r="Q124" i="1"/>
  <c r="J122" i="1"/>
  <c r="J8" i="9"/>
  <c r="Y121" i="1"/>
  <c r="W121" i="1"/>
  <c r="Y120" i="1"/>
  <c r="W120" i="1"/>
  <c r="Y119" i="1"/>
  <c r="W119" i="1"/>
  <c r="Y118" i="1"/>
  <c r="W118" i="1"/>
  <c r="Y117" i="1"/>
  <c r="W117" i="1"/>
  <c r="Y116" i="1"/>
  <c r="W116" i="1"/>
  <c r="Y115" i="1"/>
  <c r="W115" i="1"/>
  <c r="Y114" i="1"/>
  <c r="W114" i="1"/>
  <c r="Y113" i="1"/>
  <c r="W113" i="1"/>
  <c r="Y112" i="1"/>
  <c r="Q112" i="1" s="1"/>
  <c r="W112" i="1"/>
  <c r="Y17" i="8"/>
  <c r="W17" i="8"/>
  <c r="Y16" i="8"/>
  <c r="W16" i="8"/>
  <c r="Y15" i="8"/>
  <c r="W15" i="8"/>
  <c r="Y14" i="8"/>
  <c r="Q13" i="8" s="1"/>
  <c r="W14" i="8"/>
  <c r="Y13" i="8"/>
  <c r="W13" i="8"/>
  <c r="Y12" i="8"/>
  <c r="W12" i="8"/>
  <c r="Y11" i="8"/>
  <c r="W11" i="8"/>
  <c r="Y10" i="8"/>
  <c r="W10" i="8"/>
  <c r="Y9" i="8"/>
  <c r="W9" i="8"/>
  <c r="Y8" i="8"/>
  <c r="Q8" i="8" s="1"/>
  <c r="W8" i="8"/>
  <c r="Q117" i="1" l="1"/>
  <c r="J112" i="1" s="1"/>
  <c r="J8" i="8"/>
  <c r="Y111" i="1"/>
  <c r="W111" i="1"/>
  <c r="Y110" i="1"/>
  <c r="W110" i="1"/>
  <c r="Y108" i="1"/>
  <c r="Q108" i="1" s="1"/>
  <c r="J103" i="1" s="1"/>
  <c r="W108" i="1"/>
  <c r="Y105" i="1"/>
  <c r="W105" i="1"/>
  <c r="Y104" i="1"/>
  <c r="W104" i="1"/>
  <c r="Y103" i="1"/>
  <c r="W103" i="1"/>
  <c r="Y102" i="1"/>
  <c r="Q101" i="1" s="1"/>
  <c r="W102" i="1"/>
  <c r="Y101" i="1"/>
  <c r="W101" i="1"/>
  <c r="Y100" i="1"/>
  <c r="W100" i="1"/>
  <c r="Y99" i="1"/>
  <c r="Q99" i="1" s="1"/>
  <c r="W99" i="1"/>
  <c r="Y98" i="1"/>
  <c r="Q97" i="1" s="1"/>
  <c r="W98" i="1"/>
  <c r="Y97" i="1"/>
  <c r="W97" i="1"/>
  <c r="Y96" i="1"/>
  <c r="W96" i="1"/>
  <c r="Y91" i="1"/>
  <c r="W91" i="1"/>
  <c r="Y90" i="1"/>
  <c r="W90" i="1"/>
  <c r="Y89" i="1"/>
  <c r="W89" i="1"/>
  <c r="I32" i="7"/>
  <c r="Y30" i="7"/>
  <c r="Q27" i="7" s="1"/>
  <c r="J22" i="7" s="1"/>
  <c r="W30" i="7"/>
  <c r="Y29" i="7"/>
  <c r="W29" i="7"/>
  <c r="Y27" i="7"/>
  <c r="W27" i="7"/>
  <c r="Y24" i="7"/>
  <c r="W24" i="7"/>
  <c r="Y23" i="7"/>
  <c r="W23" i="7"/>
  <c r="Y22" i="7"/>
  <c r="W22" i="7"/>
  <c r="Y21" i="7"/>
  <c r="W21" i="7"/>
  <c r="Y20" i="7"/>
  <c r="Q20" i="7" s="1"/>
  <c r="W20" i="7"/>
  <c r="Y19" i="7"/>
  <c r="W19" i="7"/>
  <c r="Y18" i="7"/>
  <c r="W18" i="7"/>
  <c r="Q18" i="7"/>
  <c r="Y17" i="7"/>
  <c r="Q16" i="7" s="1"/>
  <c r="W17" i="7"/>
  <c r="Y16" i="7"/>
  <c r="W16" i="7"/>
  <c r="Y15" i="7"/>
  <c r="W15" i="7"/>
  <c r="Y10" i="7"/>
  <c r="W10" i="7"/>
  <c r="Y9" i="7"/>
  <c r="W9" i="7"/>
  <c r="Y8" i="7"/>
  <c r="W8" i="7"/>
  <c r="Y85" i="1" l="1"/>
  <c r="W85" i="1"/>
  <c r="Y84" i="1"/>
  <c r="W84" i="1"/>
  <c r="Y83" i="1"/>
  <c r="W83" i="1"/>
  <c r="Y82" i="1"/>
  <c r="Q82" i="1" s="1"/>
  <c r="W82" i="1"/>
  <c r="Y81" i="1"/>
  <c r="W81" i="1"/>
  <c r="W80" i="1"/>
  <c r="Y79" i="1"/>
  <c r="W79" i="1"/>
  <c r="Y78" i="1"/>
  <c r="W78" i="1"/>
  <c r="Y77" i="1"/>
  <c r="W77" i="1"/>
  <c r="Y76" i="1"/>
  <c r="W76" i="1"/>
  <c r="Y75" i="1"/>
  <c r="W75" i="1"/>
  <c r="Y74" i="1"/>
  <c r="W74" i="1"/>
  <c r="Y68" i="1"/>
  <c r="W68" i="1"/>
  <c r="Y67" i="1"/>
  <c r="W67" i="1"/>
  <c r="Y66" i="1"/>
  <c r="W66" i="1"/>
  <c r="Y27" i="5"/>
  <c r="W27" i="5"/>
  <c r="Y26" i="5"/>
  <c r="W26" i="5"/>
  <c r="Y25" i="5"/>
  <c r="W25" i="5"/>
  <c r="Y24" i="5"/>
  <c r="W24" i="5"/>
  <c r="Q24" i="5"/>
  <c r="Y23" i="5"/>
  <c r="W23" i="5"/>
  <c r="W22" i="5"/>
  <c r="AW21" i="5"/>
  <c r="Y21" i="5"/>
  <c r="W21" i="5"/>
  <c r="Y20" i="5"/>
  <c r="W20" i="5"/>
  <c r="BF19" i="5"/>
  <c r="Y19" i="5"/>
  <c r="W19" i="5"/>
  <c r="Y18" i="5"/>
  <c r="W18" i="5"/>
  <c r="Y17" i="5"/>
  <c r="W17" i="5"/>
  <c r="Y16" i="5"/>
  <c r="W16" i="5"/>
  <c r="Y10" i="5"/>
  <c r="W10" i="5"/>
  <c r="Y9" i="5"/>
  <c r="W9" i="5"/>
  <c r="Y8" i="5"/>
  <c r="W8" i="5"/>
  <c r="Q19" i="5" l="1"/>
  <c r="Q77" i="1"/>
  <c r="Y65" i="1"/>
  <c r="W65" i="1"/>
  <c r="Y64" i="1"/>
  <c r="W64" i="1"/>
  <c r="Y63" i="1"/>
  <c r="W63" i="1"/>
  <c r="Y62" i="1"/>
  <c r="W62" i="1"/>
  <c r="R62" i="1"/>
  <c r="Y61" i="1"/>
  <c r="W61" i="1"/>
  <c r="Y60" i="1"/>
  <c r="W60" i="1"/>
  <c r="Y59" i="1"/>
  <c r="W59" i="1"/>
  <c r="Y58" i="1"/>
  <c r="W58" i="1"/>
  <c r="Y57" i="1"/>
  <c r="Y55" i="1"/>
  <c r="Y54" i="1"/>
  <c r="Q54" i="1" s="1"/>
  <c r="W54" i="1"/>
  <c r="Y19" i="4"/>
  <c r="W19" i="4"/>
  <c r="Y18" i="4"/>
  <c r="W18" i="4"/>
  <c r="Y17" i="4"/>
  <c r="W17" i="4"/>
  <c r="Y16" i="4"/>
  <c r="W16" i="4"/>
  <c r="R16" i="4"/>
  <c r="Y15" i="4"/>
  <c r="W15" i="4"/>
  <c r="Y14" i="4"/>
  <c r="W14" i="4"/>
  <c r="Y13" i="4"/>
  <c r="Q12" i="4" s="1"/>
  <c r="W13" i="4"/>
  <c r="Y12" i="4"/>
  <c r="W12" i="4"/>
  <c r="Y11" i="4"/>
  <c r="Y9" i="4"/>
  <c r="Y8" i="4"/>
  <c r="W8" i="4"/>
  <c r="Q62" i="1" l="1"/>
  <c r="Q58" i="1"/>
  <c r="J54" i="1" s="1"/>
  <c r="Q8" i="4"/>
  <c r="Q16" i="4"/>
  <c r="Y53" i="1"/>
  <c r="W53" i="1"/>
  <c r="Y52" i="1"/>
  <c r="W52" i="1"/>
  <c r="Y51" i="1"/>
  <c r="W51" i="1"/>
  <c r="Y50" i="1"/>
  <c r="W50" i="1"/>
  <c r="Y49" i="1"/>
  <c r="W49" i="1"/>
  <c r="Y48" i="1"/>
  <c r="Q48" i="1" s="1"/>
  <c r="W48" i="1"/>
  <c r="Y47" i="1"/>
  <c r="W47" i="1"/>
  <c r="Y46" i="1"/>
  <c r="W46" i="1"/>
  <c r="Q46" i="1"/>
  <c r="Y45" i="1"/>
  <c r="W45" i="1"/>
  <c r="Y44" i="1"/>
  <c r="W44" i="1"/>
  <c r="Y43" i="1"/>
  <c r="W43" i="1"/>
  <c r="Y42" i="1"/>
  <c r="Q42" i="1" s="1"/>
  <c r="W42" i="1"/>
  <c r="Y41" i="1"/>
  <c r="W41" i="1"/>
  <c r="Y40" i="1"/>
  <c r="Y39" i="1"/>
  <c r="Y38" i="1"/>
  <c r="Y37" i="1"/>
  <c r="W37" i="1"/>
  <c r="Y36" i="1"/>
  <c r="W36" i="1"/>
  <c r="Y35" i="1"/>
  <c r="W35" i="1"/>
  <c r="Y34" i="1"/>
  <c r="W34" i="1"/>
  <c r="Y27" i="3"/>
  <c r="W27" i="3"/>
  <c r="Y26" i="3"/>
  <c r="W26" i="3"/>
  <c r="Y25" i="3"/>
  <c r="W25" i="3"/>
  <c r="Y24" i="3"/>
  <c r="W24" i="3"/>
  <c r="Y23" i="3"/>
  <c r="W23" i="3"/>
  <c r="Y22" i="3"/>
  <c r="Q22" i="3" s="1"/>
  <c r="W22" i="3"/>
  <c r="Y21" i="3"/>
  <c r="W21" i="3"/>
  <c r="Y20" i="3"/>
  <c r="W20" i="3"/>
  <c r="Q20" i="3"/>
  <c r="Y19" i="3"/>
  <c r="Q18" i="3" s="1"/>
  <c r="W19" i="3"/>
  <c r="Y18" i="3"/>
  <c r="W18" i="3"/>
  <c r="Y17" i="3"/>
  <c r="W17" i="3"/>
  <c r="Y16" i="3"/>
  <c r="W16" i="3"/>
  <c r="Q16" i="3"/>
  <c r="Y15" i="3"/>
  <c r="W15" i="3"/>
  <c r="Y14" i="3"/>
  <c r="Y13" i="3"/>
  <c r="Y12" i="3"/>
  <c r="Y11" i="3"/>
  <c r="W11" i="3"/>
  <c r="Y10" i="3"/>
  <c r="Q8" i="3" s="1"/>
  <c r="W10" i="3"/>
  <c r="Y9" i="3"/>
  <c r="W9" i="3"/>
  <c r="Y8" i="3"/>
  <c r="W8" i="3"/>
  <c r="Q44" i="1" l="1"/>
  <c r="Q51" i="1"/>
  <c r="Q25" i="3"/>
  <c r="J8" i="3" s="1"/>
  <c r="Q34" i="1"/>
  <c r="J8" i="4"/>
  <c r="Y33" i="1"/>
  <c r="W33" i="1"/>
  <c r="Y32" i="1"/>
  <c r="W32" i="1"/>
  <c r="Y31" i="1"/>
  <c r="W31" i="1"/>
  <c r="Y30" i="1"/>
  <c r="W30" i="1"/>
  <c r="Y29" i="1"/>
  <c r="W29" i="1"/>
  <c r="Y28" i="1"/>
  <c r="W28" i="1"/>
  <c r="Y27" i="1"/>
  <c r="W27" i="1"/>
  <c r="Y26" i="1"/>
  <c r="Y25" i="1"/>
  <c r="Y24" i="1"/>
  <c r="W24" i="1"/>
  <c r="Y23" i="1"/>
  <c r="W23" i="1"/>
  <c r="Y22" i="1"/>
  <c r="W22" i="1"/>
  <c r="Y21" i="1"/>
  <c r="Y20" i="1"/>
  <c r="Y19" i="1"/>
  <c r="W19" i="1"/>
  <c r="Y18" i="1"/>
  <c r="Q18" i="1" s="1"/>
  <c r="W18" i="1"/>
  <c r="Y17" i="1"/>
  <c r="Y16" i="1"/>
  <c r="W16" i="1"/>
  <c r="Y15" i="1"/>
  <c r="W15" i="1"/>
  <c r="Y10" i="1"/>
  <c r="W10" i="1"/>
  <c r="Y9" i="1"/>
  <c r="W9" i="1"/>
  <c r="Y8" i="1"/>
  <c r="W8" i="1"/>
  <c r="Y33" i="2"/>
  <c r="W33" i="2"/>
  <c r="Y32" i="2"/>
  <c r="Q31" i="2" s="1"/>
  <c r="J31" i="2" s="1"/>
  <c r="W32" i="2"/>
  <c r="Y31" i="2"/>
  <c r="W31" i="2"/>
  <c r="Y30" i="2"/>
  <c r="W30" i="2"/>
  <c r="Y29" i="2"/>
  <c r="Q28" i="2" s="1"/>
  <c r="J28" i="2" s="1"/>
  <c r="W29" i="2"/>
  <c r="Y28" i="2"/>
  <c r="W28" i="2"/>
  <c r="Y27" i="2"/>
  <c r="W27" i="2"/>
  <c r="Y26" i="2"/>
  <c r="Y25" i="2"/>
  <c r="Y24" i="2"/>
  <c r="W24" i="2"/>
  <c r="Y23" i="2"/>
  <c r="W23" i="2"/>
  <c r="Y22" i="2"/>
  <c r="W22" i="2"/>
  <c r="Y21" i="2"/>
  <c r="Q18" i="2" s="1"/>
  <c r="Y20" i="2"/>
  <c r="Y19" i="2"/>
  <c r="W19" i="2"/>
  <c r="Y18" i="2"/>
  <c r="W18" i="2"/>
  <c r="Y17" i="2"/>
  <c r="Y16" i="2"/>
  <c r="W16" i="2"/>
  <c r="Y15" i="2"/>
  <c r="W15" i="2"/>
  <c r="Y10" i="2"/>
  <c r="W10" i="2"/>
  <c r="Y9" i="2"/>
  <c r="W9" i="2"/>
  <c r="Y8" i="2"/>
  <c r="Q8" i="2" s="1"/>
  <c r="W8" i="2"/>
  <c r="Q28" i="1" l="1"/>
  <c r="J28" i="1" s="1"/>
  <c r="Q31" i="1"/>
  <c r="J31" i="1" s="1"/>
  <c r="Q23" i="1"/>
  <c r="J18" i="1" s="1"/>
  <c r="J34" i="1"/>
  <c r="Q8" i="1"/>
  <c r="J8" i="1" s="1"/>
  <c r="Q15" i="2"/>
  <c r="Q15" i="1"/>
  <c r="Q23" i="2"/>
  <c r="J8" i="2"/>
  <c r="J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Martha Ines Rodriguez Galindo</author>
  </authors>
  <commentList>
    <comment ref="H236" authorId="0" shapeId="0" xr:uid="{00000000-0006-0000-0B00-000001000000}">
      <text>
        <r>
          <rPr>
            <b/>
            <sz val="9"/>
            <color indexed="81"/>
            <rFont val="Tahoma"/>
            <family val="2"/>
          </rPr>
          <t>Martha Ines Rodriguez Galindo N</t>
        </r>
        <r>
          <rPr>
            <sz val="9"/>
            <color indexed="81"/>
            <rFont val="Tahoma"/>
            <family val="2"/>
          </rPr>
          <t xml:space="preserve"> para que tenga relación debo agregar aquí la solcitud de las copias de seguridad  mensuales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Martha Ines Rodriguez Galindo</author>
  </authors>
  <commentList>
    <comment ref="H10" authorId="0" shapeId="0" xr:uid="{00000000-0006-0000-1000-000001000000}">
      <text>
        <r>
          <rPr>
            <b/>
            <sz val="9"/>
            <color indexed="81"/>
            <rFont val="Tahoma"/>
            <family val="2"/>
          </rPr>
          <t>Martha Ines Rodriguez Galindo N</t>
        </r>
        <r>
          <rPr>
            <sz val="9"/>
            <color indexed="81"/>
            <rFont val="Tahoma"/>
            <family val="2"/>
          </rPr>
          <t xml:space="preserve"> para que tenga relación debo agregar aquí la solcitud de las copias de seguridad  mensuales</t>
        </r>
      </text>
    </comment>
  </commentList>
</comments>
</file>

<file path=xl/sharedStrings.xml><?xml version="1.0" encoding="utf-8"?>
<sst xmlns="http://schemas.openxmlformats.org/spreadsheetml/2006/main" count="14751" uniqueCount="564">
  <si>
    <t>FORMULACIÓN Y SEGUIMIENTO DEL PLAN DE ACCIÓN</t>
  </si>
  <si>
    <t>CÓDIGO: DESI-FM-005</t>
  </si>
  <si>
    <t>VERSION: 10</t>
  </si>
  <si>
    <t>FECHA DE APLICACIÓN:  NOVIEMBRE 2019</t>
  </si>
  <si>
    <t>#</t>
  </si>
  <si>
    <t>Articulación</t>
  </si>
  <si>
    <t>Información Productos</t>
  </si>
  <si>
    <t>Información Actividades</t>
  </si>
  <si>
    <t xml:space="preserve">Estado de Ejecución </t>
  </si>
  <si>
    <t>Soporte</t>
  </si>
  <si>
    <t>Articulación con otros planes Decreto 612 de 2018</t>
  </si>
  <si>
    <t>Dependencia Responsable</t>
  </si>
  <si>
    <t>Proceso Asociado</t>
  </si>
  <si>
    <t>Dimensiones del MIPG</t>
  </si>
  <si>
    <t>Políticas de Gestión y Desempeño Institucional</t>
  </si>
  <si>
    <t>Objetivo Institucional</t>
  </si>
  <si>
    <t>Estratégia</t>
  </si>
  <si>
    <t>Riesgo</t>
  </si>
  <si>
    <t>Ponderación</t>
  </si>
  <si>
    <t>Ejecución Cuantitativa</t>
  </si>
  <si>
    <t xml:space="preserve"> Producto</t>
  </si>
  <si>
    <t xml:space="preserve">Ponderación </t>
  </si>
  <si>
    <t>Fecha Inicio (día-mes-año)</t>
  </si>
  <si>
    <t>Fecha Fin (día-mes-año)</t>
  </si>
  <si>
    <t>Meta</t>
  </si>
  <si>
    <t>Unidad de Medida</t>
  </si>
  <si>
    <t>Articuladión Objetivos de Desarrollo Sostenible</t>
  </si>
  <si>
    <t>Actividades</t>
  </si>
  <si>
    <t>Fecha
 Inicio 
(día-mes-año)</t>
  </si>
  <si>
    <t>Fecha
 Fin 
(día-mes-año)</t>
  </si>
  <si>
    <t xml:space="preserve">Evaluación Cualitativa u observaciones  </t>
  </si>
  <si>
    <t xml:space="preserve">Fuente de verificación </t>
  </si>
  <si>
    <t xml:space="preserve"> Plan Nacional de Desarrollo</t>
  </si>
  <si>
    <t>Plan Estratégico Sectorial</t>
  </si>
  <si>
    <t xml:space="preserve"> Plan Estratégico Institucional</t>
  </si>
  <si>
    <t>Plan Anticorrupción y de Atención al Ciudadano</t>
  </si>
  <si>
    <t>Plan de Participación</t>
  </si>
  <si>
    <t>Plan Institucional de Archivos - PINAR</t>
  </si>
  <si>
    <t xml:space="preserve">Plan de Acción proyecto de Inversión </t>
  </si>
  <si>
    <t>Plan Anual de Adquisiciones Anual</t>
  </si>
  <si>
    <t>Plan Estratégico - Talento Humano</t>
  </si>
  <si>
    <t>Plan de Bienestar e Incentivos</t>
  </si>
  <si>
    <t>Plan de Capacitación  Institucional</t>
  </si>
  <si>
    <t>Plan de Previsión de Recursos Humanos</t>
  </si>
  <si>
    <t>Plan Trabajo Anual en Seguridad y Salud en el Trabajo</t>
  </si>
  <si>
    <t>Plan Anual de Vacantes</t>
  </si>
  <si>
    <t>Plan Estratégico de Tecnologías de la Información y las Comunicaciones - PETI</t>
  </si>
  <si>
    <t>Tratamiento de Riesgos de Seguridad y Privacidad de la Información</t>
  </si>
  <si>
    <t>Seguridad y Privacidad de la Información</t>
  </si>
  <si>
    <t xml:space="preserve">Mapa de Riesgos </t>
  </si>
  <si>
    <t xml:space="preserve">Oficina Asesora de Planeación </t>
  </si>
  <si>
    <t>1. Direccionamiento Estratégico e Innovación</t>
  </si>
  <si>
    <t>Gestión_con_valores_para_el_Resultado</t>
  </si>
  <si>
    <t>8. Participación Ciudadana en la Gestión Pública</t>
  </si>
  <si>
    <t xml:space="preserve">4. Mejorar la gestión institucional a través de mecanismos de transparencia y eficiencia de los procesos para la toma de decisiones y la mejora continua en pro de la satisfacción del ciudadano y grupos de valor. 
</t>
  </si>
  <si>
    <t>1. Fortalecimiento de la participación ciudadana para la mejora de gestión institucional</t>
  </si>
  <si>
    <t>Baja participación de las partes interesadas</t>
  </si>
  <si>
    <t xml:space="preserve">Formular e implementar  estrategia de rendición de cuentas </t>
  </si>
  <si>
    <t xml:space="preserve">Estrategia de rendición de cuentas  formulada </t>
  </si>
  <si>
    <t>16. Promover sociedades pacíficas e inclusivas para el desarrollo sostenible, facilitar acceso a la justicia para todos y crear instituciones eficaces, responsables e inclusivas a todos los niveles.</t>
  </si>
  <si>
    <t>Preparar informe de observatorios ciudadanos (corte a 31 de diciembre de 2019)</t>
  </si>
  <si>
    <t>-</t>
  </si>
  <si>
    <t>Aplica</t>
  </si>
  <si>
    <t>Preparar informe de rendición de cuentas (metodología sugerida por la Veeduría Distrital)</t>
  </si>
  <si>
    <t xml:space="preserve">Socializar el informe de observatorios ciudadanos en las localidades. </t>
  </si>
  <si>
    <t>Divulgar sobre el proceso de rendición de cuentas en los canales de comunicación de la entidad.</t>
  </si>
  <si>
    <t>Desarrollar  audiencia publica de rendición de cuentas de la UAERMV</t>
  </si>
  <si>
    <t xml:space="preserve">Generar resultados de la encuesta de satisfacción de espacios de rendición de cuentas </t>
  </si>
  <si>
    <t xml:space="preserve">Generar informe de resultados del proceso de rendición de cuentas </t>
  </si>
  <si>
    <t>Formular estrategia de lucha contra la corrrupción, en el marco de la Ley 1712 de 2014 Transparencia y acceso ala información publica</t>
  </si>
  <si>
    <t xml:space="preserve">Estrategia anticorrupción formulada </t>
  </si>
  <si>
    <t>Realizar revisión y actualización del modulo de transparencia de la pagina web, de tal forma que se disponga de información de calidad, oportuna y veraz.</t>
  </si>
  <si>
    <t>Proyectar la politica antisoborno, antifraude y antipirateria de la UAERMV</t>
  </si>
  <si>
    <t>Realizar sensibilizaciones a los colaboradores de la entidad en transparencia y lucha contra la corrupción.</t>
  </si>
  <si>
    <t xml:space="preserve">4. Mejorar la gestión institucional a través de mecanismos de transparencia y eficiencia de los procesos para la toma de decisiones y la mejora continua en pro de la satisfacción del ciudadano y grupos de valor. _x000D_
</t>
  </si>
  <si>
    <t>Promover el Fortalecimiento organizacional y simplificación de procesos</t>
  </si>
  <si>
    <t>Entrega de información no confiable, verás y oportuna para la toma de decisiones de la alta dirección</t>
  </si>
  <si>
    <t>Seguimiento a la implementación del Modelo Integrado de Gestion y Desempeño</t>
  </si>
  <si>
    <t xml:space="preserve">Reporte de avance del plan de adecuación </t>
  </si>
  <si>
    <t>8. Fomentar el crecimiento económico sostenido, inclusivo y sostenible, el empleo pleno y productivo, y el trabajo decente para todos.</t>
  </si>
  <si>
    <t>Realizar mesa de trabajo para acompañar a los procesos en la elaboración plan de mejoramiento de la auditoria de calidad</t>
  </si>
  <si>
    <t xml:space="preserve">Realizar mesa de trabajo con el personal designado para actualizar el plan de adecuación </t>
  </si>
  <si>
    <t>Realizar monitoreo al plan de mejoramiento de la auditoria de calidad</t>
  </si>
  <si>
    <t xml:space="preserve">Realizar encuesta sobre conocimiento de instrumentos y sistemas de gestión. </t>
  </si>
  <si>
    <t>Realizar reporte de avance del plan de adecuación</t>
  </si>
  <si>
    <t>Documentación actualizada de acuerdo con las observaciones de la auditoria de calidad</t>
  </si>
  <si>
    <t>Información documetada actualizada</t>
  </si>
  <si>
    <t>Realizar un indicador  que mida la gestión del proceso DESI</t>
  </si>
  <si>
    <t>Actualizar la Caracterización del proceso DESI</t>
  </si>
  <si>
    <t xml:space="preserve">Actualizar el procedimiento de indicadores </t>
  </si>
  <si>
    <t>Actualizar el manual SIG</t>
  </si>
  <si>
    <t>Actualizar el listado maestro de documentos</t>
  </si>
  <si>
    <t>Gestión_del_conocimiento</t>
  </si>
  <si>
    <t>14.Gestión del Conocimiento e Innovación</t>
  </si>
  <si>
    <t xml:space="preserve">5. Desarrollar una cultura organizacional fundamentada en el fortalecimiento del talento humano a través de la gestión del conocimiento, su apropiación y aprovechamiento y la mejora del clima laboral, como motores de la generación de resultados de la entidad.
</t>
  </si>
  <si>
    <t>Apropiar en la Entidad la estrategia de Innovación y la gestión del conocimiento</t>
  </si>
  <si>
    <t>Incumplimiento en los requerimientos de la dimensión de innovación y gestión del conocimiento en la Entidad</t>
  </si>
  <si>
    <t xml:space="preserve">Estrategia de gestión del conocimiento y la innovación  en proceso de implementación </t>
  </si>
  <si>
    <t>Una estrategia actualizada y en implementación</t>
  </si>
  <si>
    <t>9. Desarrollar infraestructuras resilientes, promover la industrialización inclusiva y sostenible, y fomentar la innovación.</t>
  </si>
  <si>
    <t>Revisión de la estrategia de gestión del conocimiento</t>
  </si>
  <si>
    <t>Generar un espacio de gestión del conocimiento con participación de directivos</t>
  </si>
  <si>
    <t>Generar la matriz de inventario de conocimiento tácito de la  Entidad</t>
  </si>
  <si>
    <t>Direccionamiento_Estrategico</t>
  </si>
  <si>
    <t>1. Planeación Institucional</t>
  </si>
  <si>
    <t>Seguimiento y control a Proyectos de Inversión de la UAERMV</t>
  </si>
  <si>
    <t>Reporte de avance a proyectos de inversión</t>
  </si>
  <si>
    <t>Elaborar dos documentos de seguimiento y alertas a proyectos de inversión</t>
  </si>
  <si>
    <t>Realizar dos mesas de seguimiento a proyectos de inversión</t>
  </si>
  <si>
    <t>Publicar en la web de la entidad  los documentos de seguimiento y alertas a proyectos de inversión</t>
  </si>
  <si>
    <t>STPI - Gerencia de Gestión Ambiental Social y de Atención al Usuario</t>
  </si>
  <si>
    <t>2. Atención a Partes Interesadas y  Comunicaciones</t>
  </si>
  <si>
    <t>Información_y_comunicación</t>
  </si>
  <si>
    <t>5. Transparencia, acceso a la Información Pública y lucha contra la Corrupción</t>
  </si>
  <si>
    <t>Fortalecimiento de los procesos de relacionamiento con las partes interesadas para el mejoramiento de la gestión</t>
  </si>
  <si>
    <t>Desatención de las solicitudes (PQRSFD) o atención fuera de los términos establecidos por la normativa en la materia.
Desconocimiento del quehacer de la entidad por parte de los colaboradores de la UMV.</t>
  </si>
  <si>
    <t>Informe de Cumplimiento del plan de acción del Modelo de Sostenibilidad</t>
  </si>
  <si>
    <t>Informe</t>
  </si>
  <si>
    <t>Realizar actividad de voluntariado UMV - vinculando a una JAC de una localidad de Bogotá, haciendo énfasis en los espacios de participación ciudadana</t>
  </si>
  <si>
    <t>Sin ejecución</t>
  </si>
  <si>
    <t xml:space="preserve">Elaborar y divulgar documento de la política en DDHH. </t>
  </si>
  <si>
    <t xml:space="preserve">Relizar un taller de sensibilización sobre la abolición del trabajo infantil a proveedores </t>
  </si>
  <si>
    <t xml:space="preserve">Realizar un Publireportaje a una terna de colaboradores, haciendo énfasis en la inlusión, para la revista Mi Calle. </t>
  </si>
  <si>
    <t xml:space="preserve">Sensibilizar a ciudadanos y/o usuarios beneficiarios, en el   manejo del recurso hidrico, de una localidad. </t>
  </si>
  <si>
    <t>Realizar un análisis comparativo entre las entidades del Distrito, según las iniciativas implementadas en RS y Sostenibilidad</t>
  </si>
  <si>
    <t>Realizar primer informe de sostenibilidad de la entidad formato GRI 4</t>
  </si>
  <si>
    <t>Asistir a las mesas de trabajo en construcción de paz como miembros de la Red Pacto Global Colombia.</t>
  </si>
  <si>
    <t>Evaluación de los procedimientos e instrumentos de comunicación interna de la Entidad</t>
  </si>
  <si>
    <t>Diseñar, aplicar y analizar la información de la encuesta de evaluación de los procedimientos e instrumentos de comunicación interna.</t>
  </si>
  <si>
    <t xml:space="preserve">Realizar plan de acción o de mejora con los resultados arrojados en la encuesta </t>
  </si>
  <si>
    <t xml:space="preserve">Secretaría General </t>
  </si>
  <si>
    <t>7. Servicio al Ciudadano</t>
  </si>
  <si>
    <t>Capacitaciones internas en servicio a la ciudadanía</t>
  </si>
  <si>
    <t>Capacitación</t>
  </si>
  <si>
    <t>Capacitar a los colaboradores en temas relacionados con la gestión de requerimientos con enfasis en el cumplimiento de la calidad del servicio.</t>
  </si>
  <si>
    <t>Socializar el Manual de atención a partes interesadas.</t>
  </si>
  <si>
    <t>Informes de gestión a Peticiones Ciudadanas</t>
  </si>
  <si>
    <t>Elaborar el informe de seguimiento y control de requerimientos de forma centralizados en el proceso 1er trimestre.</t>
  </si>
  <si>
    <t>Implementación del web service que articule el sistema de gestión documental Orfeo y el Sistema Distrital de Quejas y Soluciones</t>
  </si>
  <si>
    <t>Desarrollar pruebas técnicas para la implementación del web service</t>
  </si>
  <si>
    <t>Realizar mesa de trabajo con la Secretaría General de la Alcaldía Mayor de Bogotá para aprobación y ajustes</t>
  </si>
  <si>
    <t>Implementar y poner en marcha el web service</t>
  </si>
  <si>
    <t>Evaluación de la satisfacción ciudadana</t>
  </si>
  <si>
    <t>Actualizar los instrumentos de medición de la satisfacción ciudadana</t>
  </si>
  <si>
    <t>Aplicar el instrumento de evaluación 2do  trimestre</t>
  </si>
  <si>
    <t>Tabular, análizar la información y elaborar el informe de evaluación 2do trimestre</t>
  </si>
  <si>
    <t>3. Estrategia y Gobierno de TI</t>
  </si>
  <si>
    <t>11.Gobierno Digital</t>
  </si>
  <si>
    <t xml:space="preserve">3. Optimizar la infraestructura técnica, tecnológica y organizacional de la entidad para el cumplimiento de su misionalidad.
</t>
  </si>
  <si>
    <t>Contribuir en el cumplimiento de los objetivos institucionales a través del fortalecimiento de las capacidades tecnológicas de la UAERMV</t>
  </si>
  <si>
    <t>La combinación de factores tales como el cambio de la administración y la visión de los nuevos responsables pueden ocasionar el incumplimiento de las metas propuestas en el plan estratégicos de sistemas y en consecuencia impactar negativamente los proyectos en curso.</t>
  </si>
  <si>
    <t>Desarrollo de proyectos con componente de TI</t>
  </si>
  <si>
    <t>Fases ejecutadas</t>
  </si>
  <si>
    <t>Desarrollar el sistema de información Geográfico misional Fase III - Fabrica de software.</t>
  </si>
  <si>
    <t>Realizar la planeación del proyecto Automatización gestión estratégica 
- PES.</t>
  </si>
  <si>
    <t>Establecer la viabilidad, análisis y diseño de un sistema de medición de costos para los procesos misionales.</t>
  </si>
  <si>
    <t>Elaborar la EDT, el cronograma, el protocolo de comunicaciones y la ficha de iniciativa del proyecto Automatización gestión estratégica 
- PES.</t>
  </si>
  <si>
    <t>Estrategia de Gobierno Digital Implementada</t>
  </si>
  <si>
    <t>Realizar la planeación de la fase III del proyecto de Gobierno Digital  
-GODI-. Esto proyecto incluye los habilitadores Arquitectura empresaria, Seguridad de la información y Ciudadano digital.</t>
  </si>
  <si>
    <t>Elaborar la EDT, el cronograma, el protocolo de comunicaciones y la ficha de iniciativa del proyecto Gobierno Digital -GODI- .</t>
  </si>
  <si>
    <t>Realizar seguimiento quincenal a todos los proyectos de tecnología de la Entidad.</t>
  </si>
  <si>
    <t>Realizar seguimiento trimestral al Plan Estratégico de Sistemas Información y Tecnología PETI</t>
  </si>
  <si>
    <t>Hardware y Software</t>
  </si>
  <si>
    <t>Revisar la documentación realizada del primer ejercicio de pruebas de implementación del Protocolo de Internet versión 6 (IPV6).</t>
  </si>
  <si>
    <t>Estructurar la contratación de los equipos de computo con base n las necesidades de la entidad.</t>
  </si>
  <si>
    <t>Proyectar el total de almacenamiento que se requiere en la nube con proyección de octubre 2020 a octubre 2021.</t>
  </si>
  <si>
    <t>Revisar todos los elementos de la infraestructura tecnológica y con base en esa información determinar los  elementos que se deben adquirir durante el primer semestre del año</t>
  </si>
  <si>
    <t xml:space="preserve">Subdirección Técnica de Mejoramiento de la Malla Vial Local </t>
  </si>
  <si>
    <t>4. Planificación de la Intervención Vial</t>
  </si>
  <si>
    <t>6. Fortalecimiento organizacional y simplificación de procesos</t>
  </si>
  <si>
    <t xml:space="preserve">2. Mejorar las condiciones de movilidad de la malla vial, a través de los programas de conservación y la atención de situaciones imprevistas que dificulten la movilidad en Bogotá D.C
</t>
  </si>
  <si>
    <t>Diseñar, actualizar y socializar los mecanismos utilizados para llevar a cabo las funciones a cargo de la SMVL de manera oportuna  garantizado la mejora continua del proceso.</t>
  </si>
  <si>
    <t>Inoportunidad en la entrega de los diagnósticos (actas de visita técnica) requereidos por la SMVL.</t>
  </si>
  <si>
    <t>Documentos del Proceso de Planificación de la Intervención Vial actualizados de acuerdo con el informe de auditoria y las mesas de trabajo realizadas en el marco de la acreditación del Sistema de Gestión de Calidad Norma ISO 9001-2015.</t>
  </si>
  <si>
    <t># de Documentos actualizados</t>
  </si>
  <si>
    <t>Actualizar y enviar para aprobación de la OAP, la Caracterización del Proceso de Planificación de la Intervención Vial</t>
  </si>
  <si>
    <t>Hacer y enviar para aprobación de la OAP, el procedimieto de seguimiento a las intervenciones.</t>
  </si>
  <si>
    <t>Actualizar y enviar para aprobación de la OAP, el Procedimieto de Evaluación de Vías.</t>
  </si>
  <si>
    <t>Hacer y enviar para aprobación de la OAP, el Instructivo de conteos manuales vehículares en tramos viales y el Formato de requerimiento de conteos vehículares.</t>
  </si>
  <si>
    <t>Actualizar y enviar para aprobación de la OAP, el Procedimieto de Asistencia Técnica a Localidades.</t>
  </si>
  <si>
    <t>Actualizar y enviar para aprobación de la OAP, el Formato de evaluación y diseño estructural para pavimento Flexible y Rígido.</t>
  </si>
  <si>
    <t>Actualizar y enviar para aprobación de la OAP, el Formato de analisis de tránsito y el Formato de aforos vehículares.</t>
  </si>
  <si>
    <t>Enviar a la OAP para eliminación el Formato de encuesta de satisfacción al cliente externo.</t>
  </si>
  <si>
    <t xml:space="preserve">Subdirección Técnica de Mejoramiento de la Malla Víal Local </t>
  </si>
  <si>
    <t>Evaluación_de_resultados</t>
  </si>
  <si>
    <t>16.Seguimiento y Evaluación del desempeño institucional</t>
  </si>
  <si>
    <t xml:space="preserve">Tablero de control para Indicador de priorizaciones incluyendo las exclusiones. </t>
  </si>
  <si>
    <t>Tablero de control.</t>
  </si>
  <si>
    <t>Solicitar al grupo de Sistemas de la Secretaría General de la UAERMV la asignación de un profesional para el desarrollo del tablero de control.</t>
  </si>
  <si>
    <t>Realizar mesas de trabajo con el equipo de la SMVL para definir las variables que se deben visualizar en el tablero de control.</t>
  </si>
  <si>
    <t>Realizar en conjunto con el ingeniero de sistemas designado el desarrollo del tablero de control.</t>
  </si>
  <si>
    <t>Socializaciones a colaboradores de la SMVL referentes a las funciones de la Entidad y Documentos relacionados con el Proceso de Planificación de la Intervención Vial.</t>
  </si>
  <si>
    <t>Actas de socialización</t>
  </si>
  <si>
    <r>
      <t xml:space="preserve">Realizar </t>
    </r>
    <r>
      <rPr>
        <sz val="11"/>
        <rFont val="Arial"/>
        <family val="2"/>
      </rPr>
      <t>socialización</t>
    </r>
    <r>
      <rPr>
        <sz val="11"/>
        <color theme="1"/>
        <rFont val="Arial"/>
        <family val="2"/>
      </rPr>
      <t xml:space="preserve"> Sobre las Funciones de la Entidad y competencias de las Entidades en la Malla Vial.</t>
    </r>
  </si>
  <si>
    <t>Realizar socialización Procesos de la UAERMV y Procedimientos de la SMVL.</t>
  </si>
  <si>
    <t>Realizar socialización Documentos del Proceso de Planificación de la Intervención Vial.</t>
  </si>
  <si>
    <t>Realizar socialización Herramientas de gestión y medición del Proceso de Planificación de la Intervención Vial.</t>
  </si>
  <si>
    <t>Realizar socialización de funcionalidades del Sistema de Información Geográfica Misional y de Apoyo-SIGMA</t>
  </si>
  <si>
    <t xml:space="preserve">1. Liderar la política pública de la conservación de la infraestructura vial local de Bogotá D.C.
</t>
  </si>
  <si>
    <t xml:space="preserve">Realizar una  propuesta de ajuste  al modelo  priorización  buscando la mejoara continua  </t>
  </si>
  <si>
    <t xml:space="preserve">Omitir los criterios técnicos de priorización en la evaluación de vías por parte de un servidor, quien en uso de sus funciones u obligaciones beneficie un interés particular. </t>
  </si>
  <si>
    <t>Propuesta de modelo  matemático  para determinar el Indice de priorización para la selección de segmentos viales para intervención.</t>
  </si>
  <si>
    <t>Propuesta de Modelo de priorización.</t>
  </si>
  <si>
    <t>Realizar mesas de trabajo con el equipo de la SMVL para definir las variables que se deben considerar en la propuesta de modelo  para determinar un índice de priorización.</t>
  </si>
  <si>
    <t>Hacer documento que defina conceptualmente las variables definidas por la SMVL.</t>
  </si>
  <si>
    <t>Realizar mesas de trabajo con el equipo de la SMVL para determinar los pesos porcentuales de las variables definidas para el modelo.</t>
  </si>
  <si>
    <t xml:space="preserve">Hacer y enviar para aprobación  de la Dirección General  la  propuesta del modelo matemático para obtener  el IP. </t>
  </si>
  <si>
    <t>STPI - Gerencia de Intervención</t>
  </si>
  <si>
    <t>6. Intervención de la Malla Vial</t>
  </si>
  <si>
    <t xml:space="preserve">Ejecutar con calidad  las intervenciones programadas para la conservación de la malla vial </t>
  </si>
  <si>
    <t>Deficiencias en la calidad de las obras ejecutadas.</t>
  </si>
  <si>
    <t>Seguimiento y control del 80% de los segmentos ejecutados,  para la conservación de la malla vial local.</t>
  </si>
  <si>
    <t>Informe Mensual</t>
  </si>
  <si>
    <t xml:space="preserve">Realizar  seguimiento y control  a la calidad de los segmentos viales en ejecución y ejecutados por la Gerencia de Intervención, acorde a los instructivos de intervención y al diseño propuesto </t>
  </si>
  <si>
    <t>Seguimiento de las cantidades de insumos utilizados por segmento vial y consolidación de documentos de hojas de vida</t>
  </si>
  <si>
    <t>Reporte de las cantidades de insumos utilizados 
Hojas de vida</t>
  </si>
  <si>
    <t>Reportar oportunamente las cantidades de insumos utilizados por segmento vial ejecutado. Consolidar los documentos de las hojas de vida</t>
  </si>
  <si>
    <t>Actualización de los documentos</t>
  </si>
  <si>
    <t>Documentos actualizados.
Actas de reunión</t>
  </si>
  <si>
    <t>Actualizar los instructivos y planes de calidad de acuerdo a las observaciones de la auditoria de calidad</t>
  </si>
  <si>
    <t>Realizar mesas de trabajo con profesionales de la Subdirección Técnica de Producción e Intervención y las tres Gerencias (Intervención, GASA y Producción)  para la actualización del procedimiento de emergencias</t>
  </si>
  <si>
    <t>Terminar en tiempo y con calidad  las intervenciones programadas, logrando el cumplimiento de las  metas de la umv</t>
  </si>
  <si>
    <t>Retrasos en la ejecución de la obra</t>
  </si>
  <si>
    <t>Planeación, Control, seguimiento  por estrategias de intervención .</t>
  </si>
  <si>
    <t>Archivo de programación y seguimiento</t>
  </si>
  <si>
    <t xml:space="preserve">Realizar la  Programación Periódica  y su  seguimiento a la intervención , por Estrategias,  tipos de intervención y territorialización  con base en los reportes de segmentos ejecutados </t>
  </si>
  <si>
    <t>Comité técnico de Intervención</t>
  </si>
  <si>
    <t>Actas de reunión</t>
  </si>
  <si>
    <t>Realizar  comité de intervención mensualmente o cuando se requiera,  con el fin de hacer análisis de la gestión, seguimiento a la programación, control a la ejecución, toma de decisiones para el cumplimiento de metas con calidad.</t>
  </si>
  <si>
    <t>Sensibilizaciones  y presentación</t>
  </si>
  <si>
    <t xml:space="preserve">Realizar tres sensibilizaciones o actualizaciones al personal de la Gerencia de intervención </t>
  </si>
  <si>
    <t>Fortalecer  e implementar herramientas y metodologías para la educación  control y seguimiento socio ambiental en las intervenciones</t>
  </si>
  <si>
    <t>Incumplimiento de la normativa, procedimientos y manuales ambiental, social y SST vigentes en la intervención de la malla vial</t>
  </si>
  <si>
    <t>Jornadas lúdicas Socio ambientales y SST</t>
  </si>
  <si>
    <t>Número de asistentes a  las jornadas programadas</t>
  </si>
  <si>
    <t>15. Proteger, restaurar y promover la utilización sostenible de los ecosistemas terrestres, gestionar de manera sostenible los bosques, combatir la desertificación y detener y revertir la degradación de la tierra, y frenar la pérdida de diversidad biológica.</t>
  </si>
  <si>
    <t>Realizar Jornada de Limpieza, embellecimiento, siembra y apropiación por parte de la comunidad y los trabajadores de la Entidad, de un Parque ubicado en las zonas de intervención</t>
  </si>
  <si>
    <t>Acta de Asitencia y Registro Fotografico</t>
  </si>
  <si>
    <t>3. Garantizar una vida saludable y promover el bienestar para todos y todas en todas las edades.</t>
  </si>
  <si>
    <t>Realizar Jornada de Prevención lúdica del abuso de sustancias adictivas, uso indebido de estupefacientes y el consumo nocivo de alcohol con los trabajadores de la Entidad y comunidad de las zonas de intervención</t>
  </si>
  <si>
    <t>Realizar Jornada de integración de los trabajadores de la Entidad con sus hijos en un frente de obra enfocada a la prevención del trabajo forzoso y trabajo infantil en todas sus formas</t>
  </si>
  <si>
    <t>Sensibilización Socio ambientales y SST</t>
  </si>
  <si>
    <t>Cronograma de Sensibilizaciones - Actas de reunión y registro fotográfico</t>
  </si>
  <si>
    <t>11. Conseguir que las ciudades y los asentamientos humanos sean inclusivos, seguros, resilientes y sostenibles.</t>
  </si>
  <si>
    <t xml:space="preserve">Programar los temas de sensibilización en las áreas Social, ambiental y SST en los frentes de obra. </t>
  </si>
  <si>
    <t>Cronograma de sensibilizaciones</t>
  </si>
  <si>
    <t xml:space="preserve">Realizar las sensibilizaciones programadas para el semestre en 
Desarrollo Sostenible, inclusivo y seguro. </t>
  </si>
  <si>
    <t>Acta de Asistencia</t>
  </si>
  <si>
    <t>Gestión Acciones Correctivas y de Mejora</t>
  </si>
  <si>
    <t>Actas de reunión de las cordinaciones de la Gerencia GASA</t>
  </si>
  <si>
    <t>Realizar seguimiento Semanal  de las actividades de gestión ambiental, social y SST con el fin de plantear acciones correctivas y de mejora.</t>
  </si>
  <si>
    <t>Acta de reunión residentes de cada área</t>
  </si>
  <si>
    <t>Realizar reunión de los coordinadores de la Gestión ambiental, social y SST para la presentación y aprobación de las acciones correctivas y las propuestas de mejora y seguimiento a las ya aprobadas.</t>
  </si>
  <si>
    <t>Acta de reunión trimestral coordinaciones Gerencia GASA</t>
  </si>
  <si>
    <t>7. Gestión de Servicios e Infraestructura Tecnológica</t>
  </si>
  <si>
    <t>Asegurar la continuidad en la operación del hardware y software de la Unidad</t>
  </si>
  <si>
    <t xml:space="preserve">No poder asegurar la continuidad del servicio por daño, parada o desperfecto en los sistemas y equipos tecnológicos de la Unidad  </t>
  </si>
  <si>
    <t>Soporte y mantenimiento a los sistemas de información</t>
  </si>
  <si>
    <t>Software mantenido</t>
  </si>
  <si>
    <t>Seguimiento y control al soporte y mantenimiento SICAPITAL.</t>
  </si>
  <si>
    <t>Seguimiento y control al soporte y mantenimiento SIGMA.</t>
  </si>
  <si>
    <t>Seguimiento y control al soporte y mantenimiento CALIOPE-CONTRATOS.</t>
  </si>
  <si>
    <t>Seguimiento y control al soporte y mantenimiento CALIOPE-CUADRILLA.</t>
  </si>
  <si>
    <t>Seguimiento y control al soporte y mantenimiento ORFEO.</t>
  </si>
  <si>
    <t>Mantenimiento de la infraestructura tecnológica</t>
  </si>
  <si>
    <t>Hardware mantenido</t>
  </si>
  <si>
    <t>Seguimiento al soporte y la administración de la mesa de ayuda.</t>
  </si>
  <si>
    <t>Seguimiento y control al soporte y mantenimiento a los servidores y plataforma Cloud de la Entidad.</t>
  </si>
  <si>
    <t>Seguimiento y control al soporte y mantenimiento a las redes y comunicaciones de la Entidad.</t>
  </si>
  <si>
    <t>Seguimiento y soporte a los dispositivos de la seguridad de la infraestructura tecnológica</t>
  </si>
  <si>
    <t xml:space="preserve">Plan de trabajo para la implementación  y seguimiento de las políticas de seguridad </t>
  </si>
  <si>
    <t>9. Gestión de Recursos Físicos</t>
  </si>
  <si>
    <t xml:space="preserve">Optimizar y actualizar los procedimientos y operaciones del  proceso, para la aplicación de los requerimientos establecidos en el nuevo Manual de Procedimientos Administrativos y Contables para el manejo
y control de los bienes en las Entidades de Gobierno Distritales.  </t>
  </si>
  <si>
    <t xml:space="preserve">Sustracción, pérdida u obsolescencia de los bienes </t>
  </si>
  <si>
    <t>Procedimientos y Herramientas de gestión actualizadas</t>
  </si>
  <si>
    <t>Documentos actualizados</t>
  </si>
  <si>
    <t xml:space="preserve">Actualizar los procedimientos en el marco de la resolución 001 de 2019 y de los resultados de la Auditoria de Calidad e implementar un indicador para medir la gestión del proceso. </t>
  </si>
  <si>
    <t>Definir la Instancia de Apoyo del proceso para el Comité Institucional de Gestión y Desempeño, de acuerdo a lo definido en la Resolución 001 de 2019</t>
  </si>
  <si>
    <t>Operatividad de los procedimientos de Gestión de Recuros Físicos</t>
  </si>
  <si>
    <t>Ingresar</t>
  </si>
  <si>
    <t xml:space="preserve">Adelantar los procedimientos establecidos para dar de baja los bienes inservibles y los no útiles u obsoletos, así como los bienes servibles que no se requieren en la Unidad para su servicio. </t>
  </si>
  <si>
    <t>Unificar los códigos de señales preventivo y/o informativas, como su bodegaje en un solo espacio.</t>
  </si>
  <si>
    <t>Incluir en la contabilidad del Almacén los insumos correspondientes a la producción en las cuentas de inventarios.</t>
  </si>
  <si>
    <t>Informe de seguimiento a la vigencia de las pólizas de seguros de la Entidad</t>
  </si>
  <si>
    <t>Elaboración de los estudios previos para la contratación de las pólizas de seguros de la Entidad</t>
  </si>
  <si>
    <t>Contratación de las pólizas de seguros de la Entidad</t>
  </si>
  <si>
    <t>Elaboración de informes de seguimiento cada dos (2) meses  al estado actual, vigencia, modificaciones,  requerimientos efectuados  y vencimientos a las pólizas vigentes de la Entidad. (1er bimestre- enero - febrero)</t>
  </si>
  <si>
    <t>Elaboración de informes de seguimiento cada dos (2) meses  al estado actual, vigencia, modificaciones,  requerimientos efectuados  y vencimientos a las pólizas vigentes de la Entidad. (2do bimestre- marzo- abril)</t>
  </si>
  <si>
    <t>Elaboración de informes de seguimiento cada dos (2) meses  al estado actual, vigencia, modificaciones,  requerimientos efectuados  y vencimientos a las pólizas vigentes de la Entidad. (3er bimestre- mayo-junio)</t>
  </si>
  <si>
    <t>14. Gestión  Contractual</t>
  </si>
  <si>
    <t xml:space="preserve">Adecuar y optimizar la infraestructura técnica y organizacional del proceso en pro de mejorar la gestión precontratual, contractual y postcontractualde bienes,obras o servicios </t>
  </si>
  <si>
    <t>Establecer en el Plan Anual de Adquisiciones (PAA) objetos contractuales que no son necesarios para la satisfacción de las necesidades de la Entidad.</t>
  </si>
  <si>
    <t xml:space="preserve">Informe de seguimiento a la ejecución del Plan de Adquisiciones </t>
  </si>
  <si>
    <t>Elaborar informe de seguimiento bimestral a la ejecución del Plan de adquisiciones de la Entidad (Febrero - Marzo)</t>
  </si>
  <si>
    <t>Presentar los resultados del informe de seguimiento a la ejecución del Plan de Adquisiciones 1er bimestre 2020, ante la instancia correspondiente</t>
  </si>
  <si>
    <t>Elaborar informe de seguimiento bimestral a la ejecución del Plan de adquisiciones de la Entidad (Abril - Mayo)</t>
  </si>
  <si>
    <t>Presentar los resultados del informe de seguimiento a la ejecución del Plan de Adquisiciones 2do bimestre 2020, ante la instancia correspondiente</t>
  </si>
  <si>
    <t xml:space="preserve">Divulgación de los  cambios normativos relacionados con la contratación y de  la documentación interna del proceso cada vez que se requiera.  </t>
  </si>
  <si>
    <t>Socialización</t>
  </si>
  <si>
    <t>Remitir un tip informativo sobre las novedades o cambios normativos,igualmente la relacionada con la documentación interna del proceso a los colaboradores de la unidad (1er trimestre)</t>
  </si>
  <si>
    <t>Remitir un tip informativo sobre las novedades o cambios normativos,igualmente la relacionada con la documentación interna del proceso a los colaboradores de la unidad  (2do trimestre)</t>
  </si>
  <si>
    <t>13. Gestión Financiera</t>
  </si>
  <si>
    <t>2. Gestión Presupuestal y Eficiencia del Gasto Público</t>
  </si>
  <si>
    <t>Implementar los cambios normativos y  consolidar la gestión del conocimiento de proceso</t>
  </si>
  <si>
    <t>Aplicación incorrecta de la normativa de cada una de las etapas de la gestion finaniera.</t>
  </si>
  <si>
    <t>Cambios operacionales por aplicación normativa implementados.</t>
  </si>
  <si>
    <t>Unidad</t>
  </si>
  <si>
    <t>Identificar e implementar cambios funcionales y procedimentales</t>
  </si>
  <si>
    <t>Realizar una reunión trimestral con los colaboradores para aclaración de conceptos y cambios normativos que afectan el proceso</t>
  </si>
  <si>
    <t>Realizar la aplicación de los cambios normativos</t>
  </si>
  <si>
    <t>Fortalecer la gestión presupuestal y tesoral de la Entidad</t>
  </si>
  <si>
    <t>Informes de seguimiento presupuestal y tesoral</t>
  </si>
  <si>
    <t>Informes</t>
  </si>
  <si>
    <t>Remitir informe de ejecución del PAC para incentivar la ejecución presupuestal (primer bimestre)</t>
  </si>
  <si>
    <t>Remitir informe de ejecución del PAC para incentivar la ejecución presupuestal (segundo bimestre)</t>
  </si>
  <si>
    <t>1/3/20250</t>
  </si>
  <si>
    <t>Remitir informe de ejecución del PAC para incentivar la ejecución presupuestal (tercer bimestre)</t>
  </si>
  <si>
    <t>Elaborar y remitir mensualmnete a los Subdirectores, Gerentes y Secretaría General, los informes de ejecución de reservas y pasivos, con el fin de incentivar su gestión oportuna.</t>
  </si>
  <si>
    <t>10. Gestión del Talento Humano</t>
  </si>
  <si>
    <t>Talento_Humano</t>
  </si>
  <si>
    <t>3. Talento Humano</t>
  </si>
  <si>
    <t>Gestión estratégica del talento humano durante el ciclo del servicio para el cumplimiento de los objetivos institucionales</t>
  </si>
  <si>
    <t>Ausencia de ejecución del Plan Institucional de Capacitación - PIC o de Plan anual de estimulos e incentivos y el plan estratégico de recursos humanos.</t>
  </si>
  <si>
    <t>Elaboración de planes de la gestión estratégica del Talento Humano</t>
  </si>
  <si>
    <t>Planes</t>
  </si>
  <si>
    <t>Elaborar los planes de gestión del talento humano para la vigencia 2020 (PETH, Plan de Bienestar e incentivos, Plan de Capacitación, Plan Anual de Vacantes, Plan de Previsión de Vacantes, Plan de Seguridad y Salud en el Trabajo).</t>
  </si>
  <si>
    <t>Elaborar los cronogramas de implementación de actividades asociados a los planes de gestión del talento humano</t>
  </si>
  <si>
    <t>Implementar las acciones definidas en los planes en el primes semestre de 2020</t>
  </si>
  <si>
    <t>Organización y sistematización de historias laborales 2019</t>
  </si>
  <si>
    <t>Historias laborales</t>
  </si>
  <si>
    <t>Capacitar al personal para el cargue de docuementos de historias laborales 2019</t>
  </si>
  <si>
    <t>Sistematizar el 50% de historias laborales 2019 para consulta en línea</t>
  </si>
  <si>
    <t>Levantamiento de cargas laborales como insumo para la realización de un rediseño organizacional</t>
  </si>
  <si>
    <t>Elaborar cronograma de trabajo de levantamiento de cargas laborales</t>
  </si>
  <si>
    <t>Elaborar los intrumentos de medición para el levantamiento de cargas laborales</t>
  </si>
  <si>
    <t>Realizar el levantamiento de cargas laborales</t>
  </si>
  <si>
    <t>Elaborar documento de levantamiento de cargas laborales</t>
  </si>
  <si>
    <t>12. Gestión Ambiental</t>
  </si>
  <si>
    <t>FORTALECIMIENTO DEL PLAN INSTITUCIONAL DE GESTION AMBIENTAL - PIGA-PACA DE LA UAERMV</t>
  </si>
  <si>
    <t>Incumplimiento de la normatividad ambiental</t>
  </si>
  <si>
    <t>Autoevaluación del cumplimiento del Plan Institucional de Gestión Ambiental de la Entidad</t>
  </si>
  <si>
    <t>1/03/2020</t>
  </si>
  <si>
    <t>Autoevaluacion</t>
  </si>
  <si>
    <t>Formulación de herramientas de verificación I semestre</t>
  </si>
  <si>
    <t xml:space="preserve">Aplicación de la herramienta de verificación e Informe de seguimiento </t>
  </si>
  <si>
    <t xml:space="preserve">Formulación de actividades conducentes al mejoramiento continúo del componente ambiental </t>
  </si>
  <si>
    <t>Huella de carbono  de la entidad de manera semestral</t>
  </si>
  <si>
    <t>1/01/2020</t>
  </si>
  <si>
    <t>29/02/2020</t>
  </si>
  <si>
    <t>Informe Storm calculadora de carbono</t>
  </si>
  <si>
    <t>13. Tomar medidas urgentes para combatir el cambio climático y sus efectos.</t>
  </si>
  <si>
    <t xml:space="preserve">Consolidación de la información mínima requerida en los tres alcances </t>
  </si>
  <si>
    <t>01/01/2020</t>
  </si>
  <si>
    <t>10/01/2020</t>
  </si>
  <si>
    <t>Diligenciamiento de la herramienta de cálculo de la huella de carbono</t>
  </si>
  <si>
    <t>11/01/2020</t>
  </si>
  <si>
    <t>30/01/2020</t>
  </si>
  <si>
    <t>Socialización del resultado del cálculo</t>
  </si>
  <si>
    <t>01/02/2020</t>
  </si>
  <si>
    <t>Formulación de plan de acción de acuerdo a los resultados para la minimización de la misma</t>
  </si>
  <si>
    <t>01/30/2020</t>
  </si>
  <si>
    <t>Incorporación de clausulas ambientales sostenibles y responsables en la contratación de la Entidad</t>
  </si>
  <si>
    <t>No. de contratos con clausulas ambeintales</t>
  </si>
  <si>
    <t>12. Garantizar las pautas de consumo y de producción sostenibles.</t>
  </si>
  <si>
    <t>Diseño y aprobación de cláusulas ambientales y sostenibles</t>
  </si>
  <si>
    <t>Incorporación de las clausulas ambientales sostenibles a la contratación de la Entidad</t>
  </si>
  <si>
    <t>30/06/2020</t>
  </si>
  <si>
    <t>Fortalecimiento del Plan Institucional de movilidad sostenible</t>
  </si>
  <si>
    <t>Participación en seis día de la  movilidad sostenible en el Distrito</t>
  </si>
  <si>
    <t>No. De jornadas no carro en la Entidad</t>
  </si>
  <si>
    <t xml:space="preserve">Socializar del no uso del vehículo particular en las sedes de la Entidad </t>
  </si>
  <si>
    <t>Consolidar y reportar resultados a Secretaria de Movilidad</t>
  </si>
  <si>
    <t xml:space="preserve">Un bici paseo  al Jardín Botánico de Bogotá en donde se visualice a la mujer como protagonista de la movilidad sostenible </t>
  </si>
  <si>
    <t>Jornada realizada</t>
  </si>
  <si>
    <t>5. Alcanzar la igualdad entre los géneros y empoderar a todas las mujeres y niñas.</t>
  </si>
  <si>
    <t>Invitar a colaboradores a participar de la actividad</t>
  </si>
  <si>
    <t>01/04/2020</t>
  </si>
  <si>
    <t>30/04/2020</t>
  </si>
  <si>
    <t>Realizar el bici paseo  de acuerdo a la programación establecida</t>
  </si>
  <si>
    <t>Sensibilización para fomento del uso de medios alternativos de transporte a los colaboradores de la Entidad</t>
  </si>
  <si>
    <t>No. De participantes de las jornadas</t>
  </si>
  <si>
    <t>Convocar a jornada de socialización y sensibilización  que permita fortalecer el uso de medios alternativos de transporte</t>
  </si>
  <si>
    <t>30/03/2020</t>
  </si>
  <si>
    <t>Realizar la jornada de socialización y sensibilización en el periodo programado.</t>
  </si>
  <si>
    <t>Apoyar los vínculos  y ambientales positivos entre las zonas urbanas, periurbanas y rurales fortaleciendo la planificación del desarrollo nacional y regional</t>
  </si>
  <si>
    <t>Taller de sensibilización a niños menores de 15 años pobladores de zona rural del Distrito en el manejo de residuos y uso eficiente de agua</t>
  </si>
  <si>
    <t xml:space="preserve">Taller </t>
  </si>
  <si>
    <t>Acercamiento  a instituciones educativas rurales y presentación de la estrategia diseñada</t>
  </si>
  <si>
    <t>31/04/2020</t>
  </si>
  <si>
    <t>Elaboración de taller de sensibilización a los niños de la institución educativa presente en la ruralidad</t>
  </si>
  <si>
    <t>01/05/2020</t>
  </si>
  <si>
    <t>31/05/2020</t>
  </si>
  <si>
    <t>Informe de implementación del programa de gestión documental.</t>
  </si>
  <si>
    <t xml:space="preserve">Formular el protocolo para el tratamiento de archivos de derechos humanos </t>
  </si>
  <si>
    <t>Armonizar el programa de documento elecrónico y el programa de formas y formatos con los proceso de Gestión Estrategica de TI</t>
  </si>
  <si>
    <t>Armonizar el modelo de requisitos para la gestión de documento electrónico de archivo con el aplicativo Orfeo</t>
  </si>
  <si>
    <t xml:space="preserve">Realizar seguimiento al plan de mejoramiento producto de la auditoría Interna realizada por la OCI, que permitan la evaluación y el control del PGD </t>
  </si>
  <si>
    <t>Elaborar Informe de seguimiento a la implementación del PGD</t>
  </si>
  <si>
    <t xml:space="preserve">Sistema integrado de conservación sic
</t>
  </si>
  <si>
    <t>Ajustar el programa del Sistema Integrado de Conservación de la UAERMV, con las observaciones del Archivo de Bogotá</t>
  </si>
  <si>
    <t>Implementar el Sistema Integrado de Conservación según cronograma 2020 (Primer semestre)</t>
  </si>
  <si>
    <t>Elaborar un informe de seguimiento a la  implementación del SIC (Primer semestre)</t>
  </si>
  <si>
    <t>Tabla de valoración documental TDV</t>
  </si>
  <si>
    <t>Tabla de valoración documental</t>
  </si>
  <si>
    <t xml:space="preserve">
Elaborar y presentar las Tablas de Valoración Documental (TVD) correspondientes de la UAERMV</t>
  </si>
  <si>
    <t>Realizar el ajuste las Tablas de Valoración Documental (TVD) correspondientes al FDA de la SOP, según observaciones del Archivo de Bogotá</t>
  </si>
  <si>
    <t>Organización de contratos vigencia 2007 - 2015</t>
  </si>
  <si>
    <t>Metros lineales</t>
  </si>
  <si>
    <t>Realizar seguimiento y control del proceso de intervención de las historias laborales</t>
  </si>
  <si>
    <t>Organización, clasificación, ordenación, digitalización y cargue en ORFEO de la documentación de contratos vigencia 2007 - 2015</t>
  </si>
  <si>
    <t xml:space="preserve">	Organización, clasificación, ordenación, digitalización y cargue en la nube de la documentación de contratos vigencia 2007 - 2015 de Ordenes de prestación de servicios	</t>
  </si>
  <si>
    <t xml:space="preserve">Organización, clasificación, ordenación, digitalización y cargue en la nube de la documentación de contratos y los informes derivados de los pasivos exigibles y actividades relacionadas bajo el proceso de Mitigación en masa 2008-2010.	</t>
  </si>
  <si>
    <t xml:space="preserve">Oficina Asesora Juríca </t>
  </si>
  <si>
    <t>11. Gestión  jurídica</t>
  </si>
  <si>
    <t xml:space="preserve">Prevención del daño antijuridico </t>
  </si>
  <si>
    <t>INADECUADO SEGUIMIENTO PROCESAL DE LOS EXPEDIENTES JUDICIALES.</t>
  </si>
  <si>
    <t>Manual de políticas de Defensa Judicial de la UAERMV</t>
  </si>
  <si>
    <t>Manual</t>
  </si>
  <si>
    <t>Construcción manual de políticas de defensa judicial de la UAERMV</t>
  </si>
  <si>
    <t>Manual de políticas de defensa judicial de la UAERMV</t>
  </si>
  <si>
    <t xml:space="preserve">Actualización Reglamento Interno del Comité de Conciliación </t>
  </si>
  <si>
    <t>reglamento Interno de comité de ocncilaición actualizado</t>
  </si>
  <si>
    <t xml:space="preserve">Actualización del reglamento interno del Comité de Conciliación </t>
  </si>
  <si>
    <t>30-620</t>
  </si>
  <si>
    <t xml:space="preserve">Reglamento interno del Comité de Conciliación </t>
  </si>
  <si>
    <t>Diseñar, actualizar y socializar los mecanismos utilizados para llevar a cabo las funciones a cargo de la OAJ de manera oportuna  garantizado la mejora continua del proceso</t>
  </si>
  <si>
    <t>Inapropiado reflejo de las actividades porpias del proceso en los instrumentos de control</t>
  </si>
  <si>
    <t>Actualización de la caracterización del proceso</t>
  </si>
  <si>
    <t>Caracterización actualizada</t>
  </si>
  <si>
    <t>Actualixzación Caracterización del proceso</t>
  </si>
  <si>
    <t>Actualización del procedimiento de Defensa Judicial</t>
  </si>
  <si>
    <t>Proceso actualizado</t>
  </si>
  <si>
    <t>Mejora Normativa</t>
  </si>
  <si>
    <t>Desactualización de la herramienta normograma, lo que podría hacer incurrir en una posible inaplicabilidad de las normas vigentes</t>
  </si>
  <si>
    <t>Normograma actualizado UAERMV</t>
  </si>
  <si>
    <t>Normograma actualizado a 30 de junio de 2020</t>
  </si>
  <si>
    <t>Actualización Normograma UAERMV</t>
  </si>
  <si>
    <t>Actualización nomograma UAERMV</t>
  </si>
  <si>
    <t xml:space="preserve">Oficina de Control Interno </t>
  </si>
  <si>
    <t xml:space="preserve">17. Control, Evaluación y Mejora de la Gestión </t>
  </si>
  <si>
    <t>Control_Interno</t>
  </si>
  <si>
    <t>Control Interno</t>
  </si>
  <si>
    <t xml:space="preserve">Evaluar el cumplimiento en la implementación de cada una de las acciones correctivas establecidas en los planes de mejoramiento internos de cada procesos </t>
  </si>
  <si>
    <t>Inoportunidad en el cumplimiento de las acciones correctivas formuladas por los procesos</t>
  </si>
  <si>
    <t>Un reporte trimestral (enero-marzo) de la prueba piloto resultado del aplicativo para seguimiento de planes de mejoramiento interno- ABRIL</t>
  </si>
  <si>
    <t>Reporte o Informe</t>
  </si>
  <si>
    <t xml:space="preserve">Generar el  reporte del Trimestre 1-2020 del aplicativo para el seguimiento de planes de mejoramiento de procesos </t>
  </si>
  <si>
    <t>Un reporte trimestral (abril-junio) de la prueba piloto resultado del aplicativo para seguimiento de planes de mejoramiento interno- JULIO</t>
  </si>
  <si>
    <t xml:space="preserve">Generar el  reporte del Trimestre 2-2020 del aplicativo para el seguimiento de planes de mejoramiento de procesos </t>
  </si>
  <si>
    <t>Evaluar la apropiación de los valores institucionales y el  fomento de la cultura de autocontrol en la UAERVM</t>
  </si>
  <si>
    <t>Debilidad en el conocimiento y/o apropiación de los valores institucionales  y el fomento a la cultura del autocontrol.
Desactualización de los documentos asociados al proceso CEM lo que derivó en observaciones en la auditoría de calidad 2019</t>
  </si>
  <si>
    <t>Elaborar y presentar para aprobación en OAP el documento (instructivo, procedimiento o lineamiento u otro)   con el cual el proceso CEM defina los temas, el público objetivo, el canal de comunicación, los indicadores y las actividades que permitan evaluar la apropiación de los valores institucionales y el fomento a la cultura de autocontrol (enero-marzo). ABRIL</t>
  </si>
  <si>
    <t>Documento  aprobado en OAP</t>
  </si>
  <si>
    <t>Elaborar y presentar para aprobación en OAP en documento con las características establecidas.</t>
  </si>
  <si>
    <t>Un reporte trimestral (abril a junio) con los resultados de la apropiación de los valores institucionales y el  fomento a la cultura de autocontrol. JULIO</t>
  </si>
  <si>
    <t>Elaborar el  reporte del Trimestre 2-2020 con los resultados de la apropiación del fomento a la cultura del control</t>
  </si>
  <si>
    <t xml:space="preserve">Generar alertas tempranas a los procesos misionales con el fin de fortalecer la cultura del autocontrol y el enfoque hacia la prevención </t>
  </si>
  <si>
    <t>Deficiente registro en SIGMA de las intervenciones programadas y/o deficiente ejecución de intervenciones en los frentes de trabajo</t>
  </si>
  <si>
    <t xml:space="preserve">Un reporte trimestral (octubre a diciembre 2019 ) con los resultados de las inspecciones CEM a frentes de trabajo - ENERO </t>
  </si>
  <si>
    <t>correo electrónico y/o acta de reunión</t>
  </si>
  <si>
    <t>Elaborar el  reporte del Trimestre IV-2019 de las inspecciones realizadas por la OCI a frentes de  trabajo</t>
  </si>
  <si>
    <t xml:space="preserve">Un reporte trimestral (enero a marzo)  con los resultados de las inspecciones CEM a frentes de trabajo y aplicativo SIGMA-ABRIL </t>
  </si>
  <si>
    <t>Elaborar el  reporte del Trimestre 1-2020 de las inspecciones y su registro en el aplicativo SIGMA realizadas por la OCI a frentes de  trabajo</t>
  </si>
  <si>
    <t xml:space="preserve">Un reporte trimestral (abril a junio ) con los resultados de las inspecciones CEM a frentes de trabajo y aplicativo SIGMA-JULIO </t>
  </si>
  <si>
    <t>Elaborar el  reporte del Trimestre II-2020 de las inspecciones y su registro en el aplicativo SIGMA realizadas por la OCI a frentes de  trabajo</t>
  </si>
  <si>
    <t xml:space="preserve">Formular y ejecutar el plan de actualización documental  del proceso CONTROL, EVALUACIÓN Y MEJORA DE LA GESTIÓN -CEM </t>
  </si>
  <si>
    <t>Desactualización de los documentos asociados al proceso CEM lo que derivó en observaciones en la auditoría de calidad 2019</t>
  </si>
  <si>
    <t>Un plan de actualización formulado</t>
  </si>
  <si>
    <t>Plan formulado aprobado en OCI</t>
  </si>
  <si>
    <t xml:space="preserve">Formular una plan de actualización documental para la documentación del proceso CEM </t>
  </si>
  <si>
    <t>Un reporte bimestral (febrero a marzo)  con los resultados del avance en la implementación del plan ABRIL</t>
  </si>
  <si>
    <t>Elaborar el  reporte del bimestre para conocer el estado de avance al 30 de marzo de 2020</t>
  </si>
  <si>
    <t>Un reporte bimestral (abril a mayo )  con los resultados del avance en la implementación del plan JUNIO</t>
  </si>
  <si>
    <t>Elaborar el  reporte del bimestre para conocer el estado de avance al 30 de mayo de 2020</t>
  </si>
  <si>
    <t>16. Control Disciplinario Interno</t>
  </si>
  <si>
    <t>Cumplimiento del  principio de celeridad de  la actuación disciplinaria</t>
  </si>
  <si>
    <t>Vencimiento de los términos de la acción disciplinaria.</t>
  </si>
  <si>
    <t>Expedientes disciplinarios sustanciados dentro de los términos legales.</t>
  </si>
  <si>
    <t xml:space="preserve">Expedientes disciplinarios instruidos </t>
  </si>
  <si>
    <t>Instruir los procesos disciplinarios dentro de los términos establecidos y presentar informe de su estado en el primer trimestre de la vigencia</t>
  </si>
  <si>
    <t>Instruir los procesos disciplinarios dentro de los términos establecidos y presentar informe de su estado en el segundo trimestre de la vigencia</t>
  </si>
  <si>
    <t xml:space="preserve">Fortalecimiento de la Acción preventiva disciplinaria </t>
  </si>
  <si>
    <t>Perdida de informacion en la base de datos donde se lleva el seguimiento a cada proceso Disciplinario.</t>
  </si>
  <si>
    <t xml:space="preserve">Capacitaciones y flash disciplinarios </t>
  </si>
  <si>
    <t>Actividades de prevención</t>
  </si>
  <si>
    <t>Realizar 03 flash disciplinarios en el primer trimestre</t>
  </si>
  <si>
    <t>Realizar 03 flash disciplinarios en el segundo trimestre</t>
  </si>
  <si>
    <t>Realizar 1 capacitación en materia disciplinaria en el primer semestre</t>
  </si>
  <si>
    <t xml:space="preserve">Gerencia de Producción </t>
  </si>
  <si>
    <t>5. Producción de Mezcla y Provisión de Maquinaria y Equipo</t>
  </si>
  <si>
    <t xml:space="preserve">Provisionar de vehículos, maquinaria, equipos y plantas industriales para el desarrollo de las intervenciones de la entidad. </t>
  </si>
  <si>
    <t>Disponibilidad insuficiente de vehículos, maquinaria, equipos y plantas industriales</t>
  </si>
  <si>
    <t>Proveer el 75% (mínimo) de los vehículos, maquinarias y equipos solicitados para las actividades de la entidad.</t>
  </si>
  <si>
    <t>Porcentaje</t>
  </si>
  <si>
    <t xml:space="preserve">Realizar 2 mesas de trabajo en el primer semestre del año para planificar y verificar las necesidades de vehículos, maquinaria, equipos y plantas industriales para el desarrollo de las actividades y mantenimiento de estos elementos de la entidad </t>
  </si>
  <si>
    <t>Realizar 6 mesas de trabajo en el primer semestre del año, donde se realice planeación y seguimiento a los procesos contractuales que propendan con el cumplimiento de la provisión de vehículos, maquinarias, equipos y plantas industriales.</t>
  </si>
  <si>
    <t>Realizar 2 informes en el primer semestre del año de las solicitudes y entregas de vehículos, maquinarias y equipos para las actividades de la entidad.</t>
  </si>
  <si>
    <t>Ejecutar el 90% del plan de mantenimiento programado para los vehículos, maquinaria, equipos y plantas industriales de la entidad.</t>
  </si>
  <si>
    <t>Realizar 6 informes en el primer semestre del año del control de desplazamiento y ubicación de los vehículos y maquinaria a traves de monitoreo satelital incluyendpo analisis estadistico para toma de decisiones.</t>
  </si>
  <si>
    <t xml:space="preserve">Realizar la producción de mezclas, suministro de materiales e insumos para el desarrollo de las intervenciones de la entidad. </t>
  </si>
  <si>
    <t>No cumplimiento oportuno de las solicitudes de mezclas e insumos para el cliente del proceso.</t>
  </si>
  <si>
    <t>Produccir y/o suministrar el 90% (mínimo) de las mezclas e insumos solicitados para las intervenciones de la entidad.</t>
  </si>
  <si>
    <t>Realizar  2 mesas de trabajo para verificar las necesidades de producción de mezclas, materias primas e insumos para las intervenciones a realizar por la entidad.</t>
  </si>
  <si>
    <t>Realizar 6 mesas de trabajo donde se revise la planeación y seguimiento a los procesos contractuales que cubran las necesidades para la producción de mezclas y suministro de materias primas e insumos para el desarrollo de las intervenciones de la entidad.</t>
  </si>
  <si>
    <t>Realizar 2 informes de la producción, suministro y solicitudes realizadas de las mezclas e insumos para las intervenciones de la entidad.</t>
  </si>
  <si>
    <t>Realizar 2 informes del  inventario de la materia prima y material producido.</t>
  </si>
  <si>
    <t>9. Racionalización de trámites</t>
  </si>
  <si>
    <t>Mejoramiento Para La Gestión Del Proceso</t>
  </si>
  <si>
    <t>Documentos desactualizados o sin seguimientos</t>
  </si>
  <si>
    <t>100% de los documentos y mapa de riesgo del proceso actualizados y con  seguimientos.</t>
  </si>
  <si>
    <t>Realizar 1  revisión en el primer semestre de la actualización de la información documentada del proceso, incluiyendo despacho de mezcla desde la planta a frentes de trabajo y bases de datos como registros documentales.</t>
  </si>
  <si>
    <t>2. Gestión presupuestal y eficiencia del gasto público</t>
  </si>
  <si>
    <t>1. Liderar la politica publica de la conservacion de la infraestructura vial local de Bogota D.C.</t>
  </si>
  <si>
    <t>Informar oportunamente la capacidad productiva de la gerencia de producción</t>
  </si>
  <si>
    <t>No disponer a tiempo de la información de disponibilidad (capacidad productiva de la Gerencia Produccion)  necesaria para la tomas de decisiones</t>
  </si>
  <si>
    <t>100%   de la  información entregada</t>
  </si>
  <si>
    <t>Realizar 2 informes en el primer semestre del año de la capacidad  operativa del sistema productivo de la  Gerencia de produccion de la entidad.</t>
  </si>
  <si>
    <t>8. Gestión Documental</t>
  </si>
  <si>
    <t>10.Administración de Archivos y Gestión Documental</t>
  </si>
  <si>
    <t>Fortalecer la gestión  institucional a través de  la producción, trámite y distribución de los documentos y facilitando la consulta y conservación de los mismos, cumpliendo con los requisitos normativos  y garantizando  la transparencia y eficiencia en los procesos.</t>
  </si>
  <si>
    <t>Inoportunidad en la consulta de los documentos que se encuentran en el archivo de gestión de las dependencias y sus respectivos procesos, por la  inadecuada disposición de los mismos</t>
  </si>
  <si>
    <t>INFORME DE IMPLEMENTACIÓN DEL PROGRAMA DE GESTIÓN DOCUMENTAL.</t>
  </si>
  <si>
    <t xml:space="preserve">Realizar un plan de mejoramiento del proceso de GDOC que incluya la auditoría Interna realizada por la OCI, los resultados de la visita del Consejo Distrital de Archivos, la Auditoria de Calidad y las acciones de Mitigación del mapa de riesgo, que permitan ejecutar, evaluar y controlar el desarrollo del PGD vigente. </t>
  </si>
  <si>
    <t>Verificar la implementación del PGD y reformularlo de ser el caso</t>
  </si>
  <si>
    <t>SISTEMA INTEGRADO DE CONSERVACIÓN SIC</t>
  </si>
  <si>
    <t>Verificar el desarrollo de las actividades del Sistema Integrado de Conservación según cronograma 2020 (Primer semestre)</t>
  </si>
  <si>
    <t>TABLA DE VALORACIÓN DOCUMENTAL TVD</t>
  </si>
  <si>
    <t>Hacer seguimiento a la Convalidación de  las Tablas de Valoración Documental (TVD) presentadas para la extinta SOP PERIODO 1926-2006, de ser necesario formular los ajustes requeridos por el Consejo Distrital de Archivos</t>
  </si>
  <si>
    <t>Realizar presentación al comité de archivo de los avances en la formulación de las TVD de la entidad, haciendo énfasis en el periodo 2006-2010 de la UMV, buscando su financiación en el Plan de Acción 2020</t>
  </si>
  <si>
    <t>ORGANIZACIÓN DE LAS SERIES CRÍTICAS DEL FDA</t>
  </si>
  <si>
    <t>50 Metros lineales</t>
  </si>
  <si>
    <t>Realizar las inclusiones de los documentos que se produjeron en 2019 en las historias laborales organizadas bajo contrato 546/2018</t>
  </si>
  <si>
    <t>Organización, clasificación, ordenación, digitalización de la documentación producida en 2020, respecto de los contratos de las vigencias 2016 - 2019</t>
  </si>
  <si>
    <t xml:space="preserve">	Diseño conjunto con TI para el almacenamiento y preservación de los expedientes digitalizados de los contratos organizados bajo el plan de acción anterior </t>
  </si>
  <si>
    <t>Creación de los expedientes de los contratos 2016 - 2020 en ORFEO</t>
  </si>
  <si>
    <t>Inadecuado seguimiento procesal de los expedientes judiciales.</t>
  </si>
  <si>
    <t>STPI - Gestión de laboratorio</t>
  </si>
  <si>
    <t xml:space="preserve">15. Gestión de Laboratorio </t>
  </si>
  <si>
    <t>verificar el cumplimiento de la precisión en la ejecución de los métodos de ensayo, con el fin de garantizar confiabilidad en los resultados de los ensayos de calidad realizados en el laboratorio.</t>
  </si>
  <si>
    <t>Que los resultados de los ensayos realizados en el laboratorio sean errados</t>
  </si>
  <si>
    <t xml:space="preserve"> Verificar la precisión de un metodo de ensayo</t>
  </si>
  <si>
    <t>10. Reducir las desigualdades entre países y dentro de ellos.</t>
  </si>
  <si>
    <t>Capacitacion del personal en los ensayos a verificar</t>
  </si>
  <si>
    <t>Supervision de los ensayos</t>
  </si>
  <si>
    <t>Autorizacion del personal para la elaboracon del ensayo</t>
  </si>
  <si>
    <t>Establecer los intervalos de medición de los ensayos</t>
  </si>
  <si>
    <t xml:space="preserve">Ensayos de repetibilidad y reproducibilidad (Inter laboratorios, intralaboratorios y/o participación a ensayos de aptitud), y </t>
  </si>
  <si>
    <t>Verificar la precisión del ensayo.</t>
  </si>
  <si>
    <t>Estimación de la incertidumbre de la medición a un ensayo</t>
  </si>
  <si>
    <t>Elaboracion del informe de verificación del metodo</t>
  </si>
  <si>
    <t>Fallas en el sistema de medición</t>
  </si>
  <si>
    <t>Realizar verificaciones y coprobaciones intermedias a los equipos</t>
  </si>
  <si>
    <t>Establecer procedimientos para la realización de verificaciones a los equipos</t>
  </si>
  <si>
    <t>Implementar los formatos de verificacion</t>
  </si>
  <si>
    <t>Establecer stock mínimo del inventario de insumos del laboratorio</t>
  </si>
  <si>
    <t>Elaboración de inventario de insumos</t>
  </si>
  <si>
    <t>Llevar el control y seguimiento del consumo</t>
  </si>
  <si>
    <t>Calcular el consumo promedio en intervalos de tiempos definidos</t>
  </si>
  <si>
    <t>Establecer el stock minimo</t>
  </si>
  <si>
    <t>VERSION :10</t>
  </si>
  <si>
    <t>FECHA DE APLICACIÓN:  NOVIEMBRE DE 2019</t>
  </si>
  <si>
    <t>Estrategia</t>
  </si>
  <si>
    <t>Articulación Objetivos de Desarrollo Sostenible</t>
  </si>
  <si>
    <t>Liderar la politica publica de la conservacion de la infraestructura vial local de Bogota 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</si>
</sst>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 #,##0_-;_-* &quot;-&quot;_-;_-@_-"/>
    <numFmt numFmtId="165" formatCode="_-* #,##0.00_-;\-* #,##0.00_-;_-* &quot;-&quot;??_-;_-@_-"/>
    <numFmt numFmtId="166" formatCode="dd\-mm\-yyyy"/>
    <numFmt numFmtId="167" formatCode="_-* #,##0_-;\-* #,##0_-;_-* &quot;-&quot;??_-;_-@_-"/>
  </numFmts>
  <fonts count="25">
    <font>
      <sz val="11"/>
      <color theme="1"/>
      <name val="Calibri"/>
      <family val="2"/>
      <scheme val="minor"/>
    </font>
    <font>
      <sz val="11"/>
      <color theme="1"/>
      <name val="Calibri"/>
      <family val="2"/>
      <scheme val="minor"/>
    </font>
    <font>
      <sz val="11"/>
      <color theme="1"/>
      <name val="Arial"/>
      <family val="2"/>
    </font>
    <font>
      <sz val="12"/>
      <color indexed="8"/>
      <name val="Arial"/>
      <family val="2"/>
    </font>
    <font>
      <b/>
      <sz val="16"/>
      <color indexed="8"/>
      <name val="Arial"/>
      <family val="2"/>
    </font>
    <font>
      <b/>
      <sz val="16"/>
      <color theme="1"/>
      <name val="Arial"/>
      <family val="2"/>
    </font>
    <font>
      <b/>
      <sz val="16"/>
      <name val="Arial"/>
      <family val="2"/>
    </font>
    <font>
      <sz val="12"/>
      <color theme="1"/>
      <name val="Calibri"/>
      <family val="2"/>
      <scheme val="minor"/>
    </font>
    <font>
      <b/>
      <sz val="14"/>
      <name val="Arial"/>
      <family val="2"/>
    </font>
    <font>
      <u/>
      <sz val="11"/>
      <color theme="10"/>
      <name val="Calibri"/>
      <family val="2"/>
      <scheme val="minor"/>
    </font>
    <font>
      <b/>
      <sz val="12"/>
      <name val="Arial"/>
      <family val="2"/>
    </font>
    <font>
      <sz val="11"/>
      <color rgb="FF222B35"/>
      <name val="Arial"/>
      <family val="2"/>
    </font>
    <font>
      <sz val="11"/>
      <name val="Arial"/>
      <family val="2"/>
    </font>
    <font>
      <sz val="11"/>
      <color rgb="FF000000"/>
      <name val="Arial"/>
      <family val="2"/>
    </font>
    <font>
      <u/>
      <sz val="11"/>
      <color theme="1"/>
      <name val="Calibri"/>
      <family val="2"/>
      <scheme val="minor"/>
    </font>
    <font>
      <sz val="14"/>
      <color theme="1"/>
      <name val="Arial"/>
      <family val="2"/>
    </font>
    <font>
      <sz val="11"/>
      <color rgb="FFFF0000"/>
      <name val="Arial"/>
      <family val="2"/>
    </font>
    <font>
      <b/>
      <sz val="9"/>
      <color indexed="81"/>
      <name val="Tahoma"/>
      <family val="2"/>
    </font>
    <font>
      <sz val="9"/>
      <color indexed="81"/>
      <name val="Tahoma"/>
      <family val="2"/>
    </font>
    <font>
      <sz val="14"/>
      <color theme="1"/>
      <name val="Calibri"/>
      <family val="2"/>
      <scheme val="minor"/>
    </font>
    <font>
      <b/>
      <sz val="14"/>
      <color theme="1"/>
      <name val="Arial"/>
      <family val="2"/>
    </font>
    <font>
      <sz val="11"/>
      <color indexed="8"/>
      <name val="Arial"/>
      <family val="2"/>
    </font>
    <font>
      <b/>
      <sz val="11"/>
      <color indexed="8"/>
      <name val="Arial"/>
      <family val="2"/>
    </font>
    <font>
      <b/>
      <sz val="11"/>
      <color theme="1"/>
      <name val="Arial"/>
      <family val="2"/>
    </font>
    <font>
      <b/>
      <sz val="11"/>
      <name val="Arial"/>
      <family val="2"/>
    </font>
  </fonts>
  <fills count="13">
    <fill>
      <patternFill patternType="none"/>
    </fill>
    <fill>
      <patternFill patternType="gray125"/>
    </fill>
    <fill>
      <patternFill patternType="solid">
        <fgColor theme="2"/>
        <bgColor rgb="FFFDE9D9"/>
      </patternFill>
    </fill>
    <fill>
      <patternFill patternType="solid">
        <fgColor theme="2" tint="-9.9978637043366805E-2"/>
        <bgColor rgb="FFFDE9D9"/>
      </patternFill>
    </fill>
    <fill>
      <patternFill patternType="solid">
        <fgColor theme="2" tint="-0.249977111117893"/>
        <bgColor rgb="FFFDE9D9"/>
      </patternFill>
    </fill>
    <fill>
      <patternFill patternType="solid">
        <fgColor theme="2" tint="-0.499984740745262"/>
        <bgColor rgb="FFFDE9D9"/>
      </patternFill>
    </fill>
    <fill>
      <patternFill patternType="solid">
        <fgColor theme="0"/>
        <bgColor indexed="64"/>
      </patternFill>
    </fill>
    <fill>
      <patternFill patternType="solid">
        <fgColor rgb="FFE2EFDA"/>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42"/>
        <bgColor indexed="64"/>
      </patternFill>
    </fill>
    <fill>
      <patternFill patternType="solid">
        <fgColor theme="1" tint="0.499984740745262"/>
        <bgColor rgb="FFFDE9D9"/>
      </patternFill>
    </fill>
    <fill>
      <patternFill patternType="solid">
        <fgColor rgb="FFFFFF00"/>
        <bgColor rgb="FFFDE9D9"/>
      </patternFill>
    </fill>
  </fills>
  <borders count="37">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diagonal/>
    </border>
    <border>
      <left/>
      <right style="thin">
        <color indexed="64"/>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4" fontId="7" fillId="0" borderId="0" applyFont="0" applyFill="0" applyBorder="0" applyAlignment="0" applyProtection="0"/>
    <xf numFmtId="0" fontId="9" fillId="0" borderId="0" applyNumberFormat="0" applyFill="0" applyBorder="0" applyAlignment="0" applyProtection="0"/>
  </cellStyleXfs>
  <cellXfs count="414">
    <xf numFmtId="0" fontId="0" fillId="0" borderId="0" xfId="0"/>
    <xf numFmtId="0" fontId="2" fillId="0" borderId="0" xfId="0" applyFont="1"/>
    <xf numFmtId="0" fontId="8" fillId="3" borderId="12" xfId="0" applyFont="1" applyFill="1" applyBorder="1" applyAlignment="1">
      <alignment horizontal="center" vertical="center" wrapText="1"/>
    </xf>
    <xf numFmtId="164" fontId="8" fillId="4" borderId="12" xfId="2" applyFont="1" applyFill="1" applyBorder="1" applyAlignment="1">
      <alignment horizontal="center" vertical="center" wrapText="1"/>
    </xf>
    <xf numFmtId="164" fontId="8" fillId="3" borderId="12" xfId="4" applyFont="1" applyFill="1" applyBorder="1" applyAlignment="1">
      <alignment horizontal="center" vertical="center" wrapText="1"/>
    </xf>
    <xf numFmtId="164" fontId="8" fillId="4" borderId="12" xfId="4" applyFont="1" applyFill="1" applyBorder="1" applyAlignment="1">
      <alignment horizontal="center" vertical="center" wrapText="1"/>
    </xf>
    <xf numFmtId="0" fontId="10" fillId="5" borderId="12" xfId="5" applyFont="1" applyFill="1" applyBorder="1" applyAlignment="1">
      <alignment horizontal="center" vertical="center" wrapText="1"/>
    </xf>
    <xf numFmtId="164" fontId="2" fillId="0" borderId="12" xfId="2" applyFont="1" applyBorder="1" applyAlignment="1">
      <alignment horizontal="center" vertical="center"/>
    </xf>
    <xf numFmtId="9" fontId="2" fillId="0" borderId="12" xfId="3" applyFont="1" applyBorder="1" applyAlignment="1">
      <alignment horizontal="center" vertical="center"/>
    </xf>
    <xf numFmtId="0" fontId="2" fillId="0" borderId="12" xfId="0" applyFont="1" applyBorder="1"/>
    <xf numFmtId="14" fontId="2" fillId="0" borderId="12" xfId="0" applyNumberFormat="1" applyFont="1" applyBorder="1" applyAlignment="1">
      <alignment horizontal="center" vertical="center" wrapText="1"/>
    </xf>
    <xf numFmtId="0" fontId="2" fillId="0" borderId="0" xfId="0" applyFont="1" applyAlignment="1">
      <alignment wrapText="1"/>
    </xf>
    <xf numFmtId="9" fontId="11" fillId="0" borderId="12" xfId="0" applyNumberFormat="1" applyFont="1" applyBorder="1" applyAlignment="1">
      <alignment horizontal="center" vertical="center" wrapText="1"/>
    </xf>
    <xf numFmtId="14" fontId="11" fillId="0" borderId="12" xfId="0" applyNumberFormat="1" applyFont="1" applyBorder="1" applyAlignment="1">
      <alignment horizontal="center" vertical="center" wrapText="1"/>
    </xf>
    <xf numFmtId="166" fontId="11" fillId="0" borderId="12" xfId="0" applyNumberFormat="1" applyFont="1" applyBorder="1" applyAlignment="1">
      <alignment horizontal="center" vertical="center"/>
    </xf>
    <xf numFmtId="0" fontId="12" fillId="6" borderId="12" xfId="0" applyFont="1" applyFill="1" applyBorder="1" applyAlignment="1">
      <alignment horizontal="left" vertical="center" wrapText="1"/>
    </xf>
    <xf numFmtId="9" fontId="12" fillId="6" borderId="12" xfId="0" applyNumberFormat="1" applyFont="1" applyFill="1" applyBorder="1" applyAlignment="1">
      <alignment horizontal="center" vertical="center" wrapText="1"/>
    </xf>
    <xf numFmtId="14" fontId="12" fillId="6" borderId="12" xfId="0" applyNumberFormat="1" applyFont="1" applyFill="1" applyBorder="1" applyAlignment="1">
      <alignment horizontal="center" vertical="center" wrapText="1"/>
    </xf>
    <xf numFmtId="14" fontId="12" fillId="6" borderId="12" xfId="0" applyNumberFormat="1" applyFont="1" applyFill="1" applyBorder="1" applyAlignment="1">
      <alignment horizontal="center" vertical="center"/>
    </xf>
    <xf numFmtId="164" fontId="2" fillId="6" borderId="12" xfId="2" applyFont="1" applyFill="1" applyBorder="1" applyAlignment="1">
      <alignment horizontal="center" vertical="center"/>
    </xf>
    <xf numFmtId="9" fontId="2" fillId="6" borderId="12" xfId="3" applyFont="1" applyFill="1" applyBorder="1" applyAlignment="1">
      <alignment horizontal="center" vertical="center"/>
    </xf>
    <xf numFmtId="0" fontId="2" fillId="6" borderId="12" xfId="0" applyFont="1" applyFill="1" applyBorder="1"/>
    <xf numFmtId="0" fontId="2" fillId="7" borderId="0" xfId="0" applyFont="1" applyFill="1"/>
    <xf numFmtId="0" fontId="2" fillId="0" borderId="0" xfId="0" applyFont="1" applyAlignment="1">
      <alignment horizontal="center" vertical="center"/>
    </xf>
    <xf numFmtId="0" fontId="13" fillId="8" borderId="12" xfId="0" applyFont="1" applyFill="1" applyBorder="1" applyAlignment="1">
      <alignment horizontal="center" vertical="center" wrapText="1"/>
    </xf>
    <xf numFmtId="0" fontId="2" fillId="8" borderId="12" xfId="0" applyFont="1" applyFill="1" applyBorder="1" applyAlignment="1">
      <alignment vertical="center" wrapText="1"/>
    </xf>
    <xf numFmtId="0" fontId="12" fillId="0" borderId="12" xfId="0" applyFont="1" applyBorder="1" applyAlignment="1">
      <alignment horizontal="center" vertical="center" wrapText="1"/>
    </xf>
    <xf numFmtId="0" fontId="12" fillId="8" borderId="12" xfId="0" applyFont="1" applyFill="1" applyBorder="1" applyAlignment="1">
      <alignment horizontal="left" vertical="center" wrapText="1"/>
    </xf>
    <xf numFmtId="0" fontId="13" fillId="8" borderId="12" xfId="0" applyFont="1" applyFill="1" applyBorder="1" applyAlignment="1">
      <alignment horizontal="left" vertical="center" wrapText="1"/>
    </xf>
    <xf numFmtId="0" fontId="2" fillId="8" borderId="12" xfId="0" applyFont="1" applyFill="1" applyBorder="1" applyAlignment="1">
      <alignment horizontal="left" vertical="center" wrapText="1"/>
    </xf>
    <xf numFmtId="0" fontId="2" fillId="0" borderId="0" xfId="0" applyFont="1" applyAlignment="1">
      <alignment horizontal="center" vertical="center" wrapText="1"/>
    </xf>
    <xf numFmtId="14" fontId="2" fillId="6" borderId="12" xfId="0" applyNumberFormat="1" applyFont="1" applyFill="1" applyBorder="1" applyAlignment="1">
      <alignment horizontal="center" vertical="center"/>
    </xf>
    <xf numFmtId="0" fontId="2" fillId="9" borderId="16" xfId="0" applyFont="1" applyFill="1" applyBorder="1" applyAlignment="1">
      <alignment vertical="center" wrapText="1"/>
    </xf>
    <xf numFmtId="9" fontId="2" fillId="0" borderId="0" xfId="0" applyNumberFormat="1" applyFont="1"/>
    <xf numFmtId="0" fontId="2" fillId="0" borderId="0" xfId="0" applyFont="1" applyAlignment="1">
      <alignment horizontal="center"/>
    </xf>
    <xf numFmtId="164" fontId="2" fillId="0" borderId="12" xfId="2" applyFont="1" applyBorder="1" applyAlignment="1">
      <alignment horizontal="center" vertical="center" wrapText="1"/>
    </xf>
    <xf numFmtId="0" fontId="2" fillId="0" borderId="12" xfId="0" applyFont="1" applyBorder="1" applyAlignment="1">
      <alignment wrapText="1"/>
    </xf>
    <xf numFmtId="0" fontId="12" fillId="0" borderId="12" xfId="0" applyFont="1" applyBorder="1" applyAlignment="1">
      <alignment horizontal="left" vertical="center" wrapText="1"/>
    </xf>
    <xf numFmtId="9" fontId="0" fillId="0" borderId="12" xfId="0" applyNumberFormat="1" applyBorder="1" applyAlignment="1">
      <alignment horizontal="center" vertical="center" wrapText="1"/>
    </xf>
    <xf numFmtId="0" fontId="2" fillId="9" borderId="0" xfId="0" applyFont="1" applyFill="1"/>
    <xf numFmtId="9" fontId="2" fillId="9" borderId="0" xfId="0" applyNumberFormat="1" applyFont="1" applyFill="1" applyAlignment="1">
      <alignment horizontal="center"/>
    </xf>
    <xf numFmtId="9" fontId="2" fillId="0" borderId="12" xfId="3" applyFont="1" applyFill="1" applyBorder="1" applyAlignment="1">
      <alignment horizontal="justify" vertical="center" wrapText="1"/>
    </xf>
    <xf numFmtId="14" fontId="2" fillId="0" borderId="12" xfId="0" applyNumberFormat="1" applyFont="1" applyFill="1" applyBorder="1" applyAlignment="1">
      <alignment horizontal="center" vertical="center"/>
    </xf>
    <xf numFmtId="9" fontId="2" fillId="0" borderId="16" xfId="3" applyFont="1" applyFill="1" applyBorder="1" applyAlignment="1">
      <alignment horizontal="justify" vertical="center" wrapText="1"/>
    </xf>
    <xf numFmtId="166" fontId="2" fillId="0" borderId="12" xfId="0" applyNumberFormat="1" applyFont="1" applyFill="1" applyBorder="1" applyAlignment="1">
      <alignment horizontal="center" vertical="center"/>
    </xf>
    <xf numFmtId="9" fontId="12" fillId="0" borderId="12" xfId="0" applyNumberFormat="1" applyFont="1" applyBorder="1" applyAlignment="1">
      <alignment horizontal="center" vertical="center" wrapText="1"/>
    </xf>
    <xf numFmtId="0" fontId="14" fillId="6" borderId="12" xfId="5" applyFont="1" applyFill="1" applyBorder="1" applyAlignment="1">
      <alignment horizontal="center" vertical="center" wrapText="1"/>
    </xf>
    <xf numFmtId="0" fontId="2" fillId="0" borderId="0" xfId="0" applyFont="1" applyAlignment="1">
      <alignment vertical="center"/>
    </xf>
    <xf numFmtId="0" fontId="2" fillId="9" borderId="12" xfId="0" applyFont="1" applyFill="1" applyBorder="1" applyAlignment="1">
      <alignment horizontal="center" vertical="center" wrapText="1"/>
    </xf>
    <xf numFmtId="164" fontId="2" fillId="9" borderId="12" xfId="2" applyFont="1" applyFill="1" applyBorder="1" applyAlignment="1">
      <alignment horizontal="center" vertical="center"/>
    </xf>
    <xf numFmtId="0" fontId="2" fillId="6" borderId="0" xfId="0" applyFont="1" applyFill="1"/>
    <xf numFmtId="0" fontId="10" fillId="11" borderId="12" xfId="5" applyFont="1" applyFill="1" applyBorder="1" applyAlignment="1">
      <alignment horizontal="center" vertical="center" wrapText="1"/>
    </xf>
    <xf numFmtId="9" fontId="2" fillId="0" borderId="0" xfId="0" applyNumberFormat="1" applyFont="1" applyAlignment="1">
      <alignment horizontal="center" vertical="center"/>
    </xf>
    <xf numFmtId="0" fontId="13" fillId="6" borderId="12" xfId="0" applyFont="1" applyFill="1" applyBorder="1" applyAlignment="1">
      <alignment horizontal="left" vertical="center" wrapText="1"/>
    </xf>
    <xf numFmtId="0" fontId="12" fillId="6" borderId="12" xfId="0" applyFont="1" applyFill="1" applyBorder="1" applyAlignment="1">
      <alignment horizontal="center" vertical="center" wrapText="1"/>
    </xf>
    <xf numFmtId="0" fontId="2" fillId="0" borderId="12" xfId="0" applyFont="1" applyBorder="1" applyAlignment="1">
      <alignment horizontal="left" vertical="top"/>
    </xf>
    <xf numFmtId="0" fontId="2" fillId="6" borderId="12" xfId="0" applyFont="1" applyFill="1" applyBorder="1" applyAlignment="1">
      <alignment horizontal="left" vertical="top" wrapText="1"/>
    </xf>
    <xf numFmtId="0" fontId="2" fillId="6" borderId="12" xfId="0" applyFont="1" applyFill="1" applyBorder="1" applyAlignment="1">
      <alignment horizontal="left" vertical="top"/>
    </xf>
    <xf numFmtId="0" fontId="2" fillId="6" borderId="19" xfId="0" applyFont="1" applyFill="1" applyBorder="1" applyAlignment="1">
      <alignment horizontal="center" vertical="center" wrapText="1"/>
    </xf>
    <xf numFmtId="0" fontId="13" fillId="6" borderId="12" xfId="0" applyFont="1" applyFill="1" applyBorder="1" applyAlignment="1">
      <alignment horizontal="center" wrapText="1"/>
    </xf>
    <xf numFmtId="0" fontId="2" fillId="6" borderId="22" xfId="0" applyFont="1" applyFill="1" applyBorder="1" applyAlignment="1">
      <alignment horizontal="center" vertical="center" wrapText="1"/>
    </xf>
    <xf numFmtId="164" fontId="2" fillId="6" borderId="16" xfId="2" applyFont="1" applyFill="1" applyBorder="1" applyAlignment="1">
      <alignment horizontal="center" vertical="center"/>
    </xf>
    <xf numFmtId="0" fontId="2" fillId="6" borderId="16" xfId="0" applyFont="1" applyFill="1" applyBorder="1" applyAlignment="1">
      <alignment horizontal="left" vertical="top"/>
    </xf>
    <xf numFmtId="15" fontId="2" fillId="0" borderId="12" xfId="0" applyNumberFormat="1" applyFont="1" applyBorder="1" applyAlignment="1">
      <alignment horizontal="center" vertical="center"/>
    </xf>
    <xf numFmtId="15" fontId="2" fillId="6" borderId="12" xfId="0" applyNumberFormat="1" applyFont="1" applyFill="1" applyBorder="1" applyAlignment="1">
      <alignment horizontal="center" vertical="center"/>
    </xf>
    <xf numFmtId="9" fontId="20" fillId="6" borderId="12" xfId="3" applyFont="1" applyFill="1" applyBorder="1" applyAlignment="1">
      <alignment horizontal="center" vertical="center" wrapText="1"/>
    </xf>
    <xf numFmtId="164" fontId="15" fillId="0" borderId="12" xfId="2" applyFont="1" applyBorder="1" applyAlignment="1">
      <alignment horizontal="center" vertical="center"/>
    </xf>
    <xf numFmtId="9" fontId="15" fillId="0" borderId="12" xfId="3" applyFont="1" applyBorder="1" applyAlignment="1">
      <alignment horizontal="center" vertical="center"/>
    </xf>
    <xf numFmtId="0" fontId="15" fillId="0" borderId="12" xfId="0" applyFont="1" applyBorder="1"/>
    <xf numFmtId="0" fontId="15" fillId="0" borderId="12" xfId="0" applyFont="1" applyBorder="1" applyAlignment="1">
      <alignment horizontal="center" vertical="center"/>
    </xf>
    <xf numFmtId="0" fontId="15" fillId="0" borderId="0" xfId="0" applyFont="1"/>
    <xf numFmtId="0" fontId="15" fillId="6" borderId="12" xfId="0" applyFont="1" applyFill="1" applyBorder="1" applyAlignment="1">
      <alignment vertical="center" wrapText="1"/>
    </xf>
    <xf numFmtId="0" fontId="24" fillId="3" borderId="12" xfId="0" applyFont="1" applyFill="1" applyBorder="1" applyAlignment="1">
      <alignment horizontal="center" vertical="center" wrapText="1"/>
    </xf>
    <xf numFmtId="164" fontId="24" fillId="4" borderId="12" xfId="2" applyFont="1" applyFill="1" applyBorder="1" applyAlignment="1">
      <alignment horizontal="center" vertical="center" wrapText="1"/>
    </xf>
    <xf numFmtId="0" fontId="24" fillId="5" borderId="12" xfId="5"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25" xfId="0" applyFont="1" applyFill="1" applyBorder="1" applyAlignment="1">
      <alignment vertical="center" wrapText="1"/>
    </xf>
    <xf numFmtId="0" fontId="6" fillId="2" borderId="0" xfId="0" applyFont="1" applyFill="1" applyAlignment="1">
      <alignment vertical="center" wrapText="1"/>
    </xf>
    <xf numFmtId="0" fontId="6" fillId="2" borderId="17" xfId="0" applyFont="1" applyFill="1" applyBorder="1" applyAlignment="1">
      <alignment vertical="center" wrapText="1"/>
    </xf>
    <xf numFmtId="0" fontId="6" fillId="2" borderId="18" xfId="0" applyFont="1" applyFill="1" applyBorder="1" applyAlignment="1">
      <alignment horizontal="center" vertical="center" wrapText="1"/>
    </xf>
    <xf numFmtId="0" fontId="8" fillId="12" borderId="12" xfId="0" applyFont="1" applyFill="1" applyBorder="1" applyAlignment="1">
      <alignment horizontal="center" vertical="center" wrapText="1"/>
    </xf>
    <xf numFmtId="164" fontId="8" fillId="12" borderId="12" xfId="2" applyFont="1" applyFill="1" applyBorder="1" applyAlignment="1">
      <alignment horizontal="center" vertical="center" wrapText="1"/>
    </xf>
    <xf numFmtId="164" fontId="8" fillId="12" borderId="12" xfId="4" applyFont="1" applyFill="1" applyBorder="1" applyAlignment="1">
      <alignment horizontal="center" vertical="center" wrapText="1"/>
    </xf>
    <xf numFmtId="0" fontId="15" fillId="6" borderId="12" xfId="0" applyFont="1" applyFill="1" applyBorder="1" applyAlignment="1">
      <alignment horizontal="center" vertical="center" wrapText="1"/>
    </xf>
    <xf numFmtId="9" fontId="2" fillId="6" borderId="12" xfId="0" applyNumberFormat="1" applyFont="1" applyFill="1" applyBorder="1" applyAlignment="1">
      <alignment horizontal="center" vertical="center" wrapText="1"/>
    </xf>
    <xf numFmtId="166" fontId="2" fillId="6" borderId="12" xfId="0" applyNumberFormat="1" applyFont="1" applyFill="1" applyBorder="1" applyAlignment="1">
      <alignment horizontal="center" vertical="center"/>
    </xf>
    <xf numFmtId="166" fontId="15" fillId="6" borderId="12" xfId="0" applyNumberFormat="1" applyFont="1" applyFill="1" applyBorder="1" applyAlignment="1">
      <alignment horizontal="center" vertical="center"/>
    </xf>
    <xf numFmtId="166" fontId="15" fillId="6" borderId="12" xfId="0" applyNumberFormat="1" applyFont="1" applyFill="1" applyBorder="1" applyAlignment="1">
      <alignment horizontal="center" vertical="center" wrapText="1"/>
    </xf>
    <xf numFmtId="9" fontId="15" fillId="6" borderId="12" xfId="0" applyNumberFormat="1" applyFont="1" applyFill="1" applyBorder="1" applyAlignment="1">
      <alignment horizontal="center" vertical="center" wrapText="1"/>
    </xf>
    <xf numFmtId="0" fontId="15" fillId="6" borderId="12" xfId="0" applyFont="1" applyFill="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6" fillId="0" borderId="4" xfId="0" applyFont="1" applyBorder="1" applyAlignment="1">
      <alignment horizontal="left" vertical="center"/>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164" fontId="6" fillId="4" borderId="13" xfId="2" applyFont="1" applyFill="1" applyBorder="1" applyAlignment="1">
      <alignment horizontal="center" vertical="center" wrapText="1"/>
    </xf>
    <xf numFmtId="164" fontId="6" fillId="4" borderId="14" xfId="2" applyFont="1" applyFill="1" applyBorder="1" applyAlignment="1">
      <alignment horizontal="center" vertical="center" wrapText="1"/>
    </xf>
    <xf numFmtId="164" fontId="6" fillId="4" borderId="15" xfId="2" applyFont="1" applyFill="1" applyBorder="1" applyAlignment="1">
      <alignment horizontal="center" vertical="center" wrapText="1"/>
    </xf>
    <xf numFmtId="164" fontId="6" fillId="3" borderId="12" xfId="4" applyFont="1" applyFill="1" applyBorder="1" applyAlignment="1">
      <alignment horizontal="center" vertical="center" wrapText="1"/>
    </xf>
    <xf numFmtId="0" fontId="2" fillId="0" borderId="12" xfId="0" applyFont="1" applyBorder="1" applyAlignment="1">
      <alignment horizontal="center" vertical="center" wrapText="1"/>
    </xf>
    <xf numFmtId="9" fontId="2" fillId="0" borderId="16" xfId="3" applyFont="1" applyBorder="1" applyAlignment="1">
      <alignment horizontal="center" vertical="center" wrapText="1"/>
    </xf>
    <xf numFmtId="9" fontId="2" fillId="0" borderId="12" xfId="0" applyNumberFormat="1" applyFont="1" applyBorder="1" applyAlignment="1">
      <alignment horizontal="center" vertical="center" wrapText="1"/>
    </xf>
    <xf numFmtId="166" fontId="2" fillId="0" borderId="12" xfId="0" applyNumberFormat="1" applyFont="1" applyBorder="1" applyAlignment="1">
      <alignment horizontal="center" vertical="center"/>
    </xf>
    <xf numFmtId="0" fontId="2" fillId="6" borderId="16" xfId="0" applyFont="1" applyFill="1" applyBorder="1" applyAlignment="1">
      <alignment horizontal="center" vertical="center" wrapText="1"/>
    </xf>
    <xf numFmtId="9" fontId="2" fillId="0" borderId="16" xfId="0" applyNumberFormat="1" applyFont="1" applyBorder="1" applyAlignment="1">
      <alignment horizontal="center" vertical="center" wrapText="1"/>
    </xf>
    <xf numFmtId="166" fontId="2" fillId="0" borderId="16" xfId="0" applyNumberFormat="1" applyFont="1" applyBorder="1" applyAlignment="1">
      <alignment horizontal="center" vertical="center"/>
    </xf>
    <xf numFmtId="0" fontId="2" fillId="0" borderId="19" xfId="0" applyFont="1" applyBorder="1" applyAlignment="1">
      <alignment horizontal="center" vertical="center" wrapText="1"/>
    </xf>
    <xf numFmtId="0" fontId="2" fillId="6" borderId="12" xfId="0" applyFont="1" applyFill="1" applyBorder="1" applyAlignment="1">
      <alignment horizontal="center" vertical="center" wrapText="1"/>
    </xf>
    <xf numFmtId="0" fontId="2" fillId="6" borderId="12" xfId="0" applyFont="1" applyFill="1" applyBorder="1" applyAlignment="1">
      <alignment vertical="center" wrapText="1"/>
    </xf>
    <xf numFmtId="9" fontId="2" fillId="6" borderId="12" xfId="3" applyFont="1" applyFill="1" applyBorder="1" applyAlignment="1">
      <alignment horizontal="center" vertical="center" wrapText="1"/>
    </xf>
    <xf numFmtId="9" fontId="2" fillId="6" borderId="12" xfId="0" applyNumberFormat="1" applyFont="1" applyFill="1" applyBorder="1" applyAlignment="1">
      <alignment horizontal="center" vertical="center"/>
    </xf>
    <xf numFmtId="0" fontId="2" fillId="6" borderId="12" xfId="0" applyFont="1" applyFill="1" applyBorder="1" applyAlignment="1">
      <alignment horizontal="center" vertical="center"/>
    </xf>
    <xf numFmtId="14" fontId="2" fillId="0" borderId="12" xfId="0" applyNumberFormat="1" applyFont="1" applyBorder="1" applyAlignment="1">
      <alignment horizontal="center" vertical="center"/>
    </xf>
    <xf numFmtId="0" fontId="2" fillId="6" borderId="12" xfId="0" applyFont="1" applyFill="1" applyBorder="1" applyAlignment="1">
      <alignment horizontal="justify" vertical="center" wrapText="1"/>
    </xf>
    <xf numFmtId="9" fontId="0" fillId="0" borderId="12" xfId="0" applyNumberFormat="1" applyBorder="1" applyAlignment="1">
      <alignment horizontal="center" vertical="center"/>
    </xf>
    <xf numFmtId="0" fontId="0" fillId="0" borderId="12" xfId="0" applyBorder="1" applyAlignment="1">
      <alignment horizontal="center" vertical="center"/>
    </xf>
    <xf numFmtId="9" fontId="2" fillId="0" borderId="12" xfId="0" applyNumberFormat="1" applyFont="1" applyBorder="1" applyAlignment="1">
      <alignment horizontal="center" vertical="center"/>
    </xf>
    <xf numFmtId="0" fontId="2" fillId="0" borderId="12" xfId="0" applyFont="1" applyBorder="1" applyAlignment="1">
      <alignment horizontal="center" vertical="center"/>
    </xf>
    <xf numFmtId="0" fontId="2" fillId="0" borderId="12" xfId="0" applyFont="1" applyBorder="1" applyAlignment="1">
      <alignment horizontal="justify" vertical="center" wrapText="1"/>
    </xf>
    <xf numFmtId="0" fontId="2" fillId="0" borderId="12" xfId="0" applyFont="1" applyFill="1" applyBorder="1" applyAlignment="1">
      <alignment horizontal="center" vertical="center" wrapText="1"/>
    </xf>
    <xf numFmtId="9" fontId="2" fillId="0" borderId="12" xfId="3" applyFont="1" applyBorder="1" applyAlignment="1">
      <alignment horizontal="center" vertical="center" wrapText="1"/>
    </xf>
    <xf numFmtId="0" fontId="2" fillId="0" borderId="12" xfId="0" applyFont="1" applyBorder="1" applyAlignment="1">
      <alignment vertical="center" wrapText="1"/>
    </xf>
    <xf numFmtId="0" fontId="2" fillId="0" borderId="18" xfId="0" applyFont="1" applyBorder="1" applyAlignment="1">
      <alignment vertical="center" wrapTex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2" fillId="0" borderId="12" xfId="0" applyFont="1" applyFill="1" applyBorder="1" applyAlignment="1">
      <alignment horizontal="left" vertical="center" wrapText="1"/>
    </xf>
    <xf numFmtId="0" fontId="2" fillId="0" borderId="16" xfId="0" applyFont="1" applyFill="1" applyBorder="1" applyAlignment="1">
      <alignment horizontal="left" vertical="center" wrapText="1"/>
    </xf>
    <xf numFmtId="9" fontId="2" fillId="0" borderId="12" xfId="0" applyNumberFormat="1" applyFont="1" applyFill="1" applyBorder="1" applyAlignment="1">
      <alignment horizontal="center" vertical="center" wrapText="1"/>
    </xf>
    <xf numFmtId="0" fontId="0" fillId="0" borderId="12" xfId="0" applyBorder="1" applyAlignment="1">
      <alignment horizontal="center" vertical="center" wrapText="1"/>
    </xf>
    <xf numFmtId="0" fontId="15" fillId="0" borderId="12" xfId="0" applyFont="1" applyBorder="1" applyAlignment="1">
      <alignment horizontal="center" vertical="center" wrapText="1"/>
    </xf>
    <xf numFmtId="9" fontId="2" fillId="6" borderId="16" xfId="0" applyNumberFormat="1" applyFont="1" applyFill="1" applyBorder="1" applyAlignment="1">
      <alignment horizontal="center" vertical="center" wrapText="1"/>
    </xf>
    <xf numFmtId="166" fontId="2" fillId="6" borderId="12" xfId="0" applyNumberFormat="1" applyFont="1" applyFill="1" applyBorder="1" applyAlignment="1">
      <alignment horizontal="center" vertical="center" wrapText="1"/>
    </xf>
    <xf numFmtId="0" fontId="2" fillId="6" borderId="12" xfId="0" applyFont="1" applyFill="1" applyBorder="1" applyAlignment="1">
      <alignment horizontal="left" vertical="center" wrapText="1"/>
    </xf>
    <xf numFmtId="166" fontId="2" fillId="0" borderId="12" xfId="0" applyNumberFormat="1" applyFont="1" applyBorder="1" applyAlignment="1">
      <alignment horizontal="center" vertical="center" wrapText="1"/>
    </xf>
    <xf numFmtId="164" fontId="24" fillId="3" borderId="12" xfId="4" applyFont="1" applyFill="1" applyBorder="1" applyAlignment="1">
      <alignment horizontal="center" vertical="center" wrapText="1"/>
    </xf>
    <xf numFmtId="164" fontId="24" fillId="4" borderId="12" xfId="4" applyFont="1" applyFill="1" applyBorder="1" applyAlignment="1">
      <alignment horizontal="center" vertical="center" wrapText="1"/>
    </xf>
    <xf numFmtId="164" fontId="6" fillId="3" borderId="13" xfId="4" applyFont="1" applyFill="1" applyBorder="1" applyAlignment="1">
      <alignment horizontal="center" vertical="center" wrapText="1"/>
    </xf>
    <xf numFmtId="164" fontId="6" fillId="3" borderId="14" xfId="4" applyFont="1" applyFill="1" applyBorder="1" applyAlignment="1">
      <alignment horizontal="center" vertical="center" wrapText="1"/>
    </xf>
    <xf numFmtId="164" fontId="6" fillId="3" borderId="15" xfId="4" applyFont="1" applyFill="1" applyBorder="1" applyAlignment="1">
      <alignment horizontal="center" vertical="center" wrapText="1"/>
    </xf>
    <xf numFmtId="164" fontId="6" fillId="4" borderId="16" xfId="4" applyFont="1" applyFill="1" applyBorder="1" applyAlignment="1">
      <alignment horizontal="center" vertical="center" wrapText="1"/>
    </xf>
    <xf numFmtId="164" fontId="6" fillId="4" borderId="18" xfId="4" applyFont="1" applyFill="1" applyBorder="1" applyAlignment="1">
      <alignment horizontal="center" vertical="center" wrapText="1"/>
    </xf>
    <xf numFmtId="164" fontId="6" fillId="4" borderId="13" xfId="4" applyFont="1" applyFill="1" applyBorder="1" applyAlignment="1">
      <alignment horizontal="center" vertical="center" wrapText="1"/>
    </xf>
    <xf numFmtId="164" fontId="6" fillId="4" borderId="15" xfId="4" applyFont="1" applyFill="1" applyBorder="1" applyAlignment="1">
      <alignment horizontal="center" vertical="center" wrapText="1"/>
    </xf>
    <xf numFmtId="9" fontId="2" fillId="0" borderId="16" xfId="0" applyNumberFormat="1" applyFont="1" applyBorder="1" applyAlignment="1">
      <alignment horizontal="center" vertical="center" wrapText="1"/>
    </xf>
    <xf numFmtId="9" fontId="2" fillId="0" borderId="17" xfId="0" applyNumberFormat="1" applyFont="1" applyBorder="1" applyAlignment="1">
      <alignment horizontal="center" vertical="center" wrapText="1"/>
    </xf>
    <xf numFmtId="9" fontId="2" fillId="0" borderId="18" xfId="0" applyNumberFormat="1" applyFont="1" applyBorder="1" applyAlignment="1">
      <alignment horizontal="center" vertical="center" wrapText="1"/>
    </xf>
    <xf numFmtId="166" fontId="2" fillId="0" borderId="12" xfId="0" applyNumberFormat="1" applyFont="1" applyBorder="1" applyAlignment="1">
      <alignment horizontal="center" vertical="center"/>
    </xf>
    <xf numFmtId="0" fontId="2" fillId="0" borderId="12" xfId="0" applyFont="1" applyBorder="1" applyAlignment="1">
      <alignment horizontal="center" vertical="center" wrapText="1"/>
    </xf>
    <xf numFmtId="9" fontId="2" fillId="0" borderId="16" xfId="3" applyFont="1" applyBorder="1" applyAlignment="1">
      <alignment horizontal="center" vertical="center" wrapText="1"/>
    </xf>
    <xf numFmtId="9" fontId="2" fillId="0" borderId="17" xfId="3" applyFont="1" applyBorder="1" applyAlignment="1">
      <alignment horizontal="center" vertical="center" wrapText="1"/>
    </xf>
    <xf numFmtId="9" fontId="2" fillId="0" borderId="18" xfId="3" applyFont="1" applyBorder="1" applyAlignment="1">
      <alignment horizontal="center" vertical="center" wrapText="1"/>
    </xf>
    <xf numFmtId="166" fontId="2" fillId="0" borderId="16" xfId="0" applyNumberFormat="1" applyFont="1" applyBorder="1" applyAlignment="1">
      <alignment horizontal="center" vertical="center"/>
    </xf>
    <xf numFmtId="166" fontId="2" fillId="0" borderId="18" xfId="0" applyNumberFormat="1" applyFont="1" applyBorder="1" applyAlignment="1">
      <alignment horizontal="center" vertical="center"/>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0" fillId="0" borderId="12" xfId="0"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9" fontId="2" fillId="0" borderId="16" xfId="0" applyNumberFormat="1" applyFont="1" applyBorder="1" applyAlignment="1">
      <alignment horizontal="center" vertical="center"/>
    </xf>
    <xf numFmtId="9" fontId="2" fillId="0" borderId="17" xfId="0" applyNumberFormat="1" applyFont="1" applyBorder="1" applyAlignment="1">
      <alignment horizontal="center" vertical="center"/>
    </xf>
    <xf numFmtId="9" fontId="2" fillId="0" borderId="18" xfId="0" applyNumberFormat="1" applyFont="1" applyBorder="1" applyAlignment="1">
      <alignment horizontal="center" vertical="center"/>
    </xf>
    <xf numFmtId="0" fontId="2" fillId="0" borderId="12" xfId="0" applyFont="1" applyBorder="1" applyAlignment="1">
      <alignment horizontal="left" vertical="center" wrapText="1"/>
    </xf>
    <xf numFmtId="0" fontId="2" fillId="0" borderId="12" xfId="0" applyFont="1" applyBorder="1" applyAlignment="1">
      <alignment vertical="center" wrapText="1"/>
    </xf>
    <xf numFmtId="9" fontId="2" fillId="6" borderId="12" xfId="0" applyNumberFormat="1" applyFont="1" applyFill="1" applyBorder="1" applyAlignment="1">
      <alignment horizontal="center" vertical="center" wrapText="1"/>
    </xf>
    <xf numFmtId="14" fontId="2" fillId="0" borderId="12" xfId="0" applyNumberFormat="1" applyFont="1" applyBorder="1" applyAlignment="1">
      <alignment horizontal="center" vertical="center"/>
    </xf>
    <xf numFmtId="0" fontId="2" fillId="0" borderId="17" xfId="0" applyFont="1" applyBorder="1" applyAlignment="1">
      <alignment horizontal="center" vertical="center" wrapText="1"/>
    </xf>
    <xf numFmtId="9" fontId="2" fillId="0" borderId="12" xfId="0" applyNumberFormat="1" applyFont="1" applyBorder="1" applyAlignment="1">
      <alignment horizontal="center" vertical="center"/>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6" borderId="12" xfId="0" applyFont="1" applyFill="1" applyBorder="1" applyAlignment="1">
      <alignment horizontal="center" vertical="center" wrapText="1"/>
    </xf>
    <xf numFmtId="9" fontId="15" fillId="6" borderId="12" xfId="0" applyNumberFormat="1" applyFont="1" applyFill="1" applyBorder="1" applyAlignment="1">
      <alignment horizontal="center" vertical="center"/>
    </xf>
    <xf numFmtId="0" fontId="15" fillId="6" borderId="12" xfId="0" applyFont="1" applyFill="1" applyBorder="1" applyAlignment="1">
      <alignment horizontal="center" vertical="center"/>
    </xf>
    <xf numFmtId="9" fontId="2" fillId="0" borderId="12" xfId="3" applyFont="1" applyBorder="1" applyAlignment="1">
      <alignment horizontal="center" vertical="center" wrapText="1"/>
    </xf>
    <xf numFmtId="0" fontId="0" fillId="0" borderId="0" xfId="0" applyAlignment="1">
      <alignment horizontal="center" vertical="center" wrapText="1"/>
    </xf>
    <xf numFmtId="9" fontId="2" fillId="6" borderId="16" xfId="0" applyNumberFormat="1" applyFont="1" applyFill="1" applyBorder="1" applyAlignment="1">
      <alignment horizontal="center" vertical="center" wrapText="1"/>
    </xf>
    <xf numFmtId="9" fontId="2" fillId="6" borderId="17" xfId="0" applyNumberFormat="1" applyFont="1" applyFill="1" applyBorder="1" applyAlignment="1">
      <alignment horizontal="center" vertical="center" wrapText="1"/>
    </xf>
    <xf numFmtId="166" fontId="2" fillId="6" borderId="24" xfId="0" applyNumberFormat="1" applyFont="1" applyFill="1" applyBorder="1" applyAlignment="1">
      <alignment horizontal="center" vertical="center"/>
    </xf>
    <xf numFmtId="166" fontId="2" fillId="6" borderId="25" xfId="0" applyNumberFormat="1" applyFont="1" applyFill="1" applyBorder="1" applyAlignment="1">
      <alignment horizontal="center" vertical="center"/>
    </xf>
    <xf numFmtId="166" fontId="2" fillId="6" borderId="19" xfId="0" applyNumberFormat="1" applyFont="1" applyFill="1" applyBorder="1" applyAlignment="1">
      <alignment horizontal="center" vertical="center"/>
    </xf>
    <xf numFmtId="166" fontId="2" fillId="6" borderId="22" xfId="0" applyNumberFormat="1" applyFont="1" applyFill="1" applyBorder="1" applyAlignment="1">
      <alignment horizontal="center" vertical="center"/>
    </xf>
    <xf numFmtId="0" fontId="2" fillId="6" borderId="27" xfId="0" applyFont="1" applyFill="1" applyBorder="1" applyAlignment="1">
      <alignment horizontal="center" vertical="center" wrapText="1"/>
    </xf>
    <xf numFmtId="0" fontId="2" fillId="6" borderId="28" xfId="0" applyFont="1" applyFill="1" applyBorder="1" applyAlignment="1">
      <alignment horizontal="center" vertical="center" wrapText="1"/>
    </xf>
    <xf numFmtId="9" fontId="2" fillId="6" borderId="12" xfId="3" applyFont="1" applyFill="1" applyBorder="1" applyAlignment="1">
      <alignment horizontal="center" vertical="center" wrapText="1"/>
    </xf>
    <xf numFmtId="166" fontId="2" fillId="6" borderId="12" xfId="0" applyNumberFormat="1" applyFont="1" applyFill="1" applyBorder="1" applyAlignment="1">
      <alignment horizontal="center" vertical="center"/>
    </xf>
    <xf numFmtId="166" fontId="2" fillId="6" borderId="16" xfId="0" applyNumberFormat="1" applyFont="1" applyFill="1" applyBorder="1" applyAlignment="1">
      <alignment horizontal="center" vertical="center"/>
    </xf>
    <xf numFmtId="0" fontId="2" fillId="6" borderId="12"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15" fillId="0" borderId="12" xfId="0" applyFont="1" applyBorder="1" applyAlignment="1">
      <alignment horizontal="center" vertical="center" wrapText="1"/>
    </xf>
    <xf numFmtId="0" fontId="2" fillId="0" borderId="13" xfId="0" applyFont="1" applyBorder="1" applyAlignment="1">
      <alignment horizontal="center" vertical="center" wrapText="1"/>
    </xf>
    <xf numFmtId="14" fontId="2" fillId="0" borderId="16" xfId="0" applyNumberFormat="1" applyFont="1" applyFill="1" applyBorder="1" applyAlignment="1">
      <alignment horizontal="center" vertical="center"/>
    </xf>
    <xf numFmtId="14" fontId="2" fillId="0" borderId="17" xfId="0" applyNumberFormat="1" applyFont="1" applyFill="1" applyBorder="1" applyAlignment="1">
      <alignment horizontal="center" vertical="center"/>
    </xf>
    <xf numFmtId="14" fontId="2" fillId="0" borderId="18" xfId="0" applyNumberFormat="1" applyFont="1" applyFill="1" applyBorder="1" applyAlignment="1">
      <alignment horizontal="center" vertical="center"/>
    </xf>
    <xf numFmtId="166" fontId="2" fillId="0" borderId="17" xfId="0" applyNumberFormat="1" applyFont="1" applyBorder="1" applyAlignment="1">
      <alignment horizontal="center"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9" fontId="2" fillId="0" borderId="16" xfId="3" applyFont="1" applyBorder="1" applyAlignment="1">
      <alignment horizontal="center" vertical="center"/>
    </xf>
    <xf numFmtId="9" fontId="2" fillId="0" borderId="17" xfId="3" applyFont="1" applyBorder="1" applyAlignment="1">
      <alignment horizontal="center" vertical="center"/>
    </xf>
    <xf numFmtId="9" fontId="2" fillId="0" borderId="18" xfId="3" applyFont="1" applyBorder="1" applyAlignment="1">
      <alignment horizontal="center" vertical="center"/>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9" fontId="2" fillId="0" borderId="16" xfId="0" applyNumberFormat="1" applyFont="1" applyFill="1" applyBorder="1" applyAlignment="1">
      <alignment horizontal="center" vertical="center" wrapText="1"/>
    </xf>
    <xf numFmtId="9" fontId="2" fillId="0" borderId="17" xfId="0" applyNumberFormat="1" applyFont="1" applyFill="1" applyBorder="1" applyAlignment="1">
      <alignment horizontal="center" vertical="center" wrapText="1"/>
    </xf>
    <xf numFmtId="9" fontId="2" fillId="0" borderId="18" xfId="0" applyNumberFormat="1" applyFont="1" applyFill="1" applyBorder="1" applyAlignment="1">
      <alignment horizontal="center" vertical="center" wrapText="1"/>
    </xf>
    <xf numFmtId="14" fontId="2" fillId="0" borderId="16" xfId="0" applyNumberFormat="1" applyFont="1" applyBorder="1" applyAlignment="1">
      <alignment horizontal="center" vertical="center"/>
    </xf>
    <xf numFmtId="14" fontId="2" fillId="0" borderId="17" xfId="0" applyNumberFormat="1" applyFont="1" applyBorder="1" applyAlignment="1">
      <alignment horizontal="center" vertical="center"/>
    </xf>
    <xf numFmtId="14" fontId="2" fillId="0" borderId="18" xfId="0" applyNumberFormat="1" applyFont="1" applyBorder="1" applyAlignment="1">
      <alignment horizontal="center" vertical="center"/>
    </xf>
    <xf numFmtId="166" fontId="2" fillId="0" borderId="16" xfId="0" applyNumberFormat="1" applyFont="1" applyFill="1" applyBorder="1" applyAlignment="1">
      <alignment horizontal="center" vertical="center"/>
    </xf>
    <xf numFmtId="166" fontId="2" fillId="0" borderId="17" xfId="0" applyNumberFormat="1" applyFont="1" applyFill="1" applyBorder="1" applyAlignment="1">
      <alignment horizontal="center" vertical="center"/>
    </xf>
    <xf numFmtId="166" fontId="2" fillId="0" borderId="18" xfId="0" applyNumberFormat="1" applyFont="1" applyFill="1" applyBorder="1" applyAlignment="1">
      <alignment horizontal="center" vertical="center"/>
    </xf>
    <xf numFmtId="0" fontId="2" fillId="6" borderId="17"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2" fillId="10" borderId="16" xfId="0" applyFont="1" applyFill="1" applyBorder="1" applyAlignment="1">
      <alignment horizontal="center" vertical="center" wrapText="1"/>
    </xf>
    <xf numFmtId="0" fontId="2" fillId="10" borderId="17" xfId="0" applyFont="1" applyFill="1" applyBorder="1" applyAlignment="1">
      <alignment horizontal="center" vertical="center" wrapText="1"/>
    </xf>
    <xf numFmtId="0" fontId="2" fillId="10" borderId="18" xfId="0" applyFont="1" applyFill="1" applyBorder="1" applyAlignment="1">
      <alignment horizontal="center" vertical="center" wrapText="1"/>
    </xf>
    <xf numFmtId="9" fontId="2" fillId="0" borderId="12" xfId="0" applyNumberFormat="1" applyFont="1" applyBorder="1" applyAlignment="1">
      <alignment horizontal="center" vertical="center" wrapText="1"/>
    </xf>
    <xf numFmtId="0" fontId="2" fillId="0" borderId="12" xfId="0" applyFont="1" applyBorder="1" applyAlignment="1">
      <alignment horizontal="center" vertical="center"/>
    </xf>
    <xf numFmtId="1" fontId="2" fillId="0" borderId="12" xfId="0" applyNumberFormat="1" applyFont="1" applyBorder="1" applyAlignment="1">
      <alignment horizontal="center" vertical="center" wrapText="1"/>
    </xf>
    <xf numFmtId="0" fontId="0" fillId="6" borderId="16" xfId="0" applyFill="1" applyBorder="1" applyAlignment="1">
      <alignment horizontal="center" vertical="center" wrapText="1"/>
    </xf>
    <xf numFmtId="0" fontId="0" fillId="6" borderId="17" xfId="0" applyFill="1" applyBorder="1" applyAlignment="1">
      <alignment horizontal="center" vertical="center" wrapText="1"/>
    </xf>
    <xf numFmtId="0" fontId="0" fillId="6" borderId="18" xfId="0" applyFill="1" applyBorder="1" applyAlignment="1">
      <alignment horizontal="center" vertical="center" wrapText="1"/>
    </xf>
    <xf numFmtId="0" fontId="2" fillId="0" borderId="12" xfId="0" applyNumberFormat="1" applyFont="1" applyBorder="1" applyAlignment="1">
      <alignment horizontal="center" vertical="center"/>
    </xf>
    <xf numFmtId="0" fontId="0" fillId="6" borderId="12" xfId="0" applyFill="1" applyBorder="1" applyAlignment="1">
      <alignment horizontal="center" vertical="center" wrapText="1"/>
    </xf>
    <xf numFmtId="0" fontId="2" fillId="0" borderId="12" xfId="0" applyFont="1" applyBorder="1" applyAlignment="1">
      <alignment horizontal="justify" vertical="center" wrapText="1"/>
    </xf>
    <xf numFmtId="9" fontId="2" fillId="0" borderId="12" xfId="3" applyFont="1" applyBorder="1" applyAlignment="1">
      <alignment horizontal="justify" vertical="center" wrapText="1"/>
    </xf>
    <xf numFmtId="0" fontId="2" fillId="6" borderId="12" xfId="0" applyFont="1" applyFill="1" applyBorder="1" applyAlignment="1">
      <alignment horizontal="justify" vertical="center" wrapText="1"/>
    </xf>
    <xf numFmtId="0" fontId="2" fillId="0" borderId="12" xfId="0" applyFont="1" applyFill="1" applyBorder="1" applyAlignment="1">
      <alignment horizontal="center" vertical="center" wrapText="1"/>
    </xf>
    <xf numFmtId="9" fontId="2" fillId="0" borderId="16" xfId="3" applyFont="1" applyFill="1" applyBorder="1" applyAlignment="1">
      <alignment horizontal="center" vertical="center" wrapText="1"/>
    </xf>
    <xf numFmtId="9" fontId="2" fillId="0" borderId="17" xfId="3"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8" xfId="0" applyFont="1" applyFill="1" applyBorder="1" applyAlignment="1">
      <alignment horizontal="left" vertical="center" wrapText="1"/>
    </xf>
    <xf numFmtId="9" fontId="2" fillId="0" borderId="12" xfId="0" applyNumberFormat="1" applyFont="1" applyFill="1" applyBorder="1" applyAlignment="1">
      <alignment horizontal="center" vertical="center" wrapText="1"/>
    </xf>
    <xf numFmtId="9" fontId="2" fillId="0" borderId="18" xfId="3" applyFont="1" applyFill="1" applyBorder="1" applyAlignment="1">
      <alignment horizontal="center" vertical="center" wrapText="1"/>
    </xf>
    <xf numFmtId="0" fontId="2" fillId="0" borderId="12" xfId="0" applyFont="1" applyFill="1" applyBorder="1" applyAlignment="1">
      <alignment horizontal="left" vertical="center" wrapText="1"/>
    </xf>
    <xf numFmtId="9" fontId="0" fillId="0" borderId="16" xfId="0" applyNumberFormat="1" applyFont="1" applyFill="1" applyBorder="1" applyAlignment="1">
      <alignment horizontal="center" vertical="center"/>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9" fontId="2" fillId="0" borderId="16" xfId="0" applyNumberFormat="1" applyFont="1" applyFill="1" applyBorder="1" applyAlignment="1">
      <alignment horizontal="center" vertical="center"/>
    </xf>
    <xf numFmtId="0" fontId="2" fillId="0" borderId="17" xfId="0" applyFont="1" applyFill="1" applyBorder="1" applyAlignment="1">
      <alignment horizontal="center" vertical="center"/>
    </xf>
    <xf numFmtId="0" fontId="2" fillId="0" borderId="18" xfId="0" applyFont="1" applyFill="1" applyBorder="1" applyAlignment="1">
      <alignment horizontal="center" vertical="center"/>
    </xf>
    <xf numFmtId="9" fontId="2" fillId="0" borderId="16" xfId="3" applyFont="1" applyFill="1" applyBorder="1" applyAlignment="1">
      <alignment horizontal="left" vertical="center" wrapText="1"/>
    </xf>
    <xf numFmtId="9" fontId="2" fillId="0" borderId="18" xfId="3" applyFont="1" applyFill="1" applyBorder="1" applyAlignment="1">
      <alignment horizontal="left" vertical="center" wrapText="1"/>
    </xf>
    <xf numFmtId="9" fontId="2" fillId="0" borderId="17" xfId="3" applyFont="1" applyFill="1" applyBorder="1" applyAlignment="1">
      <alignment horizontal="left" vertical="center" wrapText="1"/>
    </xf>
    <xf numFmtId="0" fontId="0" fillId="0" borderId="16" xfId="0" applyFont="1" applyBorder="1" applyAlignment="1">
      <alignment horizontal="center" vertical="center" wrapText="1"/>
    </xf>
    <xf numFmtId="0" fontId="0" fillId="0" borderId="17" xfId="0" applyFont="1" applyBorder="1" applyAlignment="1">
      <alignment horizontal="center" vertical="center" wrapText="1"/>
    </xf>
    <xf numFmtId="9" fontId="0" fillId="0" borderId="16" xfId="0" applyNumberFormat="1" applyFont="1" applyBorder="1" applyAlignment="1">
      <alignment horizontal="center" vertical="center"/>
    </xf>
    <xf numFmtId="0" fontId="0" fillId="0" borderId="17" xfId="0" applyFont="1" applyBorder="1" applyAlignment="1">
      <alignment horizontal="center" vertical="center"/>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2" fillId="0" borderId="16" xfId="0" applyFont="1" applyBorder="1" applyAlignment="1">
      <alignment horizontal="left" vertical="center" wrapText="1"/>
    </xf>
    <xf numFmtId="0" fontId="2" fillId="0" borderId="18" xfId="0" applyFont="1" applyBorder="1" applyAlignment="1">
      <alignment horizontal="left" vertical="center" wrapText="1"/>
    </xf>
    <xf numFmtId="0" fontId="2" fillId="0" borderId="17" xfId="0" applyFont="1" applyBorder="1" applyAlignment="1">
      <alignment horizontal="left" vertical="center" wrapText="1"/>
    </xf>
    <xf numFmtId="9" fontId="0" fillId="0" borderId="16" xfId="3" applyFont="1" applyFill="1" applyBorder="1" applyAlignment="1">
      <alignment horizontal="center" vertical="center"/>
    </xf>
    <xf numFmtId="9" fontId="0" fillId="0" borderId="17" xfId="3" applyFont="1" applyFill="1" applyBorder="1" applyAlignment="1">
      <alignment horizontal="center" vertical="center"/>
    </xf>
    <xf numFmtId="9" fontId="0" fillId="0" borderId="18" xfId="3" applyFont="1" applyFill="1" applyBorder="1" applyAlignment="1">
      <alignment horizontal="center" vertical="center"/>
    </xf>
    <xf numFmtId="9" fontId="2" fillId="0" borderId="17" xfId="0" applyNumberFormat="1" applyFont="1" applyFill="1" applyBorder="1" applyAlignment="1">
      <alignment horizontal="center" vertical="center"/>
    </xf>
    <xf numFmtId="9" fontId="2" fillId="0" borderId="18" xfId="0" applyNumberFormat="1" applyFont="1" applyFill="1" applyBorder="1" applyAlignment="1">
      <alignment horizontal="center" vertical="center"/>
    </xf>
    <xf numFmtId="0" fontId="12" fillId="0" borderId="12" xfId="0" applyFont="1" applyBorder="1" applyAlignment="1">
      <alignment horizontal="justify" vertical="center" wrapText="1"/>
    </xf>
    <xf numFmtId="9" fontId="2" fillId="6" borderId="12" xfId="3" applyFont="1" applyFill="1" applyBorder="1" applyAlignment="1">
      <alignment horizontal="justify" vertical="center" wrapText="1"/>
    </xf>
    <xf numFmtId="0" fontId="2" fillId="0" borderId="16" xfId="0" applyFont="1" applyFill="1" applyBorder="1" applyAlignment="1">
      <alignment horizontal="justify" vertical="center" wrapText="1"/>
    </xf>
    <xf numFmtId="0" fontId="2" fillId="0" borderId="17" xfId="0" applyFont="1" applyFill="1" applyBorder="1" applyAlignment="1">
      <alignment horizontal="justify" vertical="center" wrapText="1"/>
    </xf>
    <xf numFmtId="9" fontId="0" fillId="0" borderId="12" xfId="0" applyNumberFormat="1" applyBorder="1" applyAlignment="1">
      <alignment horizontal="center" vertical="center"/>
    </xf>
    <xf numFmtId="0" fontId="0" fillId="0" borderId="12" xfId="0" applyBorder="1" applyAlignment="1">
      <alignment horizontal="center" vertical="center"/>
    </xf>
    <xf numFmtId="0" fontId="2" fillId="0" borderId="16" xfId="0" applyFont="1" applyBorder="1" applyAlignment="1">
      <alignment horizontal="justify" vertical="center" wrapText="1"/>
    </xf>
    <xf numFmtId="0" fontId="2" fillId="0" borderId="17" xfId="0" applyFont="1" applyBorder="1" applyAlignment="1">
      <alignment horizontal="justify" vertical="center" wrapText="1"/>
    </xf>
    <xf numFmtId="0" fontId="0" fillId="6" borderId="12" xfId="0" applyFill="1" applyBorder="1" applyAlignment="1">
      <alignment horizontal="center" wrapText="1"/>
    </xf>
    <xf numFmtId="9" fontId="0" fillId="6" borderId="12" xfId="0" applyNumberFormat="1" applyFill="1" applyBorder="1" applyAlignment="1">
      <alignment horizontal="center" vertical="center"/>
    </xf>
    <xf numFmtId="0" fontId="0" fillId="6" borderId="12" xfId="0" applyFill="1" applyBorder="1" applyAlignment="1">
      <alignment horizontal="center" vertical="center"/>
    </xf>
    <xf numFmtId="9" fontId="2" fillId="6" borderId="12" xfId="0" applyNumberFormat="1" applyFont="1" applyFill="1" applyBorder="1" applyAlignment="1">
      <alignment horizontal="center" vertical="center"/>
    </xf>
    <xf numFmtId="0" fontId="2" fillId="6" borderId="12" xfId="0" applyFont="1" applyFill="1" applyBorder="1" applyAlignment="1">
      <alignment horizontal="center" vertical="center"/>
    </xf>
    <xf numFmtId="9" fontId="2" fillId="0" borderId="19" xfId="3" applyFont="1" applyBorder="1" applyAlignment="1">
      <alignment horizontal="center" vertical="center" wrapText="1"/>
    </xf>
    <xf numFmtId="9" fontId="2" fillId="0" borderId="22" xfId="3" applyFont="1" applyBorder="1" applyAlignment="1">
      <alignment horizontal="center" vertical="center" wrapText="1"/>
    </xf>
    <xf numFmtId="0" fontId="2" fillId="0" borderId="19" xfId="0" applyFont="1" applyBorder="1" applyAlignment="1">
      <alignment horizontal="center" vertical="center" wrapText="1"/>
    </xf>
    <xf numFmtId="0" fontId="2" fillId="0" borderId="22" xfId="0" applyFont="1" applyBorder="1" applyAlignment="1">
      <alignment horizontal="center" vertical="center" wrapText="1"/>
    </xf>
    <xf numFmtId="0" fontId="2" fillId="6" borderId="12" xfId="0" applyFont="1" applyFill="1" applyBorder="1" applyAlignment="1">
      <alignment vertical="center" wrapText="1"/>
    </xf>
    <xf numFmtId="9" fontId="2" fillId="0" borderId="19" xfId="0" applyNumberFormat="1" applyFont="1" applyBorder="1" applyAlignment="1">
      <alignment horizontal="center" vertical="center" wrapText="1"/>
    </xf>
    <xf numFmtId="9" fontId="2" fillId="0" borderId="22" xfId="0" applyNumberFormat="1" applyFont="1" applyBorder="1" applyAlignment="1">
      <alignment horizontal="center" vertical="center" wrapText="1"/>
    </xf>
    <xf numFmtId="166" fontId="2" fillId="0" borderId="19" xfId="0" applyNumberFormat="1" applyFont="1" applyBorder="1" applyAlignment="1">
      <alignment horizontal="center" vertical="center"/>
    </xf>
    <xf numFmtId="166" fontId="2" fillId="0" borderId="22" xfId="0" applyNumberFormat="1" applyFont="1" applyBorder="1" applyAlignment="1">
      <alignment horizontal="center" vertical="center"/>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6" xfId="0" applyBorder="1" applyAlignment="1">
      <alignment horizontal="center" wrapText="1"/>
    </xf>
    <xf numFmtId="0" fontId="0" fillId="0" borderId="17" xfId="0" applyBorder="1" applyAlignment="1">
      <alignment horizontal="center" wrapText="1"/>
    </xf>
    <xf numFmtId="9" fontId="0" fillId="0" borderId="16" xfId="0" applyNumberFormat="1" applyBorder="1" applyAlignment="1">
      <alignment horizontal="center" vertical="center"/>
    </xf>
    <xf numFmtId="0" fontId="0" fillId="0" borderId="17" xfId="0" applyBorder="1" applyAlignment="1">
      <alignment horizontal="center" vertical="center"/>
    </xf>
    <xf numFmtId="0" fontId="2" fillId="0" borderId="20" xfId="0" applyFont="1" applyBorder="1" applyAlignment="1">
      <alignment horizontal="center" vertical="center" wrapText="1"/>
    </xf>
    <xf numFmtId="9" fontId="2" fillId="0" borderId="20" xfId="0" applyNumberFormat="1" applyFont="1" applyBorder="1" applyAlignment="1">
      <alignment horizontal="center" vertical="center" wrapText="1"/>
    </xf>
    <xf numFmtId="166" fontId="2" fillId="0" borderId="20" xfId="0" applyNumberFormat="1" applyFont="1" applyBorder="1" applyAlignment="1">
      <alignment horizontal="center" vertical="center"/>
    </xf>
    <xf numFmtId="9" fontId="2" fillId="0" borderId="21" xfId="3"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5" xfId="0" applyFont="1" applyBorder="1" applyAlignment="1">
      <alignment horizontal="left" vertical="center"/>
    </xf>
    <xf numFmtId="0" fontId="2" fillId="0" borderId="3" xfId="0" applyFont="1" applyBorder="1" applyAlignment="1">
      <alignment horizontal="center"/>
    </xf>
    <xf numFmtId="0" fontId="2" fillId="0" borderId="4" xfId="0" applyFont="1" applyBorder="1" applyAlignment="1">
      <alignment horizontal="center"/>
    </xf>
    <xf numFmtId="0" fontId="6" fillId="5" borderId="13"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164" fontId="6" fillId="4" borderId="13" xfId="2" applyFont="1" applyFill="1" applyBorder="1" applyAlignment="1">
      <alignment horizontal="center" vertical="center" wrapText="1"/>
    </xf>
    <xf numFmtId="164" fontId="6" fillId="4" borderId="14" xfId="2" applyFont="1" applyFill="1" applyBorder="1" applyAlignment="1">
      <alignment horizontal="center" vertical="center" wrapText="1"/>
    </xf>
    <xf numFmtId="164" fontId="6" fillId="4" borderId="15" xfId="2" applyFont="1" applyFill="1" applyBorder="1" applyAlignment="1">
      <alignment horizontal="center" vertical="center" wrapText="1"/>
    </xf>
    <xf numFmtId="164" fontId="6" fillId="3" borderId="12" xfId="4" applyFont="1" applyFill="1" applyBorder="1" applyAlignment="1">
      <alignment horizontal="center" vertical="center" wrapText="1"/>
    </xf>
    <xf numFmtId="164" fontId="6" fillId="4" borderId="12" xfId="4" applyFont="1" applyFill="1" applyBorder="1" applyAlignment="1">
      <alignment horizontal="center" vertical="center" wrapText="1"/>
    </xf>
    <xf numFmtId="0" fontId="2" fillId="9" borderId="0" xfId="0" applyFont="1" applyFill="1" applyAlignment="1">
      <alignment horizontal="center"/>
    </xf>
    <xf numFmtId="0" fontId="2" fillId="9" borderId="29" xfId="0" applyFont="1" applyFill="1" applyBorder="1" applyAlignment="1">
      <alignment horizontal="center"/>
    </xf>
    <xf numFmtId="0" fontId="2" fillId="0" borderId="30" xfId="0" applyFont="1" applyBorder="1" applyAlignment="1">
      <alignment horizontal="center" vertical="center" wrapText="1"/>
    </xf>
    <xf numFmtId="0" fontId="2" fillId="0" borderId="23" xfId="0" applyFont="1" applyBorder="1" applyAlignment="1">
      <alignment horizontal="center" vertical="center" wrapText="1"/>
    </xf>
    <xf numFmtId="0" fontId="19" fillId="6" borderId="16" xfId="0" applyFont="1" applyFill="1" applyBorder="1" applyAlignment="1">
      <alignment horizontal="center" vertical="center" wrapText="1"/>
    </xf>
    <xf numFmtId="0" fontId="19" fillId="6" borderId="17" xfId="0" applyFont="1" applyFill="1" applyBorder="1" applyAlignment="1">
      <alignment horizontal="center" vertical="center" wrapText="1"/>
    </xf>
    <xf numFmtId="0" fontId="19" fillId="6" borderId="18" xfId="0" applyFont="1" applyFill="1" applyBorder="1" applyAlignment="1">
      <alignment horizontal="center" vertical="center" wrapText="1"/>
    </xf>
    <xf numFmtId="0" fontId="2" fillId="0" borderId="16" xfId="0" applyFont="1" applyFill="1" applyBorder="1" applyAlignment="1">
      <alignment vertical="center" wrapText="1"/>
    </xf>
    <xf numFmtId="0" fontId="2" fillId="0" borderId="17" xfId="0" applyFont="1" applyFill="1" applyBorder="1" applyAlignment="1">
      <alignment vertical="center" wrapText="1"/>
    </xf>
    <xf numFmtId="0" fontId="2" fillId="0" borderId="18" xfId="0" applyFont="1" applyFill="1" applyBorder="1" applyAlignment="1">
      <alignment vertical="center" wrapText="1"/>
    </xf>
    <xf numFmtId="167" fontId="2" fillId="0" borderId="12" xfId="1" applyNumberFormat="1" applyFont="1" applyBorder="1" applyAlignment="1">
      <alignment horizontal="center" vertical="center" wrapText="1"/>
    </xf>
    <xf numFmtId="9" fontId="15" fillId="6" borderId="12" xfId="3" applyFont="1" applyFill="1" applyBorder="1" applyAlignment="1">
      <alignment horizontal="center" vertical="center" wrapText="1"/>
    </xf>
    <xf numFmtId="0" fontId="15" fillId="6" borderId="12" xfId="0" applyFont="1" applyFill="1" applyBorder="1" applyAlignment="1">
      <alignment horizontal="justify" vertical="center" wrapText="1"/>
    </xf>
    <xf numFmtId="0" fontId="15" fillId="6" borderId="12" xfId="0" applyFont="1" applyFill="1" applyBorder="1" applyAlignment="1">
      <alignment horizontal="left" vertical="center" wrapText="1"/>
    </xf>
    <xf numFmtId="9" fontId="15" fillId="6" borderId="12" xfId="0" applyNumberFormat="1" applyFont="1" applyFill="1" applyBorder="1" applyAlignment="1">
      <alignment horizontal="center" vertical="center" wrapText="1"/>
    </xf>
    <xf numFmtId="166" fontId="15" fillId="6" borderId="12" xfId="0" applyNumberFormat="1" applyFont="1" applyFill="1" applyBorder="1" applyAlignment="1">
      <alignment horizontal="center" vertical="center"/>
    </xf>
    <xf numFmtId="166" fontId="15" fillId="6" borderId="12" xfId="0" applyNumberFormat="1" applyFont="1" applyFill="1" applyBorder="1" applyAlignment="1">
      <alignment horizontal="center" vertical="center" wrapText="1"/>
    </xf>
    <xf numFmtId="0" fontId="0" fillId="0" borderId="30" xfId="0" applyBorder="1" applyAlignment="1">
      <alignment horizontal="center" vertical="center"/>
    </xf>
    <xf numFmtId="0" fontId="0" fillId="0" borderId="23" xfId="0" applyBorder="1" applyAlignment="1">
      <alignment horizontal="center" vertical="center"/>
    </xf>
    <xf numFmtId="166" fontId="2" fillId="0" borderId="12" xfId="0" applyNumberFormat="1" applyFont="1" applyBorder="1" applyAlignment="1">
      <alignment horizontal="center" vertical="center" wrapText="1"/>
    </xf>
    <xf numFmtId="0" fontId="0" fillId="0" borderId="18" xfId="0" applyBorder="1" applyAlignment="1">
      <alignment horizontal="center" vertic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8" xfId="0" applyBorder="1" applyAlignment="1">
      <alignment horizontal="center" vertical="center" wrapText="1"/>
    </xf>
    <xf numFmtId="9" fontId="0" fillId="0" borderId="17" xfId="0" applyNumberFormat="1" applyBorder="1" applyAlignment="1">
      <alignment horizontal="center" vertical="center"/>
    </xf>
    <xf numFmtId="9" fontId="0" fillId="0" borderId="18" xfId="0" applyNumberFormat="1" applyBorder="1" applyAlignment="1">
      <alignment horizontal="center" vertical="center"/>
    </xf>
    <xf numFmtId="166" fontId="2" fillId="6" borderId="12" xfId="0" applyNumberFormat="1" applyFont="1" applyFill="1" applyBorder="1" applyAlignment="1">
      <alignment horizontal="center" vertical="center" wrapText="1"/>
    </xf>
    <xf numFmtId="0" fontId="2" fillId="6" borderId="12" xfId="0" applyFont="1" applyFill="1" applyBorder="1" applyAlignment="1">
      <alignment horizontal="left" vertical="center" wrapText="1"/>
    </xf>
    <xf numFmtId="0" fontId="24" fillId="2" borderId="12"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24" fillId="3" borderId="15" xfId="0" applyFont="1" applyFill="1" applyBorder="1" applyAlignment="1">
      <alignment horizontal="center" vertical="center" wrapText="1"/>
    </xf>
    <xf numFmtId="164" fontId="24" fillId="4" borderId="13" xfId="2" applyFont="1" applyFill="1" applyBorder="1" applyAlignment="1">
      <alignment horizontal="center" vertical="center" wrapText="1"/>
    </xf>
    <xf numFmtId="164" fontId="24" fillId="4" borderId="14" xfId="2" applyFont="1" applyFill="1" applyBorder="1" applyAlignment="1">
      <alignment horizontal="center" vertical="center" wrapText="1"/>
    </xf>
    <xf numFmtId="164" fontId="24" fillId="4" borderId="15" xfId="2" applyFont="1" applyFill="1" applyBorder="1" applyAlignment="1">
      <alignment horizontal="center" vertical="center" wrapText="1"/>
    </xf>
    <xf numFmtId="164" fontId="24" fillId="3" borderId="12" xfId="4" applyFont="1" applyFill="1" applyBorder="1" applyAlignment="1">
      <alignment horizontal="center" vertical="center" wrapText="1"/>
    </xf>
    <xf numFmtId="164" fontId="24" fillId="4" borderId="12" xfId="4" applyFont="1" applyFill="1" applyBorder="1" applyAlignment="1">
      <alignment horizontal="center" vertical="center" wrapText="1"/>
    </xf>
    <xf numFmtId="0" fontId="24" fillId="5" borderId="13" xfId="0" applyFont="1" applyFill="1" applyBorder="1" applyAlignment="1">
      <alignment horizontal="center" vertical="center" wrapText="1"/>
    </xf>
    <xf numFmtId="0" fontId="24" fillId="5" borderId="14" xfId="0" applyFont="1" applyFill="1" applyBorder="1" applyAlignment="1">
      <alignment horizontal="center" vertical="center" wrapText="1"/>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24" fillId="0" borderId="5" xfId="0" applyFont="1" applyBorder="1" applyAlignment="1">
      <alignment horizontal="left"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164" fontId="6" fillId="3" borderId="13" xfId="4" applyFont="1" applyFill="1" applyBorder="1" applyAlignment="1">
      <alignment horizontal="center" vertical="center" wrapText="1"/>
    </xf>
    <xf numFmtId="164" fontId="6" fillId="3" borderId="14" xfId="4" applyFont="1" applyFill="1" applyBorder="1" applyAlignment="1">
      <alignment horizontal="center" vertical="center" wrapText="1"/>
    </xf>
    <xf numFmtId="164" fontId="6" fillId="3" borderId="15" xfId="4" applyFont="1" applyFill="1" applyBorder="1" applyAlignment="1">
      <alignment horizontal="center" vertical="center" wrapText="1"/>
    </xf>
    <xf numFmtId="164" fontId="6" fillId="4" borderId="16" xfId="4" applyFont="1" applyFill="1" applyBorder="1" applyAlignment="1">
      <alignment horizontal="center" vertical="center" wrapText="1"/>
    </xf>
    <xf numFmtId="164" fontId="6" fillId="4" borderId="18" xfId="4" applyFont="1" applyFill="1" applyBorder="1" applyAlignment="1">
      <alignment horizontal="center" vertical="center" wrapText="1"/>
    </xf>
    <xf numFmtId="164" fontId="6" fillId="4" borderId="13" xfId="4" applyFont="1" applyFill="1" applyBorder="1" applyAlignment="1">
      <alignment horizontal="center" vertical="center" wrapText="1"/>
    </xf>
    <xf numFmtId="164" fontId="6" fillId="4" borderId="15" xfId="4" applyFont="1" applyFill="1" applyBorder="1" applyAlignment="1">
      <alignment horizontal="center" vertical="center" wrapText="1"/>
    </xf>
    <xf numFmtId="0" fontId="6" fillId="0" borderId="4" xfId="0" applyFont="1" applyBorder="1" applyAlignment="1">
      <alignment horizontal="right" vertical="center"/>
    </xf>
    <xf numFmtId="0" fontId="6" fillId="0" borderId="5" xfId="0" applyFont="1" applyBorder="1" applyAlignment="1">
      <alignment horizontal="right" vertical="center"/>
    </xf>
    <xf numFmtId="0" fontId="0" fillId="0" borderId="16" xfId="0" applyFont="1" applyBorder="1" applyAlignment="1">
      <alignment horizontal="center"/>
    </xf>
    <xf numFmtId="0" fontId="0" fillId="0" borderId="17" xfId="0" applyFont="1" applyBorder="1" applyAlignment="1">
      <alignment horizontal="center"/>
    </xf>
    <xf numFmtId="0" fontId="0" fillId="0" borderId="18" xfId="0" applyFont="1" applyBorder="1" applyAlignment="1">
      <alignment horizontal="center"/>
    </xf>
    <xf numFmtId="0" fontId="0" fillId="0" borderId="18" xfId="0" applyFont="1" applyBorder="1" applyAlignment="1">
      <alignment horizontal="center" vertical="center" wrapText="1"/>
    </xf>
    <xf numFmtId="9" fontId="0" fillId="0" borderId="17" xfId="0" applyNumberFormat="1" applyFont="1" applyBorder="1" applyAlignment="1">
      <alignment horizontal="center" vertical="center"/>
    </xf>
    <xf numFmtId="9" fontId="0" fillId="0" borderId="18" xfId="0" applyNumberFormat="1" applyFont="1" applyBorder="1" applyAlignment="1">
      <alignment horizontal="center" vertical="center"/>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5" fillId="0" borderId="5" xfId="0" applyFont="1" applyBorder="1" applyAlignment="1">
      <alignment horizontal="center" vertical="center"/>
    </xf>
    <xf numFmtId="0" fontId="2" fillId="0" borderId="5" xfId="0" applyFont="1" applyBorder="1" applyAlignment="1">
      <alignment horizontal="center"/>
    </xf>
  </cellXfs>
  <cellStyles count="6">
    <cellStyle name="Hipervínculo" xfId="5" builtinId="8"/>
    <cellStyle name="Millares" xfId="1" builtinId="3"/>
    <cellStyle name="Millares [0]" xfId="2" builtinId="6"/>
    <cellStyle name="Millares [0] 2" xfId="4" xr:uid="{00000000-0005-0000-0000-000003000000}"/>
    <cellStyle name="Normal" xfId="0" builtinId="0"/>
    <cellStyle name="Porcentaje" xfId="3" builtinId="5"/>
  </cellStyles>
  <dxfs count="705">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
      <font>
        <color theme="0"/>
      </font>
      <fill>
        <patternFill>
          <bgColor theme="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7.xml"/><Relationship Id="rId39" Type="http://schemas.openxmlformats.org/officeDocument/2006/relationships/sharedStrings" Target="sharedStrings.xml"/><Relationship Id="rId21" Type="http://schemas.openxmlformats.org/officeDocument/2006/relationships/externalLink" Target="externalLinks/externalLink2.xml"/><Relationship Id="rId34" Type="http://schemas.openxmlformats.org/officeDocument/2006/relationships/externalLink" Target="externalLinks/externalLink15.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externalLink" Target="externalLinks/externalLink10.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32" Type="http://schemas.openxmlformats.org/officeDocument/2006/relationships/externalLink" Target="externalLinks/externalLink13.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externalLink" Target="externalLinks/externalLink1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33" Type="http://schemas.openxmlformats.org/officeDocument/2006/relationships/externalLink" Target="externalLinks/externalLink14.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_rels/drawing8.xml.rels><?xml version="1.0" encoding="UTF-8" standalone="yes"?>
<Relationships xmlns="http://schemas.openxmlformats.org/package/2006/relationships"><Relationship Id="rId1" Type="http://schemas.openxmlformats.org/officeDocument/2006/relationships/image" Target="../media/image1.jpg"/></Relationships>
</file>

<file path=xl/drawings/_rels/drawing9.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695325</xdr:colOff>
      <xdr:row>1</xdr:row>
      <xdr:rowOff>200025</xdr:rowOff>
    </xdr:from>
    <xdr:to>
      <xdr:col>2</xdr:col>
      <xdr:colOff>447675</xdr:colOff>
      <xdr:row>3</xdr:row>
      <xdr:rowOff>363140</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6800" y="390525"/>
          <a:ext cx="1257300" cy="130611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612322</xdr:colOff>
      <xdr:row>1</xdr:row>
      <xdr:rowOff>27215</xdr:rowOff>
    </xdr:from>
    <xdr:to>
      <xdr:col>2</xdr:col>
      <xdr:colOff>420137</xdr:colOff>
      <xdr:row>3</xdr:row>
      <xdr:rowOff>209550</xdr:rowOff>
    </xdr:to>
    <xdr:pic>
      <xdr:nvPicPr>
        <xdr:cNvPr id="2" name="Imagen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4272" y="217715"/>
          <a:ext cx="1308955" cy="715735"/>
        </a:xfrm>
        <a:prstGeom prst="rect">
          <a:avLst/>
        </a:prstGeom>
      </xdr:spPr>
    </xdr:pic>
    <xdr:clientData/>
  </xdr:twoCellAnchor>
  <xdr:twoCellAnchor editAs="oneCell">
    <xdr:from>
      <xdr:col>1</xdr:col>
      <xdr:colOff>647700</xdr:colOff>
      <xdr:row>1</xdr:row>
      <xdr:rowOff>62650</xdr:rowOff>
    </xdr:from>
    <xdr:to>
      <xdr:col>2</xdr:col>
      <xdr:colOff>764720</xdr:colOff>
      <xdr:row>6</xdr:row>
      <xdr:rowOff>422365</xdr:rowOff>
    </xdr:to>
    <xdr:pic>
      <xdr:nvPicPr>
        <xdr:cNvPr id="3" name="Imagen 2">
          <a:extLst>
            <a:ext uri="{FF2B5EF4-FFF2-40B4-BE49-F238E27FC236}">
              <a16:creationId xmlns:a16="http://schemas.microsoft.com/office/drawing/2014/main" id="{746A1CDF-D038-4FE9-B49D-7842785177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245530"/>
          <a:ext cx="1663880" cy="162463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647701</xdr:colOff>
      <xdr:row>1</xdr:row>
      <xdr:rowOff>62651</xdr:rowOff>
    </xdr:from>
    <xdr:to>
      <xdr:col>1</xdr:col>
      <xdr:colOff>1295401</xdr:colOff>
      <xdr:row>3</xdr:row>
      <xdr:rowOff>178015</xdr:rowOff>
    </xdr:to>
    <xdr:pic>
      <xdr:nvPicPr>
        <xdr:cNvPr id="2" name="Imagen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4426" y="253151"/>
          <a:ext cx="647700" cy="64876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647700</xdr:colOff>
      <xdr:row>1</xdr:row>
      <xdr:rowOff>62651</xdr:rowOff>
    </xdr:from>
    <xdr:to>
      <xdr:col>2</xdr:col>
      <xdr:colOff>764720</xdr:colOff>
      <xdr:row>3</xdr:row>
      <xdr:rowOff>285751</xdr:rowOff>
    </xdr:to>
    <xdr:pic>
      <xdr:nvPicPr>
        <xdr:cNvPr id="2" name="Imagen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53151"/>
          <a:ext cx="1621970" cy="13661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647700</xdr:colOff>
      <xdr:row>1</xdr:row>
      <xdr:rowOff>62651</xdr:rowOff>
    </xdr:from>
    <xdr:to>
      <xdr:col>1</xdr:col>
      <xdr:colOff>1333500</xdr:colOff>
      <xdr:row>3</xdr:row>
      <xdr:rowOff>183635</xdr:rowOff>
    </xdr:to>
    <xdr:pic>
      <xdr:nvPicPr>
        <xdr:cNvPr id="2" name="Imagen 1">
          <a:extLst>
            <a:ext uri="{FF2B5EF4-FFF2-40B4-BE49-F238E27FC236}">
              <a16:creationId xmlns:a16="http://schemas.microsoft.com/office/drawing/2014/main" id="{DE292C39-CE5E-4654-B5C5-46A34ADA46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253151"/>
          <a:ext cx="685800" cy="66962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764720</xdr:colOff>
      <xdr:row>3</xdr:row>
      <xdr:rowOff>544285</xdr:rowOff>
    </xdr:to>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53150"/>
          <a:ext cx="1621970" cy="162463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612322</xdr:colOff>
      <xdr:row>1</xdr:row>
      <xdr:rowOff>27214</xdr:rowOff>
    </xdr:from>
    <xdr:to>
      <xdr:col>2</xdr:col>
      <xdr:colOff>707570</xdr:colOff>
      <xdr:row>3</xdr:row>
      <xdr:rowOff>544285</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4272" y="217714"/>
          <a:ext cx="1657348" cy="166007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764720</xdr:colOff>
      <xdr:row>3</xdr:row>
      <xdr:rowOff>200025</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53150"/>
          <a:ext cx="1621970" cy="6707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764720</xdr:colOff>
      <xdr:row>3</xdr:row>
      <xdr:rowOff>544285</xdr:rowOff>
    </xdr:to>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53150"/>
          <a:ext cx="1621970" cy="162463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647700</xdr:colOff>
      <xdr:row>1</xdr:row>
      <xdr:rowOff>62651</xdr:rowOff>
    </xdr:from>
    <xdr:to>
      <xdr:col>2</xdr:col>
      <xdr:colOff>238125</xdr:colOff>
      <xdr:row>4</xdr:row>
      <xdr:rowOff>1</xdr:rowOff>
    </xdr:to>
    <xdr:pic>
      <xdr:nvPicPr>
        <xdr:cNvPr id="2" name="Imagen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53151"/>
          <a:ext cx="1095375" cy="7374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1</xdr:col>
      <xdr:colOff>1379220</xdr:colOff>
      <xdr:row>3</xdr:row>
      <xdr:rowOff>234879</xdr:rowOff>
    </xdr:to>
    <xdr:pic>
      <xdr:nvPicPr>
        <xdr:cNvPr id="2" name="Imagen 1">
          <a:extLst>
            <a:ext uri="{FF2B5EF4-FFF2-40B4-BE49-F238E27FC236}">
              <a16:creationId xmlns:a16="http://schemas.microsoft.com/office/drawing/2014/main" id="{21C69E56-881C-4740-B392-0CAE36D1D9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245530"/>
          <a:ext cx="731520" cy="7208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647700</xdr:colOff>
      <xdr:row>2</xdr:row>
      <xdr:rowOff>62651</xdr:rowOff>
    </xdr:from>
    <xdr:to>
      <xdr:col>2</xdr:col>
      <xdr:colOff>716280</xdr:colOff>
      <xdr:row>4</xdr:row>
      <xdr:rowOff>487680</xdr:rowOff>
    </xdr:to>
    <xdr:pic>
      <xdr:nvPicPr>
        <xdr:cNvPr id="2" name="Imagen 1">
          <a:extLst>
            <a:ext uri="{FF2B5EF4-FFF2-40B4-BE49-F238E27FC236}">
              <a16:creationId xmlns:a16="http://schemas.microsoft.com/office/drawing/2014/main" id="{CA56E80B-AE90-4B76-96F4-2E11C10ED4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428411"/>
          <a:ext cx="1630680" cy="15680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764720</xdr:colOff>
      <xdr:row>3</xdr:row>
      <xdr:rowOff>544285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53150"/>
          <a:ext cx="1621970" cy="16246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612322</xdr:colOff>
      <xdr:row>1</xdr:row>
      <xdr:rowOff>27214</xdr:rowOff>
    </xdr:from>
    <xdr:to>
      <xdr:col>2</xdr:col>
      <xdr:colOff>707570</xdr:colOff>
      <xdr:row>3</xdr:row>
      <xdr:rowOff>544285</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4272" y="217714"/>
          <a:ext cx="1657348" cy="16600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759277</xdr:colOff>
      <xdr:row>3</xdr:row>
      <xdr:rowOff>544285</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53150"/>
          <a:ext cx="1616527" cy="16246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1</xdr:col>
      <xdr:colOff>1676400</xdr:colOff>
      <xdr:row>5</xdr:row>
      <xdr:rowOff>85725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253150"/>
          <a:ext cx="1028700" cy="7088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647700</xdr:colOff>
      <xdr:row>2</xdr:row>
      <xdr:rowOff>62651</xdr:rowOff>
    </xdr:from>
    <xdr:to>
      <xdr:col>2</xdr:col>
      <xdr:colOff>731520</xdr:colOff>
      <xdr:row>4</xdr:row>
      <xdr:rowOff>487680</xdr:rowOff>
    </xdr:to>
    <xdr:pic>
      <xdr:nvPicPr>
        <xdr:cNvPr id="2" name="Imagen 1">
          <a:extLst>
            <a:ext uri="{FF2B5EF4-FFF2-40B4-BE49-F238E27FC236}">
              <a16:creationId xmlns:a16="http://schemas.microsoft.com/office/drawing/2014/main" id="{6BA75459-CF19-446A-AF45-F9E723FC74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8700" y="428411"/>
          <a:ext cx="1630680" cy="156802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764720</xdr:colOff>
      <xdr:row>3</xdr:row>
      <xdr:rowOff>544285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53150"/>
          <a:ext cx="1621970" cy="16246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647700</xdr:colOff>
      <xdr:row>1</xdr:row>
      <xdr:rowOff>62650</xdr:rowOff>
    </xdr:from>
    <xdr:to>
      <xdr:col>2</xdr:col>
      <xdr:colOff>764720</xdr:colOff>
      <xdr:row>6</xdr:row>
      <xdr:rowOff>449035</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19175" y="253150"/>
          <a:ext cx="1621970" cy="16246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XAN~1\AppData\Local\Temp\Rar$DIa0.238\Plan%20de%20Acci&#243;n%20DESI%202020_Revisad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ALEXAN~1\AppData\Local\Temp\Rar$DIa0.130\4.%20Plan%20de%20Acci&#243;n%20GTHU.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ALEXAN~1\AppData\Local\Temp\Rar$DIa0.604\4.%20Plan%20de%20acci&#243;n%20GDO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LEXAN~1\AppData\Local\Temp\Rar$DIa0.671\4.%20Plan%20de%20Acci&#243;n%20COD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Z:\PES\1.%20Planeaci&#243;n%20Estrat&#233;gica\2020\GJUR%20PLAN%20DE%20ACCI&#211;N%202020.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edna.vallejo\Downloads\DESI-FM-005-V10_Formulacion_y_Seguimiento_del_Plan_de_Accion%20CEM%202020-Semestre1%20(1).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Z:\PES\1.%20Planeaci&#243;n%20Estrat&#233;gica\2020\DESI-FM-005-V10_Formulacion_y_Seguimiento_del_Plan_de_Accion%20CEM%202020-ajustado%2030122019.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Z:\1.%20Planeaci&#243;n%20Estrat&#233;gica\2019\PPMQ%20PA%202019.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alexander.perea\Downloads\DESI-FM-005-V10_Formulacion%20Plan_de_Accion%20GDOC%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LEXAN~1\AppData\Local\Temp\Rar$DIa0.434\4.%20Plan%20de%20acci&#243;n%20API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LEXAN~1\AppData\Local\Temp\Rar$DIa0.878\EGTI_Plan_de_Accion_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LEXAN~1\AppData\Local\Temp\Rar$DIa0.560\PIV%20%20PLAN%20DE%20ACCI&#211;N%202020%20VF.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LEXAN~1\AppData\Local\Temp\Rar$DIa0.609\Plan%20de%20Acci&#243;n%20IMVI%202020%20Fin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LEXAN~1\AppData\Local\Temp\Rar$DIa0.526\GSIT_Plan_de_Accion_2020_V4_OP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LEXAN~1\AppData\Local\Temp\Rar$DIa0.072\GREF%20-%20PLAN%20DEACCI&#211;N%2020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ALEXAN~1\AppData\Local\Temp\Rar$DIa0.286\GCON%20-%20PLAN%20DE%20ACCI&#211;N%202020.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ALEXAN~1\AppData\Local\Temp\Rar$DIa0.888\4.%20PLAN%20DE%20ACCI&#211;N%20-%20GEF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sheetData sheetId="1"/>
      <sheetData sheetId="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sheetData sheetId="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sheetData sheetId="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2019"/>
      <sheetName val="Hoja2"/>
      <sheetName val="Instructivo"/>
    </sheetNames>
    <sheetDataSet>
      <sheetData sheetId="0" refreshError="1"/>
      <sheetData sheetId="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DR238"/>
  <sheetViews>
    <sheetView topLeftCell="A212" zoomScale="60" zoomScaleNormal="60" workbookViewId="0">
      <selection activeCell="K214" sqref="A214:XFD214"/>
    </sheetView>
  </sheetViews>
  <sheetFormatPr defaultColWidth="11.42578125" defaultRowHeight="13.9"/>
  <cols>
    <col min="1" max="1" width="7.28515625" style="1" bestFit="1" customWidth="1"/>
    <col min="2" max="2" width="22.5703125" style="1" customWidth="1"/>
    <col min="3" max="3" width="18.42578125" style="1" customWidth="1"/>
    <col min="4" max="5" width="21.28515625" style="1" customWidth="1"/>
    <col min="6" max="6" width="21.140625" style="1" customWidth="1"/>
    <col min="7" max="7" width="19.42578125" style="1" customWidth="1"/>
    <col min="8" max="8" width="14.85546875" style="1" customWidth="1"/>
    <col min="9" max="10" width="21.140625" style="1" customWidth="1"/>
    <col min="11" max="11" width="17.85546875" style="1" customWidth="1"/>
    <col min="12" max="12" width="23.140625" style="1" customWidth="1"/>
    <col min="13" max="14" width="19.85546875" style="1" customWidth="1"/>
    <col min="15" max="15" width="13.85546875" style="1" hidden="1" customWidth="1"/>
    <col min="16" max="16" width="17.140625" style="1" customWidth="1"/>
    <col min="17" max="18" width="19.7109375" style="1" customWidth="1"/>
    <col min="19" max="19" width="24.28515625" style="1" bestFit="1" customWidth="1"/>
    <col min="20" max="20" width="23.5703125" style="1" customWidth="1"/>
    <col min="21" max="21" width="23.85546875" style="1" customWidth="1"/>
    <col min="22" max="22" width="20.28515625" style="1" customWidth="1"/>
    <col min="23" max="23" width="19.85546875" style="1" hidden="1" customWidth="1"/>
    <col min="24" max="24" width="21.5703125" style="1" customWidth="1"/>
    <col min="25" max="25" width="19.85546875" style="1" hidden="1" customWidth="1"/>
    <col min="26" max="26" width="26.7109375" style="1" customWidth="1"/>
    <col min="27" max="27" width="21.28515625" style="1" customWidth="1"/>
    <col min="28" max="28" width="17.5703125" style="1" customWidth="1"/>
    <col min="29" max="29" width="18.140625" style="1" customWidth="1"/>
    <col min="30" max="30" width="19" style="1" customWidth="1"/>
    <col min="31" max="31" width="24.85546875" style="1" customWidth="1"/>
    <col min="32" max="32" width="17" style="1" customWidth="1"/>
    <col min="33" max="33" width="17.85546875" style="1" customWidth="1"/>
    <col min="34" max="34" width="15.42578125" style="1" customWidth="1"/>
    <col min="35" max="35" width="19.7109375" style="1" customWidth="1"/>
    <col min="36" max="36" width="16.140625" style="1" customWidth="1"/>
    <col min="37" max="37" width="15.7109375" style="1" customWidth="1"/>
    <col min="38" max="38" width="19.28515625" style="1" customWidth="1"/>
    <col min="39" max="41" width="15.7109375" style="1" customWidth="1"/>
    <col min="42" max="42" width="24.5703125" style="1" customWidth="1"/>
    <col min="43" max="43" width="23.7109375" style="1" customWidth="1"/>
    <col min="44" max="44" width="19.5703125" style="1" customWidth="1"/>
    <col min="45" max="45" width="11.85546875" style="1" customWidth="1"/>
    <col min="46" max="16384" width="11.42578125" style="1"/>
  </cols>
  <sheetData>
    <row r="1" spans="1:45" ht="14.45" thickBot="1"/>
    <row r="2" spans="1:45" ht="45" customHeight="1" thickBot="1">
      <c r="B2" s="303"/>
      <c r="C2" s="304"/>
      <c r="D2" s="309" t="s">
        <v>0</v>
      </c>
      <c r="E2" s="310"/>
      <c r="F2" s="310"/>
      <c r="G2" s="310"/>
      <c r="H2" s="310"/>
      <c r="I2" s="310"/>
      <c r="J2" s="310"/>
      <c r="K2" s="310"/>
      <c r="L2" s="310"/>
      <c r="M2" s="310"/>
      <c r="N2" s="310"/>
      <c r="O2" s="310"/>
      <c r="P2" s="310"/>
      <c r="Q2" s="310"/>
      <c r="R2" s="310"/>
      <c r="S2" s="310"/>
      <c r="T2" s="310"/>
      <c r="U2" s="310"/>
      <c r="V2" s="310"/>
      <c r="W2" s="310"/>
      <c r="X2" s="310"/>
      <c r="Y2" s="310"/>
      <c r="Z2" s="310"/>
      <c r="AA2" s="311"/>
      <c r="AB2" s="312" t="s">
        <v>0</v>
      </c>
      <c r="AC2" s="313"/>
      <c r="AD2" s="313"/>
      <c r="AE2" s="313"/>
      <c r="AF2" s="313"/>
      <c r="AG2" s="313"/>
      <c r="AH2" s="313"/>
      <c r="AI2" s="313"/>
      <c r="AJ2" s="313"/>
      <c r="AK2" s="313"/>
      <c r="AL2" s="313"/>
      <c r="AM2" s="313"/>
      <c r="AN2" s="313"/>
      <c r="AO2" s="313"/>
      <c r="AP2" s="313"/>
      <c r="AQ2" s="313"/>
      <c r="AR2" s="313"/>
      <c r="AS2" s="313"/>
    </row>
    <row r="3" spans="1:45" ht="45" customHeight="1" thickBot="1">
      <c r="B3" s="305"/>
      <c r="C3" s="306"/>
      <c r="D3" s="314" t="s">
        <v>1</v>
      </c>
      <c r="E3" s="315"/>
      <c r="F3" s="315"/>
      <c r="G3" s="315"/>
      <c r="H3" s="315"/>
      <c r="I3" s="315"/>
      <c r="J3" s="315"/>
      <c r="K3" s="315"/>
      <c r="L3" s="315"/>
      <c r="M3" s="315"/>
      <c r="N3" s="315"/>
      <c r="O3" s="315"/>
      <c r="P3" s="315"/>
      <c r="Q3" s="316"/>
      <c r="R3" s="317" t="s">
        <v>2</v>
      </c>
      <c r="S3" s="315"/>
      <c r="T3" s="315"/>
      <c r="U3" s="315"/>
      <c r="V3" s="315"/>
      <c r="W3" s="315"/>
      <c r="X3" s="315"/>
      <c r="Y3" s="315"/>
      <c r="Z3" s="315"/>
      <c r="AA3" s="318"/>
      <c r="AB3" s="319"/>
      <c r="AC3" s="320"/>
      <c r="AD3" s="320"/>
      <c r="AE3" s="320"/>
      <c r="AF3" s="320"/>
      <c r="AG3" s="320"/>
      <c r="AH3" s="320"/>
      <c r="AI3" s="320"/>
      <c r="AJ3" s="320"/>
      <c r="AK3" s="320"/>
      <c r="AL3" s="320"/>
      <c r="AM3" s="320"/>
      <c r="AN3" s="320"/>
      <c r="AO3" s="320"/>
      <c r="AP3" s="320"/>
      <c r="AQ3" s="320"/>
      <c r="AR3" s="320"/>
      <c r="AS3" s="320"/>
    </row>
    <row r="4" spans="1:45" ht="45" customHeight="1" thickBot="1">
      <c r="B4" s="307"/>
      <c r="C4" s="308"/>
      <c r="D4" s="314" t="s">
        <v>3</v>
      </c>
      <c r="E4" s="315"/>
      <c r="F4" s="315"/>
      <c r="G4" s="315"/>
      <c r="H4" s="315"/>
      <c r="I4" s="315"/>
      <c r="J4" s="315"/>
      <c r="K4" s="315"/>
      <c r="L4" s="315"/>
      <c r="M4" s="315"/>
      <c r="N4" s="315"/>
      <c r="O4" s="315"/>
      <c r="P4" s="315"/>
      <c r="Q4" s="315"/>
      <c r="R4" s="315"/>
      <c r="S4" s="315"/>
      <c r="T4" s="315"/>
      <c r="U4" s="315"/>
      <c r="V4" s="315"/>
      <c r="W4" s="315"/>
      <c r="X4" s="315"/>
      <c r="Y4" s="315"/>
      <c r="Z4" s="315"/>
      <c r="AA4" s="318"/>
      <c r="AB4" s="319"/>
      <c r="AC4" s="320"/>
      <c r="AD4" s="320"/>
      <c r="AE4" s="320"/>
      <c r="AF4" s="320"/>
      <c r="AG4" s="320"/>
      <c r="AH4" s="320"/>
      <c r="AI4" s="320"/>
      <c r="AJ4" s="320"/>
      <c r="AK4" s="320"/>
      <c r="AL4" s="320"/>
      <c r="AM4" s="320"/>
      <c r="AN4" s="320"/>
      <c r="AO4" s="320"/>
      <c r="AP4" s="320"/>
      <c r="AQ4" s="320"/>
      <c r="AR4" s="320"/>
      <c r="AS4" s="320"/>
    </row>
    <row r="6" spans="1:45" ht="36" customHeight="1">
      <c r="A6" s="323" t="s">
        <v>4</v>
      </c>
      <c r="B6" s="324" t="s">
        <v>5</v>
      </c>
      <c r="C6" s="325"/>
      <c r="D6" s="325"/>
      <c r="E6" s="325"/>
      <c r="F6" s="325"/>
      <c r="G6" s="325"/>
      <c r="H6" s="325"/>
      <c r="I6" s="325"/>
      <c r="J6" s="326"/>
      <c r="K6" s="327" t="s">
        <v>6</v>
      </c>
      <c r="L6" s="328"/>
      <c r="M6" s="328"/>
      <c r="N6" s="328"/>
      <c r="O6" s="328"/>
      <c r="P6" s="328"/>
      <c r="Q6" s="328"/>
      <c r="R6" s="329"/>
      <c r="S6" s="330" t="s">
        <v>7</v>
      </c>
      <c r="T6" s="330"/>
      <c r="U6" s="330"/>
      <c r="V6" s="330"/>
      <c r="W6" s="103"/>
      <c r="X6" s="331" t="s">
        <v>8</v>
      </c>
      <c r="Y6" s="103"/>
      <c r="Z6" s="331" t="s">
        <v>9</v>
      </c>
      <c r="AA6" s="331"/>
      <c r="AB6" s="321" t="s">
        <v>10</v>
      </c>
      <c r="AC6" s="322"/>
      <c r="AD6" s="322"/>
      <c r="AE6" s="322"/>
      <c r="AF6" s="322"/>
      <c r="AG6" s="322"/>
      <c r="AH6" s="322"/>
      <c r="AI6" s="322"/>
      <c r="AJ6" s="322"/>
      <c r="AK6" s="322"/>
      <c r="AL6" s="322"/>
      <c r="AM6" s="322"/>
      <c r="AN6" s="322"/>
      <c r="AO6" s="322"/>
      <c r="AP6" s="322"/>
      <c r="AQ6" s="322"/>
      <c r="AR6" s="322"/>
      <c r="AS6" s="322"/>
    </row>
    <row r="7" spans="1:45" ht="108" customHeight="1">
      <c r="A7" s="323"/>
      <c r="B7" s="2" t="s">
        <v>11</v>
      </c>
      <c r="C7" s="2" t="s">
        <v>12</v>
      </c>
      <c r="D7" s="2" t="s">
        <v>13</v>
      </c>
      <c r="E7" s="2" t="s">
        <v>14</v>
      </c>
      <c r="F7" s="2" t="s">
        <v>15</v>
      </c>
      <c r="G7" s="2" t="s">
        <v>16</v>
      </c>
      <c r="H7" s="2" t="s">
        <v>17</v>
      </c>
      <c r="I7" s="2" t="s">
        <v>18</v>
      </c>
      <c r="J7" s="2" t="s">
        <v>19</v>
      </c>
      <c r="K7" s="3" t="s">
        <v>20</v>
      </c>
      <c r="L7" s="3" t="s">
        <v>21</v>
      </c>
      <c r="M7" s="3" t="s">
        <v>22</v>
      </c>
      <c r="N7" s="3" t="s">
        <v>23</v>
      </c>
      <c r="O7" s="3" t="s">
        <v>24</v>
      </c>
      <c r="P7" s="3" t="s">
        <v>25</v>
      </c>
      <c r="Q7" s="3" t="s">
        <v>19</v>
      </c>
      <c r="R7" s="3" t="s">
        <v>26</v>
      </c>
      <c r="S7" s="4" t="s">
        <v>27</v>
      </c>
      <c r="T7" s="4" t="s">
        <v>18</v>
      </c>
      <c r="U7" s="4" t="s">
        <v>28</v>
      </c>
      <c r="V7" s="4" t="s">
        <v>29</v>
      </c>
      <c r="W7" s="4"/>
      <c r="X7" s="331"/>
      <c r="Y7" s="4" t="s">
        <v>19</v>
      </c>
      <c r="Z7" s="5" t="s">
        <v>30</v>
      </c>
      <c r="AA7" s="5" t="s">
        <v>31</v>
      </c>
      <c r="AB7" s="6" t="s">
        <v>32</v>
      </c>
      <c r="AC7" s="6" t="s">
        <v>33</v>
      </c>
      <c r="AD7" s="6" t="s">
        <v>34</v>
      </c>
      <c r="AE7" s="6" t="s">
        <v>35</v>
      </c>
      <c r="AF7" s="6" t="s">
        <v>36</v>
      </c>
      <c r="AG7" s="6" t="s">
        <v>37</v>
      </c>
      <c r="AH7" s="6" t="s">
        <v>38</v>
      </c>
      <c r="AI7" s="6" t="s">
        <v>39</v>
      </c>
      <c r="AJ7" s="6" t="s">
        <v>40</v>
      </c>
      <c r="AK7" s="6" t="s">
        <v>41</v>
      </c>
      <c r="AL7" s="6" t="s">
        <v>42</v>
      </c>
      <c r="AM7" s="6" t="s">
        <v>43</v>
      </c>
      <c r="AN7" s="6" t="s">
        <v>44</v>
      </c>
      <c r="AO7" s="6" t="s">
        <v>45</v>
      </c>
      <c r="AP7" s="6" t="s">
        <v>46</v>
      </c>
      <c r="AQ7" s="6" t="s">
        <v>47</v>
      </c>
      <c r="AR7" s="6" t="s">
        <v>48</v>
      </c>
      <c r="AS7" s="6" t="s">
        <v>49</v>
      </c>
    </row>
    <row r="8" spans="1:45" ht="60" customHeight="1">
      <c r="A8" s="158">
        <v>1</v>
      </c>
      <c r="B8" s="158" t="s">
        <v>50</v>
      </c>
      <c r="C8" s="260" t="s">
        <v>51</v>
      </c>
      <c r="D8" s="158" t="s">
        <v>52</v>
      </c>
      <c r="E8" s="158" t="s">
        <v>53</v>
      </c>
      <c r="F8" s="158" t="s">
        <v>54</v>
      </c>
      <c r="G8" s="158" t="s">
        <v>55</v>
      </c>
      <c r="H8" s="158" t="s">
        <v>56</v>
      </c>
      <c r="I8" s="167">
        <v>0.25</v>
      </c>
      <c r="J8" s="167">
        <f>(Q8*L8)+(Q15*L15)</f>
        <v>0</v>
      </c>
      <c r="K8" s="152" t="s">
        <v>57</v>
      </c>
      <c r="L8" s="228">
        <v>0.5</v>
      </c>
      <c r="M8" s="151">
        <v>43831</v>
      </c>
      <c r="N8" s="151">
        <v>44012</v>
      </c>
      <c r="O8" s="152"/>
      <c r="P8" s="152" t="s">
        <v>58</v>
      </c>
      <c r="Q8" s="153">
        <f>(Y8*T8)+(T9*Y9)+(T10*Y10)+(T12*Y12)+(T13*Y13)+(T14*Y14)+(T11*Y11)</f>
        <v>0</v>
      </c>
      <c r="R8" s="153" t="s">
        <v>59</v>
      </c>
      <c r="S8" s="128" t="s">
        <v>60</v>
      </c>
      <c r="T8" s="106">
        <v>0.2</v>
      </c>
      <c r="U8" s="117">
        <v>43831</v>
      </c>
      <c r="V8" s="117">
        <v>43891</v>
      </c>
      <c r="W8" s="7">
        <f>V8-U8</f>
        <v>60</v>
      </c>
      <c r="X8" s="104"/>
      <c r="Y8" s="8">
        <f>IF(X8="ejecutado",1,0)</f>
        <v>0</v>
      </c>
      <c r="Z8" s="9"/>
      <c r="AA8" s="9"/>
      <c r="AB8" s="122" t="s">
        <v>61</v>
      </c>
      <c r="AC8" s="122" t="s">
        <v>61</v>
      </c>
      <c r="AD8" s="122" t="s">
        <v>61</v>
      </c>
      <c r="AE8" s="122" t="s">
        <v>62</v>
      </c>
      <c r="AF8" s="122" t="s">
        <v>62</v>
      </c>
      <c r="AG8" s="122" t="s">
        <v>61</v>
      </c>
      <c r="AH8" s="122" t="s">
        <v>61</v>
      </c>
      <c r="AI8" s="122" t="s">
        <v>61</v>
      </c>
      <c r="AJ8" s="122" t="s">
        <v>61</v>
      </c>
      <c r="AK8" s="122" t="s">
        <v>61</v>
      </c>
      <c r="AL8" s="122" t="s">
        <v>61</v>
      </c>
      <c r="AM8" s="122" t="s">
        <v>61</v>
      </c>
      <c r="AN8" s="122" t="s">
        <v>61</v>
      </c>
      <c r="AO8" s="122" t="s">
        <v>61</v>
      </c>
      <c r="AP8" s="122" t="s">
        <v>61</v>
      </c>
      <c r="AQ8" s="122" t="s">
        <v>61</v>
      </c>
      <c r="AR8" s="122" t="s">
        <v>61</v>
      </c>
      <c r="AS8" s="122" t="s">
        <v>61</v>
      </c>
    </row>
    <row r="9" spans="1:45" ht="55.15">
      <c r="A9" s="174"/>
      <c r="B9" s="174"/>
      <c r="C9" s="261"/>
      <c r="D9" s="174"/>
      <c r="E9" s="174"/>
      <c r="F9" s="174"/>
      <c r="G9" s="174"/>
      <c r="H9" s="174"/>
      <c r="I9" s="165"/>
      <c r="J9" s="165"/>
      <c r="K9" s="152"/>
      <c r="L9" s="228"/>
      <c r="M9" s="151"/>
      <c r="N9" s="151"/>
      <c r="O9" s="152"/>
      <c r="P9" s="152"/>
      <c r="Q9" s="154"/>
      <c r="R9" s="154"/>
      <c r="S9" s="128" t="s">
        <v>63</v>
      </c>
      <c r="T9" s="106">
        <v>0.2</v>
      </c>
      <c r="U9" s="117">
        <v>43831</v>
      </c>
      <c r="V9" s="117">
        <v>43890</v>
      </c>
      <c r="W9" s="7">
        <f t="shared" ref="W9:W10" si="0">V9-U9</f>
        <v>59</v>
      </c>
      <c r="X9" s="104"/>
      <c r="Y9" s="8">
        <f t="shared" ref="Y9:Y10" si="1">IF(X9="ejecutado",1,0)</f>
        <v>0</v>
      </c>
      <c r="Z9" s="9"/>
      <c r="AA9" s="9"/>
      <c r="AB9" s="122" t="s">
        <v>61</v>
      </c>
      <c r="AC9" s="122" t="s">
        <v>61</v>
      </c>
      <c r="AD9" s="122" t="s">
        <v>61</v>
      </c>
      <c r="AE9" s="122" t="s">
        <v>62</v>
      </c>
      <c r="AF9" s="122" t="s">
        <v>62</v>
      </c>
      <c r="AG9" s="122" t="s">
        <v>61</v>
      </c>
      <c r="AH9" s="122" t="s">
        <v>61</v>
      </c>
      <c r="AI9" s="122" t="s">
        <v>61</v>
      </c>
      <c r="AJ9" s="122" t="s">
        <v>61</v>
      </c>
      <c r="AK9" s="122" t="s">
        <v>61</v>
      </c>
      <c r="AL9" s="122" t="s">
        <v>61</v>
      </c>
      <c r="AM9" s="122" t="s">
        <v>61</v>
      </c>
      <c r="AN9" s="122" t="s">
        <v>61</v>
      </c>
      <c r="AO9" s="122" t="s">
        <v>61</v>
      </c>
      <c r="AP9" s="122" t="s">
        <v>61</v>
      </c>
      <c r="AQ9" s="122" t="s">
        <v>61</v>
      </c>
      <c r="AR9" s="122" t="s">
        <v>61</v>
      </c>
      <c r="AS9" s="122" t="s">
        <v>61</v>
      </c>
    </row>
    <row r="10" spans="1:45" ht="60" customHeight="1">
      <c r="A10" s="174"/>
      <c r="B10" s="174"/>
      <c r="C10" s="261"/>
      <c r="D10" s="174"/>
      <c r="E10" s="174"/>
      <c r="F10" s="174"/>
      <c r="G10" s="174"/>
      <c r="H10" s="174"/>
      <c r="I10" s="165"/>
      <c r="J10" s="165"/>
      <c r="K10" s="152"/>
      <c r="L10" s="228"/>
      <c r="M10" s="151"/>
      <c r="N10" s="151"/>
      <c r="O10" s="152"/>
      <c r="P10" s="152"/>
      <c r="Q10" s="154"/>
      <c r="R10" s="154"/>
      <c r="S10" s="128" t="s">
        <v>64</v>
      </c>
      <c r="T10" s="106">
        <v>0.1</v>
      </c>
      <c r="U10" s="117">
        <v>43831</v>
      </c>
      <c r="V10" s="117">
        <v>43983</v>
      </c>
      <c r="W10" s="7">
        <f t="shared" si="0"/>
        <v>152</v>
      </c>
      <c r="X10" s="104"/>
      <c r="Y10" s="8">
        <f t="shared" si="1"/>
        <v>0</v>
      </c>
      <c r="Z10" s="9"/>
      <c r="AA10" s="9"/>
      <c r="AB10" s="122" t="s">
        <v>62</v>
      </c>
      <c r="AC10" s="122" t="s">
        <v>62</v>
      </c>
      <c r="AD10" s="122" t="s">
        <v>62</v>
      </c>
      <c r="AE10" s="122" t="s">
        <v>62</v>
      </c>
      <c r="AF10" s="122" t="s">
        <v>62</v>
      </c>
      <c r="AG10" s="122" t="s">
        <v>61</v>
      </c>
      <c r="AH10" s="122" t="s">
        <v>61</v>
      </c>
      <c r="AI10" s="122" t="s">
        <v>61</v>
      </c>
      <c r="AJ10" s="122" t="s">
        <v>61</v>
      </c>
      <c r="AK10" s="122" t="s">
        <v>61</v>
      </c>
      <c r="AL10" s="122" t="s">
        <v>61</v>
      </c>
      <c r="AM10" s="122" t="s">
        <v>61</v>
      </c>
      <c r="AN10" s="122" t="s">
        <v>61</v>
      </c>
      <c r="AO10" s="122" t="s">
        <v>61</v>
      </c>
      <c r="AP10" s="122" t="s">
        <v>61</v>
      </c>
      <c r="AQ10" s="122" t="s">
        <v>61</v>
      </c>
      <c r="AR10" s="122" t="s">
        <v>61</v>
      </c>
      <c r="AS10" s="122" t="s">
        <v>61</v>
      </c>
    </row>
    <row r="11" spans="1:45" ht="70.5" customHeight="1">
      <c r="A11" s="174"/>
      <c r="B11" s="174"/>
      <c r="C11" s="261"/>
      <c r="D11" s="174"/>
      <c r="E11" s="174"/>
      <c r="F11" s="174"/>
      <c r="G11" s="174"/>
      <c r="H11" s="174"/>
      <c r="I11" s="165"/>
      <c r="J11" s="165"/>
      <c r="K11" s="152"/>
      <c r="L11" s="228"/>
      <c r="M11" s="151"/>
      <c r="N11" s="151"/>
      <c r="O11" s="152"/>
      <c r="P11" s="152"/>
      <c r="Q11" s="154"/>
      <c r="R11" s="154"/>
      <c r="S11" s="128" t="s">
        <v>65</v>
      </c>
      <c r="T11" s="106">
        <v>0.1</v>
      </c>
      <c r="U11" s="117">
        <v>43831</v>
      </c>
      <c r="V11" s="117">
        <v>43891</v>
      </c>
      <c r="W11" s="7"/>
      <c r="X11" s="104"/>
      <c r="Y11" s="8"/>
      <c r="Z11" s="9"/>
      <c r="AA11" s="9"/>
      <c r="AB11" s="122"/>
      <c r="AC11" s="122"/>
      <c r="AD11" s="122"/>
      <c r="AE11" s="122" t="s">
        <v>62</v>
      </c>
      <c r="AF11" s="122" t="s">
        <v>62</v>
      </c>
      <c r="AG11" s="122"/>
      <c r="AH11" s="122"/>
      <c r="AI11" s="122"/>
      <c r="AJ11" s="122"/>
      <c r="AK11" s="122"/>
      <c r="AL11" s="122"/>
      <c r="AM11" s="122"/>
      <c r="AN11" s="122"/>
      <c r="AO11" s="122"/>
      <c r="AP11" s="122"/>
      <c r="AQ11" s="122"/>
      <c r="AR11" s="122"/>
      <c r="AS11" s="122"/>
    </row>
    <row r="12" spans="1:45" ht="60" customHeight="1">
      <c r="A12" s="174"/>
      <c r="B12" s="174"/>
      <c r="C12" s="261"/>
      <c r="D12" s="174"/>
      <c r="E12" s="174"/>
      <c r="F12" s="174"/>
      <c r="G12" s="174"/>
      <c r="H12" s="174"/>
      <c r="I12" s="165"/>
      <c r="J12" s="165"/>
      <c r="K12" s="152"/>
      <c r="L12" s="228"/>
      <c r="M12" s="151"/>
      <c r="N12" s="151"/>
      <c r="O12" s="152"/>
      <c r="P12" s="152"/>
      <c r="Q12" s="154"/>
      <c r="R12" s="154"/>
      <c r="S12" s="128" t="s">
        <v>66</v>
      </c>
      <c r="T12" s="106">
        <v>0.2</v>
      </c>
      <c r="U12" s="117">
        <v>43891</v>
      </c>
      <c r="V12" s="117">
        <v>44012</v>
      </c>
      <c r="W12" s="7"/>
      <c r="X12" s="104"/>
      <c r="Y12" s="8"/>
      <c r="Z12" s="9"/>
      <c r="AA12" s="9"/>
      <c r="AB12" s="122"/>
      <c r="AC12" s="122"/>
      <c r="AD12" s="122"/>
      <c r="AE12" s="122" t="s">
        <v>62</v>
      </c>
      <c r="AF12" s="122" t="s">
        <v>62</v>
      </c>
      <c r="AG12" s="122"/>
      <c r="AH12" s="122"/>
      <c r="AI12" s="122"/>
      <c r="AJ12" s="122"/>
      <c r="AK12" s="122"/>
      <c r="AL12" s="122"/>
      <c r="AM12" s="122"/>
      <c r="AN12" s="122"/>
      <c r="AO12" s="122"/>
      <c r="AP12" s="122"/>
      <c r="AQ12" s="122"/>
      <c r="AR12" s="122"/>
      <c r="AS12" s="122"/>
    </row>
    <row r="13" spans="1:45" ht="60" customHeight="1">
      <c r="A13" s="174"/>
      <c r="B13" s="174"/>
      <c r="C13" s="261"/>
      <c r="D13" s="174"/>
      <c r="E13" s="174"/>
      <c r="F13" s="174"/>
      <c r="G13" s="174"/>
      <c r="H13" s="174"/>
      <c r="I13" s="165"/>
      <c r="J13" s="165"/>
      <c r="K13" s="152"/>
      <c r="L13" s="228"/>
      <c r="M13" s="151"/>
      <c r="N13" s="151"/>
      <c r="O13" s="152"/>
      <c r="P13" s="152"/>
      <c r="Q13" s="154"/>
      <c r="R13" s="154"/>
      <c r="S13" s="128" t="s">
        <v>67</v>
      </c>
      <c r="T13" s="106">
        <v>0.1</v>
      </c>
      <c r="U13" s="117">
        <v>43891</v>
      </c>
      <c r="V13" s="117">
        <v>44012</v>
      </c>
      <c r="W13" s="7"/>
      <c r="X13" s="104"/>
      <c r="Y13" s="8"/>
      <c r="Z13" s="9"/>
      <c r="AA13" s="9"/>
      <c r="AB13" s="122"/>
      <c r="AC13" s="122"/>
      <c r="AD13" s="122"/>
      <c r="AE13" s="122" t="s">
        <v>62</v>
      </c>
      <c r="AF13" s="122" t="s">
        <v>62</v>
      </c>
      <c r="AG13" s="122"/>
      <c r="AH13" s="122"/>
      <c r="AI13" s="122"/>
      <c r="AJ13" s="122"/>
      <c r="AK13" s="122"/>
      <c r="AL13" s="122"/>
      <c r="AM13" s="122"/>
      <c r="AN13" s="122"/>
      <c r="AO13" s="122"/>
      <c r="AP13" s="122"/>
      <c r="AQ13" s="122"/>
      <c r="AR13" s="122"/>
      <c r="AS13" s="122"/>
    </row>
    <row r="14" spans="1:45" ht="60" customHeight="1">
      <c r="A14" s="174"/>
      <c r="B14" s="174"/>
      <c r="C14" s="261"/>
      <c r="D14" s="174"/>
      <c r="E14" s="174"/>
      <c r="F14" s="174"/>
      <c r="G14" s="174"/>
      <c r="H14" s="174"/>
      <c r="I14" s="165"/>
      <c r="J14" s="165"/>
      <c r="K14" s="152"/>
      <c r="L14" s="228"/>
      <c r="M14" s="151"/>
      <c r="N14" s="151"/>
      <c r="O14" s="152"/>
      <c r="P14" s="152"/>
      <c r="Q14" s="154"/>
      <c r="R14" s="154"/>
      <c r="S14" s="128" t="s">
        <v>68</v>
      </c>
      <c r="T14" s="106">
        <v>0.1</v>
      </c>
      <c r="U14" s="117">
        <v>43586</v>
      </c>
      <c r="V14" s="117">
        <v>44012</v>
      </c>
      <c r="W14" s="7"/>
      <c r="X14" s="104"/>
      <c r="Y14" s="8"/>
      <c r="Z14" s="9"/>
      <c r="AA14" s="9"/>
      <c r="AB14" s="122"/>
      <c r="AC14" s="122"/>
      <c r="AD14" s="122"/>
      <c r="AE14" s="122" t="s">
        <v>62</v>
      </c>
      <c r="AF14" s="122" t="s">
        <v>62</v>
      </c>
      <c r="AG14" s="122"/>
      <c r="AH14" s="122"/>
      <c r="AI14" s="122"/>
      <c r="AJ14" s="122"/>
      <c r="AK14" s="122"/>
      <c r="AL14" s="122"/>
      <c r="AM14" s="122"/>
      <c r="AN14" s="122"/>
      <c r="AO14" s="122"/>
      <c r="AP14" s="122"/>
      <c r="AQ14" s="122"/>
      <c r="AR14" s="122"/>
      <c r="AS14" s="122"/>
    </row>
    <row r="15" spans="1:45" ht="103.5" customHeight="1">
      <c r="A15" s="174"/>
      <c r="B15" s="174"/>
      <c r="C15" s="261"/>
      <c r="D15" s="174"/>
      <c r="E15" s="174"/>
      <c r="F15" s="174"/>
      <c r="G15" s="174"/>
      <c r="H15" s="174"/>
      <c r="I15" s="165"/>
      <c r="J15" s="165"/>
      <c r="K15" s="152" t="s">
        <v>69</v>
      </c>
      <c r="L15" s="228">
        <v>0.5</v>
      </c>
      <c r="M15" s="151"/>
      <c r="N15" s="151">
        <v>44012</v>
      </c>
      <c r="O15" s="152"/>
      <c r="P15" s="152" t="s">
        <v>70</v>
      </c>
      <c r="Q15" s="153">
        <f>(Y15*T15)+(T16*Y16)+(T17*Y17)</f>
        <v>0</v>
      </c>
      <c r="R15" s="153" t="s">
        <v>59</v>
      </c>
      <c r="S15" s="128" t="s">
        <v>71</v>
      </c>
      <c r="T15" s="106">
        <v>0.3</v>
      </c>
      <c r="U15" s="117">
        <v>43891</v>
      </c>
      <c r="V15" s="117">
        <v>43951</v>
      </c>
      <c r="W15" s="7">
        <f>V15-U15</f>
        <v>60</v>
      </c>
      <c r="X15" s="104"/>
      <c r="Y15" s="8">
        <f>IF(X15="ejecutado",1,0)</f>
        <v>0</v>
      </c>
      <c r="Z15" s="9"/>
      <c r="AA15" s="9"/>
      <c r="AB15" s="122" t="s">
        <v>61</v>
      </c>
      <c r="AC15" s="122" t="s">
        <v>61</v>
      </c>
      <c r="AD15" s="122" t="s">
        <v>61</v>
      </c>
      <c r="AE15" s="122" t="s">
        <v>62</v>
      </c>
      <c r="AF15" s="122" t="s">
        <v>61</v>
      </c>
      <c r="AG15" s="122" t="s">
        <v>61</v>
      </c>
      <c r="AH15" s="122" t="s">
        <v>62</v>
      </c>
      <c r="AI15" s="122" t="s">
        <v>61</v>
      </c>
      <c r="AJ15" s="122" t="s">
        <v>61</v>
      </c>
      <c r="AK15" s="122" t="s">
        <v>61</v>
      </c>
      <c r="AL15" s="122" t="s">
        <v>61</v>
      </c>
      <c r="AM15" s="122" t="s">
        <v>61</v>
      </c>
      <c r="AN15" s="122" t="s">
        <v>61</v>
      </c>
      <c r="AO15" s="122" t="s">
        <v>61</v>
      </c>
      <c r="AP15" s="122" t="s">
        <v>61</v>
      </c>
      <c r="AQ15" s="122" t="s">
        <v>61</v>
      </c>
      <c r="AR15" s="122" t="s">
        <v>61</v>
      </c>
      <c r="AS15" s="122" t="s">
        <v>61</v>
      </c>
    </row>
    <row r="16" spans="1:45" ht="104.25" customHeight="1">
      <c r="A16" s="174"/>
      <c r="B16" s="174"/>
      <c r="C16" s="261"/>
      <c r="D16" s="174"/>
      <c r="E16" s="174"/>
      <c r="F16" s="174"/>
      <c r="G16" s="174"/>
      <c r="H16" s="174"/>
      <c r="I16" s="165"/>
      <c r="J16" s="165"/>
      <c r="K16" s="152"/>
      <c r="L16" s="228"/>
      <c r="M16" s="151"/>
      <c r="N16" s="151"/>
      <c r="O16" s="152"/>
      <c r="P16" s="152"/>
      <c r="Q16" s="154"/>
      <c r="R16" s="154"/>
      <c r="S16" s="128" t="s">
        <v>72</v>
      </c>
      <c r="T16" s="106">
        <v>0.4</v>
      </c>
      <c r="U16" s="117">
        <v>43891</v>
      </c>
      <c r="V16" s="117">
        <v>44012</v>
      </c>
      <c r="W16" s="7">
        <f t="shared" ref="W16" si="2">V16-U16</f>
        <v>121</v>
      </c>
      <c r="X16" s="104"/>
      <c r="Y16" s="8">
        <f t="shared" ref="Y16" si="3">IF(X16="ejecutado",1,0)</f>
        <v>0</v>
      </c>
      <c r="Z16" s="9"/>
      <c r="AA16" s="9"/>
      <c r="AB16" s="122" t="s">
        <v>61</v>
      </c>
      <c r="AC16" s="122" t="s">
        <v>61</v>
      </c>
      <c r="AD16" s="122" t="s">
        <v>61</v>
      </c>
      <c r="AE16" s="122" t="s">
        <v>62</v>
      </c>
      <c r="AF16" s="122" t="s">
        <v>61</v>
      </c>
      <c r="AG16" s="122" t="s">
        <v>61</v>
      </c>
      <c r="AH16" s="122" t="s">
        <v>61</v>
      </c>
      <c r="AI16" s="122" t="s">
        <v>61</v>
      </c>
      <c r="AJ16" s="122" t="s">
        <v>61</v>
      </c>
      <c r="AK16" s="122" t="s">
        <v>61</v>
      </c>
      <c r="AL16" s="122" t="s">
        <v>61</v>
      </c>
      <c r="AM16" s="122" t="s">
        <v>61</v>
      </c>
      <c r="AN16" s="122" t="s">
        <v>61</v>
      </c>
      <c r="AO16" s="122" t="s">
        <v>61</v>
      </c>
      <c r="AP16" s="122" t="s">
        <v>61</v>
      </c>
      <c r="AQ16" s="122" t="s">
        <v>61</v>
      </c>
      <c r="AR16" s="122" t="s">
        <v>61</v>
      </c>
      <c r="AS16" s="122" t="s">
        <v>61</v>
      </c>
    </row>
    <row r="17" spans="1:45" ht="69">
      <c r="A17" s="174"/>
      <c r="B17" s="174"/>
      <c r="C17" s="261"/>
      <c r="D17" s="174"/>
      <c r="E17" s="174"/>
      <c r="F17" s="174"/>
      <c r="G17" s="174"/>
      <c r="H17" s="174"/>
      <c r="I17" s="165"/>
      <c r="J17" s="165"/>
      <c r="K17" s="152"/>
      <c r="L17" s="228"/>
      <c r="M17" s="151"/>
      <c r="N17" s="151"/>
      <c r="O17" s="152"/>
      <c r="P17" s="152"/>
      <c r="Q17" s="154"/>
      <c r="R17" s="154"/>
      <c r="S17" s="128" t="s">
        <v>73</v>
      </c>
      <c r="T17" s="106">
        <v>0.3</v>
      </c>
      <c r="U17" s="117">
        <v>43891</v>
      </c>
      <c r="V17" s="117">
        <v>44012</v>
      </c>
      <c r="W17" s="7"/>
      <c r="X17" s="104"/>
      <c r="Y17" s="8">
        <f>IF(X17="ejecutado",1,0)</f>
        <v>0</v>
      </c>
      <c r="Z17" s="9"/>
      <c r="AA17" s="9"/>
      <c r="AB17" s="122"/>
      <c r="AC17" s="122"/>
      <c r="AD17" s="122"/>
      <c r="AE17" s="122" t="s">
        <v>62</v>
      </c>
      <c r="AF17" s="122"/>
      <c r="AG17" s="122"/>
      <c r="AH17" s="122" t="s">
        <v>62</v>
      </c>
      <c r="AI17" s="122"/>
      <c r="AJ17" s="122"/>
      <c r="AK17" s="122"/>
      <c r="AL17" s="122"/>
      <c r="AM17" s="122"/>
      <c r="AN17" s="122"/>
      <c r="AO17" s="122"/>
      <c r="AP17" s="122"/>
      <c r="AQ17" s="122"/>
      <c r="AR17" s="122"/>
      <c r="AS17" s="122"/>
    </row>
    <row r="18" spans="1:45" ht="88.5" customHeight="1">
      <c r="A18" s="174"/>
      <c r="B18" s="158" t="s">
        <v>50</v>
      </c>
      <c r="C18" s="260" t="s">
        <v>51</v>
      </c>
      <c r="D18" s="196" t="s">
        <v>52</v>
      </c>
      <c r="E18" s="196" t="s">
        <v>53</v>
      </c>
      <c r="F18" s="158" t="s">
        <v>74</v>
      </c>
      <c r="G18" s="293" t="s">
        <v>75</v>
      </c>
      <c r="H18" s="293" t="s">
        <v>76</v>
      </c>
      <c r="I18" s="297">
        <v>0.25</v>
      </c>
      <c r="J18" s="167">
        <f>(Q18*L18)+(Q23*L23)</f>
        <v>0</v>
      </c>
      <c r="K18" s="152" t="s">
        <v>77</v>
      </c>
      <c r="L18" s="228">
        <v>0.5</v>
      </c>
      <c r="M18" s="151">
        <v>43862</v>
      </c>
      <c r="N18" s="151">
        <v>44012</v>
      </c>
      <c r="O18" s="152"/>
      <c r="P18" s="152" t="s">
        <v>78</v>
      </c>
      <c r="Q18" s="153">
        <f>(Y18*T18)+(T19*Y19)+(T20*Y20)+(T21*Y21)+(T22*Y22)</f>
        <v>0</v>
      </c>
      <c r="R18" s="153" t="s">
        <v>79</v>
      </c>
      <c r="S18" s="128" t="s">
        <v>80</v>
      </c>
      <c r="T18" s="106">
        <v>0.2</v>
      </c>
      <c r="U18" s="10">
        <v>43862</v>
      </c>
      <c r="V18" s="117">
        <v>43890</v>
      </c>
      <c r="W18" s="7">
        <f>V19-U19</f>
        <v>28</v>
      </c>
      <c r="X18" s="104"/>
      <c r="Y18" s="8">
        <f>IF(X18="ejecutado",1,0)</f>
        <v>0</v>
      </c>
      <c r="Z18" s="9"/>
      <c r="AA18" s="9"/>
      <c r="AB18" s="122" t="s">
        <v>61</v>
      </c>
      <c r="AC18" s="122" t="s">
        <v>61</v>
      </c>
      <c r="AD18" s="122" t="s">
        <v>61</v>
      </c>
      <c r="AE18" s="122" t="s">
        <v>61</v>
      </c>
      <c r="AF18" s="122" t="s">
        <v>61</v>
      </c>
      <c r="AG18" s="122" t="s">
        <v>61</v>
      </c>
      <c r="AH18" s="122" t="s">
        <v>62</v>
      </c>
      <c r="AI18" s="122" t="s">
        <v>61</v>
      </c>
      <c r="AJ18" s="122" t="s">
        <v>61</v>
      </c>
      <c r="AK18" s="122" t="s">
        <v>61</v>
      </c>
      <c r="AL18" s="122" t="s">
        <v>61</v>
      </c>
      <c r="AM18" s="122" t="s">
        <v>61</v>
      </c>
      <c r="AN18" s="122" t="s">
        <v>61</v>
      </c>
      <c r="AO18" s="122" t="s">
        <v>61</v>
      </c>
      <c r="AP18" s="122" t="s">
        <v>61</v>
      </c>
      <c r="AQ18" s="122" t="s">
        <v>61</v>
      </c>
      <c r="AR18" s="122" t="s">
        <v>61</v>
      </c>
      <c r="AS18" s="122" t="s">
        <v>61</v>
      </c>
    </row>
    <row r="19" spans="1:45" ht="80.25" customHeight="1">
      <c r="A19" s="174"/>
      <c r="B19" s="174"/>
      <c r="C19" s="261"/>
      <c r="D19" s="223"/>
      <c r="E19" s="223"/>
      <c r="F19" s="174"/>
      <c r="G19" s="294"/>
      <c r="H19" s="294"/>
      <c r="I19" s="298"/>
      <c r="J19" s="165"/>
      <c r="K19" s="152"/>
      <c r="L19" s="228"/>
      <c r="M19" s="151"/>
      <c r="N19" s="151"/>
      <c r="O19" s="152"/>
      <c r="P19" s="152"/>
      <c r="Q19" s="154"/>
      <c r="R19" s="154"/>
      <c r="S19" s="128" t="s">
        <v>81</v>
      </c>
      <c r="T19" s="106">
        <v>0.2</v>
      </c>
      <c r="U19" s="10">
        <v>43862</v>
      </c>
      <c r="V19" s="117">
        <v>43890</v>
      </c>
      <c r="W19" s="7" t="e">
        <f>#REF!-#REF!</f>
        <v>#REF!</v>
      </c>
      <c r="X19" s="104"/>
      <c r="Y19" s="8">
        <f t="shared" ref="Y19:Y22" si="4">IF(X19="ejecutado",1,0)</f>
        <v>0</v>
      </c>
      <c r="Z19" s="9"/>
      <c r="AA19" s="9"/>
      <c r="AB19" s="122" t="s">
        <v>61</v>
      </c>
      <c r="AC19" s="122" t="s">
        <v>61</v>
      </c>
      <c r="AD19" s="122" t="s">
        <v>62</v>
      </c>
      <c r="AE19" s="122" t="s">
        <v>61</v>
      </c>
      <c r="AF19" s="122" t="s">
        <v>61</v>
      </c>
      <c r="AG19" s="122" t="s">
        <v>61</v>
      </c>
      <c r="AH19" s="122" t="s">
        <v>62</v>
      </c>
      <c r="AI19" s="122" t="s">
        <v>61</v>
      </c>
      <c r="AJ19" s="122" t="s">
        <v>61</v>
      </c>
      <c r="AK19" s="122" t="s">
        <v>61</v>
      </c>
      <c r="AL19" s="122" t="s">
        <v>61</v>
      </c>
      <c r="AM19" s="122" t="s">
        <v>61</v>
      </c>
      <c r="AN19" s="122" t="s">
        <v>61</v>
      </c>
      <c r="AO19" s="122" t="s">
        <v>61</v>
      </c>
      <c r="AP19" s="122" t="s">
        <v>61</v>
      </c>
      <c r="AQ19" s="122" t="s">
        <v>61</v>
      </c>
      <c r="AR19" s="122" t="s">
        <v>61</v>
      </c>
      <c r="AS19" s="122" t="s">
        <v>61</v>
      </c>
    </row>
    <row r="20" spans="1:45" ht="45.75" customHeight="1">
      <c r="A20" s="174"/>
      <c r="B20" s="174"/>
      <c r="C20" s="261"/>
      <c r="D20" s="223"/>
      <c r="E20" s="223"/>
      <c r="F20" s="174"/>
      <c r="G20" s="294"/>
      <c r="H20" s="294"/>
      <c r="I20" s="298"/>
      <c r="J20" s="165"/>
      <c r="K20" s="152"/>
      <c r="L20" s="228"/>
      <c r="M20" s="151"/>
      <c r="N20" s="151"/>
      <c r="O20" s="152"/>
      <c r="P20" s="152"/>
      <c r="Q20" s="154"/>
      <c r="R20" s="154"/>
      <c r="S20" s="128" t="s">
        <v>82</v>
      </c>
      <c r="T20" s="106">
        <v>0.2</v>
      </c>
      <c r="U20" s="10">
        <v>43922</v>
      </c>
      <c r="V20" s="117">
        <v>43951</v>
      </c>
      <c r="W20" s="7"/>
      <c r="X20" s="104"/>
      <c r="Y20" s="8">
        <f>IF(X20="ejecutado",1,0)</f>
        <v>0</v>
      </c>
      <c r="Z20" s="9"/>
      <c r="AA20" s="9"/>
      <c r="AB20" s="122"/>
      <c r="AC20" s="122"/>
      <c r="AD20" s="122" t="s">
        <v>62</v>
      </c>
      <c r="AE20" s="122"/>
      <c r="AF20" s="122"/>
      <c r="AG20" s="122"/>
      <c r="AH20" s="122"/>
      <c r="AI20" s="122"/>
      <c r="AJ20" s="122"/>
      <c r="AK20" s="122"/>
      <c r="AL20" s="122"/>
      <c r="AM20" s="122"/>
      <c r="AN20" s="122"/>
      <c r="AO20" s="122"/>
      <c r="AP20" s="122"/>
      <c r="AQ20" s="122"/>
      <c r="AR20" s="122"/>
      <c r="AS20" s="122"/>
    </row>
    <row r="21" spans="1:45" ht="70.5" customHeight="1">
      <c r="A21" s="174"/>
      <c r="B21" s="174"/>
      <c r="C21" s="261"/>
      <c r="D21" s="223"/>
      <c r="E21" s="223"/>
      <c r="F21" s="174"/>
      <c r="G21" s="294"/>
      <c r="H21" s="294"/>
      <c r="I21" s="298"/>
      <c r="J21" s="165"/>
      <c r="K21" s="152"/>
      <c r="L21" s="228"/>
      <c r="M21" s="151"/>
      <c r="N21" s="151"/>
      <c r="O21" s="152"/>
      <c r="P21" s="152"/>
      <c r="Q21" s="154"/>
      <c r="R21" s="154"/>
      <c r="S21" s="128" t="s">
        <v>83</v>
      </c>
      <c r="T21" s="106">
        <v>0.2</v>
      </c>
      <c r="U21" s="10">
        <v>43922</v>
      </c>
      <c r="V21" s="117">
        <v>43951</v>
      </c>
      <c r="W21" s="7"/>
      <c r="X21" s="104"/>
      <c r="Y21" s="8">
        <f>IF(X21="ejecutado",1,0)</f>
        <v>0</v>
      </c>
      <c r="Z21" s="9"/>
      <c r="AA21" s="9"/>
      <c r="AB21" s="122"/>
      <c r="AC21" s="122"/>
      <c r="AD21" s="122" t="s">
        <v>62</v>
      </c>
      <c r="AE21" s="122"/>
      <c r="AF21" s="122"/>
      <c r="AG21" s="122"/>
      <c r="AH21" s="122"/>
      <c r="AI21" s="122"/>
      <c r="AJ21" s="122"/>
      <c r="AK21" s="122"/>
      <c r="AL21" s="122"/>
      <c r="AM21" s="122"/>
      <c r="AN21" s="122"/>
      <c r="AO21" s="122"/>
      <c r="AP21" s="122"/>
      <c r="AQ21" s="122"/>
      <c r="AR21" s="122"/>
      <c r="AS21" s="122"/>
    </row>
    <row r="22" spans="1:45" ht="49.5" customHeight="1">
      <c r="A22" s="174"/>
      <c r="B22" s="174"/>
      <c r="C22" s="261"/>
      <c r="D22" s="223"/>
      <c r="E22" s="223"/>
      <c r="F22" s="174"/>
      <c r="G22" s="294"/>
      <c r="H22" s="294"/>
      <c r="I22" s="298"/>
      <c r="J22" s="165"/>
      <c r="K22" s="152"/>
      <c r="L22" s="228"/>
      <c r="M22" s="151"/>
      <c r="N22" s="151"/>
      <c r="O22" s="152"/>
      <c r="P22" s="152"/>
      <c r="Q22" s="154"/>
      <c r="R22" s="155"/>
      <c r="S22" s="11" t="s">
        <v>84</v>
      </c>
      <c r="T22" s="106">
        <v>0.2</v>
      </c>
      <c r="U22" s="10">
        <v>43997</v>
      </c>
      <c r="V22" s="117">
        <v>44012</v>
      </c>
      <c r="W22" s="7">
        <f>V21-U21</f>
        <v>29</v>
      </c>
      <c r="X22" s="104"/>
      <c r="Y22" s="8">
        <f t="shared" si="4"/>
        <v>0</v>
      </c>
      <c r="Z22" s="9"/>
      <c r="AA22" s="9"/>
      <c r="AB22" s="122" t="s">
        <v>61</v>
      </c>
      <c r="AC22" s="122" t="s">
        <v>61</v>
      </c>
      <c r="AD22" s="122" t="s">
        <v>62</v>
      </c>
      <c r="AE22" s="122" t="s">
        <v>61</v>
      </c>
      <c r="AF22" s="122" t="s">
        <v>61</v>
      </c>
      <c r="AG22" s="122" t="s">
        <v>61</v>
      </c>
      <c r="AH22" s="122" t="s">
        <v>61</v>
      </c>
      <c r="AI22" s="122" t="s">
        <v>61</v>
      </c>
      <c r="AJ22" s="122" t="s">
        <v>61</v>
      </c>
      <c r="AK22" s="122" t="s">
        <v>61</v>
      </c>
      <c r="AL22" s="122" t="s">
        <v>61</v>
      </c>
      <c r="AM22" s="122" t="s">
        <v>61</v>
      </c>
      <c r="AN22" s="122" t="s">
        <v>61</v>
      </c>
      <c r="AO22" s="122" t="s">
        <v>61</v>
      </c>
      <c r="AP22" s="122" t="s">
        <v>61</v>
      </c>
      <c r="AQ22" s="122" t="s">
        <v>61</v>
      </c>
      <c r="AR22" s="122" t="s">
        <v>61</v>
      </c>
      <c r="AS22" s="122" t="s">
        <v>61</v>
      </c>
    </row>
    <row r="23" spans="1:45" ht="44.25" customHeight="1">
      <c r="A23" s="174"/>
      <c r="B23" s="174"/>
      <c r="C23" s="261"/>
      <c r="D23" s="223"/>
      <c r="E23" s="223"/>
      <c r="F23" s="174"/>
      <c r="G23" s="294"/>
      <c r="H23" s="294"/>
      <c r="I23" s="298"/>
      <c r="J23" s="165"/>
      <c r="K23" s="152" t="s">
        <v>85</v>
      </c>
      <c r="L23" s="228">
        <v>0.5</v>
      </c>
      <c r="M23" s="151">
        <v>43862</v>
      </c>
      <c r="N23" s="151">
        <v>44012</v>
      </c>
      <c r="O23" s="152"/>
      <c r="P23" s="152" t="s">
        <v>86</v>
      </c>
      <c r="Q23" s="284">
        <f>(Y23*T23)+(Y24*T24)+(T25*Y25)+(T27*Y27)+(T26*Y26)</f>
        <v>0</v>
      </c>
      <c r="R23" s="153" t="s">
        <v>79</v>
      </c>
      <c r="S23" s="128" t="s">
        <v>87</v>
      </c>
      <c r="T23" s="106">
        <v>0.2</v>
      </c>
      <c r="U23" s="10">
        <v>43862</v>
      </c>
      <c r="V23" s="117">
        <v>43919</v>
      </c>
      <c r="W23" s="7" t="e">
        <f>#REF!-V23</f>
        <v>#REF!</v>
      </c>
      <c r="X23" s="104"/>
      <c r="Y23" s="8">
        <f>IF(X23="ejecutado",1,0)</f>
        <v>0</v>
      </c>
      <c r="Z23" s="9"/>
      <c r="AA23" s="9"/>
      <c r="AB23" s="122" t="s">
        <v>61</v>
      </c>
      <c r="AC23" s="122" t="s">
        <v>61</v>
      </c>
      <c r="AD23" s="122" t="s">
        <v>62</v>
      </c>
      <c r="AE23" s="122" t="s">
        <v>61</v>
      </c>
      <c r="AF23" s="122" t="s">
        <v>61</v>
      </c>
      <c r="AG23" s="122" t="s">
        <v>61</v>
      </c>
      <c r="AH23" s="122" t="s">
        <v>61</v>
      </c>
      <c r="AI23" s="122" t="s">
        <v>61</v>
      </c>
      <c r="AJ23" s="122" t="s">
        <v>61</v>
      </c>
      <c r="AK23" s="122" t="s">
        <v>61</v>
      </c>
      <c r="AL23" s="122" t="s">
        <v>61</v>
      </c>
      <c r="AM23" s="122" t="s">
        <v>61</v>
      </c>
      <c r="AN23" s="122" t="s">
        <v>61</v>
      </c>
      <c r="AO23" s="122" t="s">
        <v>61</v>
      </c>
      <c r="AP23" s="122" t="s">
        <v>61</v>
      </c>
      <c r="AQ23" s="122" t="s">
        <v>61</v>
      </c>
      <c r="AR23" s="122" t="s">
        <v>61</v>
      </c>
      <c r="AS23" s="122" t="s">
        <v>61</v>
      </c>
    </row>
    <row r="24" spans="1:45" ht="42.75" customHeight="1">
      <c r="A24" s="174"/>
      <c r="B24" s="174"/>
      <c r="C24" s="261"/>
      <c r="D24" s="223"/>
      <c r="E24" s="223"/>
      <c r="F24" s="174"/>
      <c r="G24" s="294"/>
      <c r="H24" s="294"/>
      <c r="I24" s="298"/>
      <c r="J24" s="165"/>
      <c r="K24" s="152"/>
      <c r="L24" s="228"/>
      <c r="M24" s="151"/>
      <c r="N24" s="151"/>
      <c r="O24" s="152"/>
      <c r="P24" s="152"/>
      <c r="Q24" s="284"/>
      <c r="R24" s="154"/>
      <c r="S24" s="128" t="s">
        <v>88</v>
      </c>
      <c r="T24" s="106">
        <v>0.2</v>
      </c>
      <c r="U24" s="10">
        <v>43862</v>
      </c>
      <c r="V24" s="117">
        <v>43920</v>
      </c>
      <c r="W24" s="7" t="e">
        <f>#REF!-V25</f>
        <v>#REF!</v>
      </c>
      <c r="X24" s="104"/>
      <c r="Y24" s="8">
        <f t="shared" ref="Y24:Y27" si="5">IF(X24="ejecutado",1,0)</f>
        <v>0</v>
      </c>
      <c r="Z24" s="9"/>
      <c r="AA24" s="9"/>
      <c r="AB24" s="122" t="s">
        <v>61</v>
      </c>
      <c r="AC24" s="122" t="s">
        <v>61</v>
      </c>
      <c r="AD24" s="122" t="s">
        <v>62</v>
      </c>
      <c r="AE24" s="122" t="s">
        <v>61</v>
      </c>
      <c r="AF24" s="122" t="s">
        <v>61</v>
      </c>
      <c r="AG24" s="122" t="s">
        <v>61</v>
      </c>
      <c r="AH24" s="122" t="s">
        <v>61</v>
      </c>
      <c r="AI24" s="122" t="s">
        <v>61</v>
      </c>
      <c r="AJ24" s="122" t="s">
        <v>61</v>
      </c>
      <c r="AK24" s="122" t="s">
        <v>61</v>
      </c>
      <c r="AL24" s="122" t="s">
        <v>61</v>
      </c>
      <c r="AM24" s="122" t="s">
        <v>61</v>
      </c>
      <c r="AN24" s="122" t="s">
        <v>61</v>
      </c>
      <c r="AO24" s="122" t="s">
        <v>61</v>
      </c>
      <c r="AP24" s="122" t="s">
        <v>61</v>
      </c>
      <c r="AQ24" s="122" t="s">
        <v>61</v>
      </c>
      <c r="AR24" s="122" t="s">
        <v>61</v>
      </c>
      <c r="AS24" s="122" t="s">
        <v>61</v>
      </c>
    </row>
    <row r="25" spans="1:45" ht="47.25" customHeight="1">
      <c r="A25" s="174"/>
      <c r="B25" s="174"/>
      <c r="C25" s="261"/>
      <c r="D25" s="223"/>
      <c r="E25" s="223"/>
      <c r="F25" s="174"/>
      <c r="G25" s="294"/>
      <c r="H25" s="294"/>
      <c r="I25" s="298"/>
      <c r="J25" s="165"/>
      <c r="K25" s="152"/>
      <c r="L25" s="228"/>
      <c r="M25" s="151"/>
      <c r="N25" s="151"/>
      <c r="O25" s="152"/>
      <c r="P25" s="152"/>
      <c r="Q25" s="284"/>
      <c r="R25" s="154"/>
      <c r="S25" s="128" t="s">
        <v>89</v>
      </c>
      <c r="T25" s="106">
        <v>0.2</v>
      </c>
      <c r="U25" s="10">
        <v>43891</v>
      </c>
      <c r="V25" s="117">
        <v>43951</v>
      </c>
      <c r="W25" s="7"/>
      <c r="X25" s="104"/>
      <c r="Y25" s="8">
        <f>IF(X25="ejecutado",1,0)</f>
        <v>0</v>
      </c>
      <c r="Z25" s="9"/>
      <c r="AA25" s="9"/>
      <c r="AB25" s="122"/>
      <c r="AC25" s="122"/>
      <c r="AD25" s="122" t="s">
        <v>62</v>
      </c>
      <c r="AE25" s="122"/>
      <c r="AF25" s="122"/>
      <c r="AG25" s="122"/>
      <c r="AH25" s="122"/>
      <c r="AI25" s="122"/>
      <c r="AJ25" s="122"/>
      <c r="AK25" s="122"/>
      <c r="AL25" s="122"/>
      <c r="AM25" s="122"/>
      <c r="AN25" s="122"/>
      <c r="AO25" s="122"/>
      <c r="AP25" s="122"/>
      <c r="AQ25" s="122"/>
      <c r="AR25" s="122"/>
      <c r="AS25" s="122"/>
    </row>
    <row r="26" spans="1:45" ht="39.75" customHeight="1">
      <c r="A26" s="174"/>
      <c r="B26" s="174"/>
      <c r="C26" s="261"/>
      <c r="D26" s="223"/>
      <c r="E26" s="223"/>
      <c r="F26" s="174"/>
      <c r="G26" s="294"/>
      <c r="H26" s="294"/>
      <c r="I26" s="298"/>
      <c r="J26" s="165"/>
      <c r="K26" s="158"/>
      <c r="L26" s="148"/>
      <c r="M26" s="156"/>
      <c r="N26" s="156"/>
      <c r="O26" s="152"/>
      <c r="P26" s="158"/>
      <c r="Q26" s="284"/>
      <c r="R26" s="154"/>
      <c r="S26" s="128" t="s">
        <v>90</v>
      </c>
      <c r="T26" s="12">
        <v>0.2</v>
      </c>
      <c r="U26" s="13">
        <v>43952</v>
      </c>
      <c r="V26" s="14">
        <v>43981</v>
      </c>
      <c r="W26" s="7"/>
      <c r="X26" s="104"/>
      <c r="Y26" s="8">
        <f>IF(X26="ejecutado",1,0)</f>
        <v>0</v>
      </c>
      <c r="Z26" s="9"/>
      <c r="AA26" s="9"/>
      <c r="AB26" s="122"/>
      <c r="AC26" s="122"/>
      <c r="AD26" s="122" t="s">
        <v>62</v>
      </c>
      <c r="AE26" s="122"/>
      <c r="AF26" s="122"/>
      <c r="AG26" s="122"/>
      <c r="AH26" s="122"/>
      <c r="AI26" s="122"/>
      <c r="AJ26" s="122"/>
      <c r="AK26" s="122"/>
      <c r="AL26" s="122"/>
      <c r="AM26" s="122"/>
      <c r="AN26" s="122"/>
      <c r="AO26" s="122"/>
      <c r="AP26" s="122"/>
      <c r="AQ26" s="122"/>
      <c r="AR26" s="122"/>
      <c r="AS26" s="122"/>
    </row>
    <row r="27" spans="1:45" ht="45.75" customHeight="1">
      <c r="A27" s="174"/>
      <c r="B27" s="174"/>
      <c r="C27" s="261"/>
      <c r="D27" s="223"/>
      <c r="E27" s="223"/>
      <c r="F27" s="174"/>
      <c r="G27" s="294"/>
      <c r="H27" s="294"/>
      <c r="I27" s="298"/>
      <c r="J27" s="165"/>
      <c r="K27" s="299"/>
      <c r="L27" s="300"/>
      <c r="M27" s="301"/>
      <c r="N27" s="301"/>
      <c r="O27" s="152"/>
      <c r="P27" s="299"/>
      <c r="Q27" s="284"/>
      <c r="R27" s="302"/>
      <c r="S27" s="128" t="s">
        <v>91</v>
      </c>
      <c r="T27" s="12">
        <v>0.2</v>
      </c>
      <c r="U27" s="13">
        <v>43952</v>
      </c>
      <c r="V27" s="14">
        <v>44012</v>
      </c>
      <c r="W27" s="7" t="e">
        <f>#REF!-V27</f>
        <v>#REF!</v>
      </c>
      <c r="X27" s="104"/>
      <c r="Y27" s="8">
        <f t="shared" si="5"/>
        <v>0</v>
      </c>
      <c r="Z27" s="9"/>
      <c r="AA27" s="9"/>
      <c r="AB27" s="122" t="s">
        <v>61</v>
      </c>
      <c r="AC27" s="122" t="s">
        <v>61</v>
      </c>
      <c r="AD27" s="122" t="s">
        <v>62</v>
      </c>
      <c r="AE27" s="122" t="s">
        <v>61</v>
      </c>
      <c r="AF27" s="122" t="s">
        <v>61</v>
      </c>
      <c r="AG27" s="122" t="s">
        <v>61</v>
      </c>
      <c r="AH27" s="122" t="s">
        <v>61</v>
      </c>
      <c r="AI27" s="122" t="s">
        <v>61</v>
      </c>
      <c r="AJ27" s="122" t="s">
        <v>61</v>
      </c>
      <c r="AK27" s="122" t="s">
        <v>61</v>
      </c>
      <c r="AL27" s="122" t="s">
        <v>61</v>
      </c>
      <c r="AM27" s="122" t="s">
        <v>61</v>
      </c>
      <c r="AN27" s="122" t="s">
        <v>61</v>
      </c>
      <c r="AO27" s="122" t="s">
        <v>61</v>
      </c>
      <c r="AP27" s="122" t="s">
        <v>61</v>
      </c>
      <c r="AQ27" s="122" t="s">
        <v>61</v>
      </c>
      <c r="AR27" s="122" t="s">
        <v>61</v>
      </c>
      <c r="AS27" s="122" t="s">
        <v>61</v>
      </c>
    </row>
    <row r="28" spans="1:45" ht="58.5" customHeight="1">
      <c r="A28" s="174"/>
      <c r="B28" s="158" t="s">
        <v>50</v>
      </c>
      <c r="C28" s="260" t="s">
        <v>51</v>
      </c>
      <c r="D28" s="158" t="s">
        <v>92</v>
      </c>
      <c r="E28" s="158" t="s">
        <v>93</v>
      </c>
      <c r="F28" s="158" t="s">
        <v>94</v>
      </c>
      <c r="G28" s="293" t="s">
        <v>95</v>
      </c>
      <c r="H28" s="295" t="s">
        <v>96</v>
      </c>
      <c r="I28" s="297">
        <v>0.25</v>
      </c>
      <c r="J28" s="167">
        <f>(L28*Q28)</f>
        <v>0</v>
      </c>
      <c r="K28" s="286" t="s">
        <v>97</v>
      </c>
      <c r="L28" s="289">
        <v>1</v>
      </c>
      <c r="M28" s="291">
        <v>43831</v>
      </c>
      <c r="N28" s="291">
        <v>44012</v>
      </c>
      <c r="O28" s="111"/>
      <c r="P28" s="286" t="s">
        <v>98</v>
      </c>
      <c r="Q28" s="284">
        <f>(Y28*T28)+(Y29*T29)+(Y30*T30)</f>
        <v>0</v>
      </c>
      <c r="R28" s="284" t="s">
        <v>99</v>
      </c>
      <c r="S28" s="15" t="s">
        <v>100</v>
      </c>
      <c r="T28" s="106">
        <v>0.6</v>
      </c>
      <c r="U28" s="117">
        <v>43862</v>
      </c>
      <c r="V28" s="117">
        <v>43920</v>
      </c>
      <c r="W28" s="7">
        <f>V28-U28</f>
        <v>58</v>
      </c>
      <c r="X28" s="104"/>
      <c r="Y28" s="8">
        <f>IF(X28="ejecutado",1,0)</f>
        <v>0</v>
      </c>
      <c r="Z28" s="9"/>
      <c r="AA28" s="9"/>
      <c r="AB28" s="122" t="s">
        <v>61</v>
      </c>
      <c r="AC28" s="122" t="s">
        <v>61</v>
      </c>
      <c r="AD28" s="122" t="s">
        <v>61</v>
      </c>
      <c r="AE28" s="122" t="s">
        <v>61</v>
      </c>
      <c r="AF28" s="122" t="s">
        <v>61</v>
      </c>
      <c r="AG28" s="122" t="s">
        <v>61</v>
      </c>
      <c r="AH28" s="122" t="s">
        <v>62</v>
      </c>
      <c r="AI28" s="122" t="s">
        <v>61</v>
      </c>
      <c r="AJ28" s="122" t="s">
        <v>61</v>
      </c>
      <c r="AK28" s="122" t="s">
        <v>61</v>
      </c>
      <c r="AL28" s="122" t="s">
        <v>61</v>
      </c>
      <c r="AM28" s="122" t="s">
        <v>61</v>
      </c>
      <c r="AN28" s="122" t="s">
        <v>61</v>
      </c>
      <c r="AO28" s="122" t="s">
        <v>61</v>
      </c>
      <c r="AP28" s="122" t="s">
        <v>61</v>
      </c>
      <c r="AQ28" s="122" t="s">
        <v>61</v>
      </c>
      <c r="AR28" s="122" t="s">
        <v>61</v>
      </c>
      <c r="AS28" s="122" t="s">
        <v>62</v>
      </c>
    </row>
    <row r="29" spans="1:45" ht="55.15">
      <c r="A29" s="174"/>
      <c r="B29" s="174"/>
      <c r="C29" s="261"/>
      <c r="D29" s="174"/>
      <c r="E29" s="174"/>
      <c r="F29" s="174"/>
      <c r="G29" s="294"/>
      <c r="H29" s="296"/>
      <c r="I29" s="298"/>
      <c r="J29" s="165"/>
      <c r="K29" s="286"/>
      <c r="L29" s="289"/>
      <c r="M29" s="291"/>
      <c r="N29" s="291"/>
      <c r="O29" s="286"/>
      <c r="P29" s="286"/>
      <c r="Q29" s="284"/>
      <c r="R29" s="284"/>
      <c r="S29" s="15" t="s">
        <v>101</v>
      </c>
      <c r="T29" s="106">
        <v>0.4</v>
      </c>
      <c r="U29" s="117">
        <v>43891</v>
      </c>
      <c r="V29" s="117">
        <v>43920</v>
      </c>
      <c r="W29" s="7">
        <f>V29-U29</f>
        <v>29</v>
      </c>
      <c r="X29" s="104"/>
      <c r="Y29" s="8">
        <f>IF(X29="ejecutado",1,0)</f>
        <v>0</v>
      </c>
      <c r="Z29" s="9"/>
      <c r="AA29" s="9"/>
      <c r="AB29" s="122" t="s">
        <v>61</v>
      </c>
      <c r="AC29" s="122" t="s">
        <v>61</v>
      </c>
      <c r="AD29" s="122" t="s">
        <v>61</v>
      </c>
      <c r="AE29" s="122" t="s">
        <v>61</v>
      </c>
      <c r="AF29" s="122" t="s">
        <v>61</v>
      </c>
      <c r="AG29" s="122" t="s">
        <v>61</v>
      </c>
      <c r="AH29" s="122" t="s">
        <v>62</v>
      </c>
      <c r="AI29" s="122" t="s">
        <v>61</v>
      </c>
      <c r="AJ29" s="122" t="s">
        <v>61</v>
      </c>
      <c r="AK29" s="122" t="s">
        <v>61</v>
      </c>
      <c r="AL29" s="122" t="s">
        <v>61</v>
      </c>
      <c r="AM29" s="122" t="s">
        <v>61</v>
      </c>
      <c r="AN29" s="122" t="s">
        <v>61</v>
      </c>
      <c r="AO29" s="122" t="s">
        <v>61</v>
      </c>
      <c r="AP29" s="122" t="s">
        <v>61</v>
      </c>
      <c r="AQ29" s="122" t="s">
        <v>61</v>
      </c>
      <c r="AR29" s="122" t="s">
        <v>61</v>
      </c>
      <c r="AS29" s="122" t="s">
        <v>62</v>
      </c>
    </row>
    <row r="30" spans="1:45" ht="55.15">
      <c r="A30" s="174"/>
      <c r="B30" s="174"/>
      <c r="C30" s="261"/>
      <c r="D30" s="174"/>
      <c r="E30" s="174"/>
      <c r="F30" s="174"/>
      <c r="G30" s="294"/>
      <c r="H30" s="296"/>
      <c r="I30" s="298"/>
      <c r="J30" s="165"/>
      <c r="K30" s="287"/>
      <c r="L30" s="290"/>
      <c r="M30" s="292"/>
      <c r="N30" s="292"/>
      <c r="O30" s="287"/>
      <c r="P30" s="287"/>
      <c r="Q30" s="285"/>
      <c r="R30" s="285"/>
      <c r="S30" s="15" t="s">
        <v>102</v>
      </c>
      <c r="T30" s="106">
        <v>0.4</v>
      </c>
      <c r="U30" s="117">
        <v>43891</v>
      </c>
      <c r="V30" s="117">
        <v>43981</v>
      </c>
      <c r="W30" s="7">
        <f t="shared" ref="W30" si="6">V30-U30</f>
        <v>90</v>
      </c>
      <c r="X30" s="104"/>
      <c r="Y30" s="8">
        <f t="shared" ref="Y30" si="7">IF(X30="ejecutado",1,0)</f>
        <v>0</v>
      </c>
      <c r="Z30" s="9"/>
      <c r="AA30" s="9"/>
      <c r="AB30" s="122" t="s">
        <v>61</v>
      </c>
      <c r="AC30" s="122" t="s">
        <v>61</v>
      </c>
      <c r="AD30" s="122" t="s">
        <v>61</v>
      </c>
      <c r="AE30" s="122" t="s">
        <v>61</v>
      </c>
      <c r="AF30" s="122" t="s">
        <v>61</v>
      </c>
      <c r="AG30" s="122" t="s">
        <v>61</v>
      </c>
      <c r="AH30" s="122" t="s">
        <v>62</v>
      </c>
      <c r="AI30" s="122" t="s">
        <v>61</v>
      </c>
      <c r="AJ30" s="122" t="s">
        <v>61</v>
      </c>
      <c r="AK30" s="122" t="s">
        <v>61</v>
      </c>
      <c r="AL30" s="122" t="s">
        <v>61</v>
      </c>
      <c r="AM30" s="122" t="s">
        <v>61</v>
      </c>
      <c r="AN30" s="122" t="s">
        <v>61</v>
      </c>
      <c r="AO30" s="122" t="s">
        <v>61</v>
      </c>
      <c r="AP30" s="122" t="s">
        <v>61</v>
      </c>
      <c r="AQ30" s="122" t="s">
        <v>61</v>
      </c>
      <c r="AR30" s="122" t="s">
        <v>61</v>
      </c>
      <c r="AS30" s="122" t="s">
        <v>62</v>
      </c>
    </row>
    <row r="31" spans="1:45" s="22" customFormat="1" ht="60" customHeight="1">
      <c r="A31" s="174"/>
      <c r="B31" s="195" t="s">
        <v>50</v>
      </c>
      <c r="C31" s="288" t="s">
        <v>51</v>
      </c>
      <c r="D31" s="195" t="s">
        <v>103</v>
      </c>
      <c r="E31" s="195" t="s">
        <v>104</v>
      </c>
      <c r="F31" s="195" t="s">
        <v>74</v>
      </c>
      <c r="G31" s="235" t="s">
        <v>75</v>
      </c>
      <c r="H31" s="279" t="s">
        <v>76</v>
      </c>
      <c r="I31" s="280">
        <v>0.25</v>
      </c>
      <c r="J31" s="282">
        <f>(L31*Q31)</f>
        <v>0</v>
      </c>
      <c r="K31" s="195" t="s">
        <v>105</v>
      </c>
      <c r="L31" s="172">
        <v>1</v>
      </c>
      <c r="M31" s="193">
        <v>43831</v>
      </c>
      <c r="N31" s="193">
        <v>44012</v>
      </c>
      <c r="O31" s="112"/>
      <c r="P31" s="195" t="s">
        <v>106</v>
      </c>
      <c r="Q31" s="192">
        <f>(Y31*T31)+(Y32*T32)+(Y33*T33)</f>
        <v>0</v>
      </c>
      <c r="R31" s="192" t="s">
        <v>79</v>
      </c>
      <c r="S31" s="15" t="s">
        <v>107</v>
      </c>
      <c r="T31" s="16">
        <v>0.4</v>
      </c>
      <c r="U31" s="17">
        <v>43922</v>
      </c>
      <c r="V31" s="18">
        <v>44012</v>
      </c>
      <c r="W31" s="19">
        <f>V31-U31</f>
        <v>90</v>
      </c>
      <c r="X31" s="112"/>
      <c r="Y31" s="20">
        <f>IF(X31="ejecutado",1,0)</f>
        <v>0</v>
      </c>
      <c r="Z31" s="21"/>
      <c r="AA31" s="21"/>
      <c r="AB31" s="116" t="s">
        <v>62</v>
      </c>
      <c r="AC31" s="116" t="s">
        <v>62</v>
      </c>
      <c r="AD31" s="116" t="s">
        <v>61</v>
      </c>
      <c r="AE31" s="116" t="s">
        <v>61</v>
      </c>
      <c r="AF31" s="116" t="s">
        <v>61</v>
      </c>
      <c r="AG31" s="116" t="s">
        <v>61</v>
      </c>
      <c r="AH31" s="116" t="s">
        <v>62</v>
      </c>
      <c r="AI31" s="116" t="s">
        <v>61</v>
      </c>
      <c r="AJ31" s="116" t="s">
        <v>61</v>
      </c>
      <c r="AK31" s="116" t="s">
        <v>61</v>
      </c>
      <c r="AL31" s="116" t="s">
        <v>61</v>
      </c>
      <c r="AM31" s="116" t="s">
        <v>61</v>
      </c>
      <c r="AN31" s="116" t="s">
        <v>61</v>
      </c>
      <c r="AO31" s="116" t="s">
        <v>61</v>
      </c>
      <c r="AP31" s="116" t="s">
        <v>61</v>
      </c>
      <c r="AQ31" s="116" t="s">
        <v>61</v>
      </c>
      <c r="AR31" s="116" t="s">
        <v>61</v>
      </c>
      <c r="AS31" s="116" t="s">
        <v>61</v>
      </c>
    </row>
    <row r="32" spans="1:45" s="22" customFormat="1" ht="60" customHeight="1">
      <c r="A32" s="174"/>
      <c r="B32" s="195"/>
      <c r="C32" s="288"/>
      <c r="D32" s="195"/>
      <c r="E32" s="195"/>
      <c r="F32" s="195"/>
      <c r="G32" s="235"/>
      <c r="H32" s="279"/>
      <c r="I32" s="281"/>
      <c r="J32" s="283"/>
      <c r="K32" s="195"/>
      <c r="L32" s="172"/>
      <c r="M32" s="193"/>
      <c r="N32" s="193"/>
      <c r="O32" s="195"/>
      <c r="P32" s="195"/>
      <c r="Q32" s="192"/>
      <c r="R32" s="192"/>
      <c r="S32" s="15" t="s">
        <v>108</v>
      </c>
      <c r="T32" s="16">
        <v>0.4</v>
      </c>
      <c r="U32" s="17">
        <v>43922</v>
      </c>
      <c r="V32" s="18">
        <v>44012</v>
      </c>
      <c r="W32" s="19">
        <f>V32-U32</f>
        <v>90</v>
      </c>
      <c r="X32" s="112"/>
      <c r="Y32" s="20">
        <f>IF(X32="ejecutado",1,0)</f>
        <v>0</v>
      </c>
      <c r="Z32" s="21"/>
      <c r="AA32" s="21"/>
      <c r="AB32" s="116" t="s">
        <v>62</v>
      </c>
      <c r="AC32" s="116" t="s">
        <v>62</v>
      </c>
      <c r="AD32" s="116" t="s">
        <v>61</v>
      </c>
      <c r="AE32" s="116" t="s">
        <v>61</v>
      </c>
      <c r="AF32" s="116" t="s">
        <v>61</v>
      </c>
      <c r="AG32" s="116" t="s">
        <v>61</v>
      </c>
      <c r="AH32" s="116" t="s">
        <v>62</v>
      </c>
      <c r="AI32" s="116" t="s">
        <v>61</v>
      </c>
      <c r="AJ32" s="116" t="s">
        <v>61</v>
      </c>
      <c r="AK32" s="116" t="s">
        <v>61</v>
      </c>
      <c r="AL32" s="116" t="s">
        <v>61</v>
      </c>
      <c r="AM32" s="116" t="s">
        <v>61</v>
      </c>
      <c r="AN32" s="116" t="s">
        <v>61</v>
      </c>
      <c r="AO32" s="116" t="s">
        <v>61</v>
      </c>
      <c r="AP32" s="116" t="s">
        <v>61</v>
      </c>
      <c r="AQ32" s="116" t="s">
        <v>61</v>
      </c>
      <c r="AR32" s="116" t="s">
        <v>61</v>
      </c>
      <c r="AS32" s="116" t="s">
        <v>61</v>
      </c>
    </row>
    <row r="33" spans="1:45" s="22" customFormat="1" ht="60" customHeight="1">
      <c r="A33" s="159"/>
      <c r="B33" s="195"/>
      <c r="C33" s="288"/>
      <c r="D33" s="195"/>
      <c r="E33" s="195"/>
      <c r="F33" s="195"/>
      <c r="G33" s="235"/>
      <c r="H33" s="279"/>
      <c r="I33" s="281"/>
      <c r="J33" s="283"/>
      <c r="K33" s="195"/>
      <c r="L33" s="172"/>
      <c r="M33" s="193"/>
      <c r="N33" s="193"/>
      <c r="O33" s="195"/>
      <c r="P33" s="195"/>
      <c r="Q33" s="192"/>
      <c r="R33" s="192"/>
      <c r="S33" s="15" t="s">
        <v>109</v>
      </c>
      <c r="T33" s="16">
        <v>0.2</v>
      </c>
      <c r="U33" s="17">
        <v>43922</v>
      </c>
      <c r="V33" s="18">
        <v>44012</v>
      </c>
      <c r="W33" s="19">
        <f>V33-U33</f>
        <v>90</v>
      </c>
      <c r="X33" s="112"/>
      <c r="Y33" s="20">
        <f>IF(X33="ejecutado",1,0)</f>
        <v>0</v>
      </c>
      <c r="Z33" s="21"/>
      <c r="AA33" s="21"/>
      <c r="AB33" s="116" t="s">
        <v>62</v>
      </c>
      <c r="AC33" s="116" t="s">
        <v>62</v>
      </c>
      <c r="AD33" s="116" t="s">
        <v>61</v>
      </c>
      <c r="AE33" s="116" t="s">
        <v>61</v>
      </c>
      <c r="AF33" s="116" t="s">
        <v>61</v>
      </c>
      <c r="AG33" s="116" t="s">
        <v>61</v>
      </c>
      <c r="AH33" s="116" t="s">
        <v>62</v>
      </c>
      <c r="AI33" s="116" t="s">
        <v>61</v>
      </c>
      <c r="AJ33" s="116" t="s">
        <v>61</v>
      </c>
      <c r="AK33" s="116" t="s">
        <v>61</v>
      </c>
      <c r="AL33" s="116" t="s">
        <v>61</v>
      </c>
      <c r="AM33" s="116" t="s">
        <v>61</v>
      </c>
      <c r="AN33" s="116" t="s">
        <v>61</v>
      </c>
      <c r="AO33" s="116" t="s">
        <v>61</v>
      </c>
      <c r="AP33" s="116" t="s">
        <v>61</v>
      </c>
      <c r="AQ33" s="116" t="s">
        <v>61</v>
      </c>
      <c r="AR33" s="116" t="s">
        <v>61</v>
      </c>
      <c r="AS33" s="116" t="s">
        <v>61</v>
      </c>
    </row>
    <row r="34" spans="1:45" ht="96.6">
      <c r="A34" s="158">
        <v>2</v>
      </c>
      <c r="B34" s="158" t="s">
        <v>110</v>
      </c>
      <c r="C34" s="158" t="s">
        <v>111</v>
      </c>
      <c r="D34" s="158" t="s">
        <v>112</v>
      </c>
      <c r="E34" s="158" t="s">
        <v>113</v>
      </c>
      <c r="F34" s="158" t="s">
        <v>54</v>
      </c>
      <c r="G34" s="158" t="s">
        <v>114</v>
      </c>
      <c r="H34" s="161" t="s">
        <v>115</v>
      </c>
      <c r="I34" s="167">
        <v>1</v>
      </c>
      <c r="J34" s="167">
        <f>(Q34*L34)+(Q42*L42)+(Q44*L44)+(Q46*L46)+(Q51*L51)</f>
        <v>0</v>
      </c>
      <c r="K34" s="158" t="s">
        <v>116</v>
      </c>
      <c r="L34" s="148">
        <v>0.4</v>
      </c>
      <c r="M34" s="217">
        <v>43855</v>
      </c>
      <c r="N34" s="217">
        <v>44012</v>
      </c>
      <c r="O34" s="152"/>
      <c r="P34" s="158" t="s">
        <v>117</v>
      </c>
      <c r="Q34" s="153">
        <f>(T34*Y34)+(T35*Y35)+(T36*Y36)+(T37*Y37)+(T38*Y38)+(T39*Y39)+(T40*Y40)+(T41*Y41)</f>
        <v>0</v>
      </c>
      <c r="R34" s="153" t="s">
        <v>59</v>
      </c>
      <c r="S34" s="104" t="s">
        <v>118</v>
      </c>
      <c r="T34" s="106">
        <v>0.13</v>
      </c>
      <c r="U34" s="117">
        <v>43855</v>
      </c>
      <c r="V34" s="117">
        <v>44012</v>
      </c>
      <c r="W34" s="7">
        <f>V34-U34</f>
        <v>157</v>
      </c>
      <c r="X34" s="104" t="s">
        <v>119</v>
      </c>
      <c r="Y34" s="8">
        <f>IF(X34="ejecutado",1,0)</f>
        <v>0</v>
      </c>
      <c r="Z34" s="113"/>
      <c r="AA34" s="113"/>
      <c r="AB34" s="122" t="s">
        <v>62</v>
      </c>
      <c r="AC34" s="122" t="s">
        <v>61</v>
      </c>
      <c r="AD34" s="122" t="s">
        <v>61</v>
      </c>
      <c r="AE34" s="122" t="s">
        <v>62</v>
      </c>
      <c r="AF34" s="122" t="s">
        <v>62</v>
      </c>
      <c r="AG34" s="122" t="s">
        <v>61</v>
      </c>
      <c r="AH34" s="122" t="s">
        <v>61</v>
      </c>
      <c r="AI34" s="122" t="s">
        <v>62</v>
      </c>
      <c r="AJ34" s="122" t="s">
        <v>62</v>
      </c>
      <c r="AK34" s="122" t="s">
        <v>61</v>
      </c>
      <c r="AL34" s="122" t="s">
        <v>62</v>
      </c>
      <c r="AM34" s="122" t="s">
        <v>61</v>
      </c>
      <c r="AN34" s="122" t="s">
        <v>62</v>
      </c>
      <c r="AO34" s="122" t="s">
        <v>61</v>
      </c>
      <c r="AP34" s="122" t="s">
        <v>61</v>
      </c>
      <c r="AQ34" s="122" t="s">
        <v>61</v>
      </c>
      <c r="AR34" s="122" t="s">
        <v>61</v>
      </c>
      <c r="AS34" s="122" t="s">
        <v>62</v>
      </c>
    </row>
    <row r="35" spans="1:45" ht="41.45">
      <c r="A35" s="174"/>
      <c r="B35" s="174"/>
      <c r="C35" s="174"/>
      <c r="D35" s="174"/>
      <c r="E35" s="174"/>
      <c r="F35" s="174"/>
      <c r="G35" s="174"/>
      <c r="H35" s="162"/>
      <c r="I35" s="165"/>
      <c r="J35" s="168"/>
      <c r="K35" s="174"/>
      <c r="L35" s="149"/>
      <c r="M35" s="218"/>
      <c r="N35" s="218"/>
      <c r="O35" s="152"/>
      <c r="P35" s="174"/>
      <c r="Q35" s="154"/>
      <c r="R35" s="154"/>
      <c r="S35" s="104" t="s">
        <v>120</v>
      </c>
      <c r="T35" s="106">
        <v>0.13</v>
      </c>
      <c r="U35" s="117">
        <v>43855</v>
      </c>
      <c r="V35" s="117">
        <v>43956</v>
      </c>
      <c r="W35" s="7">
        <f t="shared" ref="W35:W41" si="8">V35-U35</f>
        <v>101</v>
      </c>
      <c r="X35" s="24" t="s">
        <v>119</v>
      </c>
      <c r="Y35" s="8">
        <f t="shared" ref="Y35:Y65" si="9">IF(X35="ejecutado",1,0)</f>
        <v>0</v>
      </c>
      <c r="Z35" s="25"/>
      <c r="AA35" s="25"/>
      <c r="AB35" s="122" t="s">
        <v>62</v>
      </c>
      <c r="AC35" s="122" t="s">
        <v>62</v>
      </c>
      <c r="AD35" s="122" t="s">
        <v>62</v>
      </c>
      <c r="AE35" s="122" t="s">
        <v>61</v>
      </c>
      <c r="AF35" s="122" t="s">
        <v>61</v>
      </c>
      <c r="AG35" s="122" t="s">
        <v>61</v>
      </c>
      <c r="AH35" s="122" t="s">
        <v>61</v>
      </c>
      <c r="AI35" s="122" t="s">
        <v>62</v>
      </c>
      <c r="AJ35" s="122" t="s">
        <v>62</v>
      </c>
      <c r="AK35" s="122" t="s">
        <v>62</v>
      </c>
      <c r="AL35" s="122" t="s">
        <v>62</v>
      </c>
      <c r="AM35" s="122" t="s">
        <v>61</v>
      </c>
      <c r="AN35" s="122" t="s">
        <v>62</v>
      </c>
      <c r="AO35" s="122" t="s">
        <v>62</v>
      </c>
      <c r="AP35" s="122" t="s">
        <v>61</v>
      </c>
      <c r="AQ35" s="122" t="s">
        <v>61</v>
      </c>
      <c r="AR35" s="122" t="s">
        <v>61</v>
      </c>
      <c r="AS35" s="122" t="s">
        <v>62</v>
      </c>
    </row>
    <row r="36" spans="1:45" ht="55.15">
      <c r="A36" s="174"/>
      <c r="B36" s="174"/>
      <c r="C36" s="174"/>
      <c r="D36" s="174"/>
      <c r="E36" s="174"/>
      <c r="F36" s="174"/>
      <c r="G36" s="174"/>
      <c r="H36" s="162"/>
      <c r="I36" s="165"/>
      <c r="J36" s="168"/>
      <c r="K36" s="174"/>
      <c r="L36" s="149"/>
      <c r="M36" s="218"/>
      <c r="N36" s="218"/>
      <c r="O36" s="152"/>
      <c r="P36" s="174"/>
      <c r="Q36" s="154"/>
      <c r="R36" s="154"/>
      <c r="S36" s="104" t="s">
        <v>121</v>
      </c>
      <c r="T36" s="106">
        <v>0.12</v>
      </c>
      <c r="U36" s="117">
        <v>43855</v>
      </c>
      <c r="V36" s="117">
        <v>43981</v>
      </c>
      <c r="W36" s="7">
        <f t="shared" si="8"/>
        <v>126</v>
      </c>
      <c r="X36" s="104" t="s">
        <v>119</v>
      </c>
      <c r="Y36" s="8">
        <f t="shared" si="9"/>
        <v>0</v>
      </c>
      <c r="Z36" s="113"/>
      <c r="AA36" s="113"/>
      <c r="AB36" s="122" t="s">
        <v>62</v>
      </c>
      <c r="AC36" s="122" t="s">
        <v>62</v>
      </c>
      <c r="AD36" s="122" t="s">
        <v>62</v>
      </c>
      <c r="AE36" s="122" t="s">
        <v>61</v>
      </c>
      <c r="AF36" s="122" t="s">
        <v>61</v>
      </c>
      <c r="AG36" s="122" t="s">
        <v>61</v>
      </c>
      <c r="AH36" s="122" t="s">
        <v>62</v>
      </c>
      <c r="AI36" s="122" t="s">
        <v>62</v>
      </c>
      <c r="AJ36" s="122" t="s">
        <v>61</v>
      </c>
      <c r="AK36" s="122" t="s">
        <v>61</v>
      </c>
      <c r="AL36" s="122" t="s">
        <v>62</v>
      </c>
      <c r="AM36" s="122" t="s">
        <v>61</v>
      </c>
      <c r="AN36" s="122" t="s">
        <v>61</v>
      </c>
      <c r="AO36" s="122" t="s">
        <v>61</v>
      </c>
      <c r="AP36" s="122" t="s">
        <v>61</v>
      </c>
      <c r="AQ36" s="122" t="s">
        <v>61</v>
      </c>
      <c r="AR36" s="122" t="s">
        <v>61</v>
      </c>
      <c r="AS36" s="122" t="s">
        <v>62</v>
      </c>
    </row>
    <row r="37" spans="1:45" ht="69">
      <c r="A37" s="174"/>
      <c r="B37" s="174"/>
      <c r="C37" s="174"/>
      <c r="D37" s="174"/>
      <c r="E37" s="174"/>
      <c r="F37" s="174"/>
      <c r="G37" s="174"/>
      <c r="H37" s="162"/>
      <c r="I37" s="165"/>
      <c r="J37" s="168"/>
      <c r="K37" s="174"/>
      <c r="L37" s="149"/>
      <c r="M37" s="218"/>
      <c r="N37" s="218"/>
      <c r="O37" s="152"/>
      <c r="P37" s="174"/>
      <c r="Q37" s="154"/>
      <c r="R37" s="154"/>
      <c r="S37" s="104" t="s">
        <v>122</v>
      </c>
      <c r="T37" s="106">
        <v>0.12</v>
      </c>
      <c r="U37" s="117">
        <v>43855</v>
      </c>
      <c r="V37" s="117">
        <v>43920</v>
      </c>
      <c r="W37" s="7">
        <f t="shared" si="8"/>
        <v>65</v>
      </c>
      <c r="X37" s="104" t="s">
        <v>119</v>
      </c>
      <c r="Y37" s="8">
        <f t="shared" si="9"/>
        <v>0</v>
      </c>
      <c r="Z37" s="113"/>
      <c r="AA37" s="113"/>
      <c r="AB37" s="122" t="s">
        <v>62</v>
      </c>
      <c r="AC37" s="122" t="s">
        <v>62</v>
      </c>
      <c r="AD37" s="122" t="s">
        <v>62</v>
      </c>
      <c r="AE37" s="122" t="s">
        <v>62</v>
      </c>
      <c r="AF37" s="122" t="s">
        <v>62</v>
      </c>
      <c r="AG37" s="122" t="s">
        <v>61</v>
      </c>
      <c r="AH37" s="122" t="s">
        <v>62</v>
      </c>
      <c r="AI37" s="122" t="s">
        <v>62</v>
      </c>
      <c r="AJ37" s="122" t="s">
        <v>62</v>
      </c>
      <c r="AK37" s="122" t="s">
        <v>61</v>
      </c>
      <c r="AL37" s="122" t="s">
        <v>62</v>
      </c>
      <c r="AM37" s="122" t="s">
        <v>61</v>
      </c>
      <c r="AN37" s="122" t="s">
        <v>61</v>
      </c>
      <c r="AO37" s="122" t="s">
        <v>62</v>
      </c>
      <c r="AP37" s="122" t="s">
        <v>62</v>
      </c>
      <c r="AQ37" s="122" t="s">
        <v>62</v>
      </c>
      <c r="AR37" s="122" t="s">
        <v>62</v>
      </c>
      <c r="AS37" s="122" t="s">
        <v>62</v>
      </c>
    </row>
    <row r="38" spans="1:45" ht="55.15" customHeight="1">
      <c r="A38" s="174"/>
      <c r="B38" s="174"/>
      <c r="C38" s="174"/>
      <c r="D38" s="174"/>
      <c r="E38" s="174"/>
      <c r="F38" s="174"/>
      <c r="G38" s="174"/>
      <c r="H38" s="162"/>
      <c r="I38" s="165"/>
      <c r="J38" s="168"/>
      <c r="K38" s="174"/>
      <c r="L38" s="149"/>
      <c r="M38" s="218"/>
      <c r="N38" s="218"/>
      <c r="O38" s="104"/>
      <c r="P38" s="174"/>
      <c r="Q38" s="154"/>
      <c r="R38" s="154"/>
      <c r="S38" s="104" t="s">
        <v>123</v>
      </c>
      <c r="T38" s="106">
        <v>0.13</v>
      </c>
      <c r="U38" s="117">
        <v>43855</v>
      </c>
      <c r="V38" s="117">
        <v>43951</v>
      </c>
      <c r="W38" s="7"/>
      <c r="X38" s="104" t="s">
        <v>119</v>
      </c>
      <c r="Y38" s="8">
        <f t="shared" si="9"/>
        <v>0</v>
      </c>
      <c r="Z38" s="113"/>
      <c r="AA38" s="113"/>
      <c r="AB38" s="122"/>
      <c r="AC38" s="122"/>
      <c r="AD38" s="122"/>
      <c r="AE38" s="122"/>
      <c r="AF38" s="122"/>
      <c r="AG38" s="122"/>
      <c r="AH38" s="122"/>
      <c r="AI38" s="122"/>
      <c r="AJ38" s="122"/>
      <c r="AK38" s="122"/>
      <c r="AL38" s="122"/>
      <c r="AM38" s="122"/>
      <c r="AN38" s="122"/>
      <c r="AO38" s="122"/>
      <c r="AP38" s="122"/>
      <c r="AQ38" s="122"/>
      <c r="AR38" s="122"/>
      <c r="AS38" s="122"/>
    </row>
    <row r="39" spans="1:45" ht="82.9">
      <c r="A39" s="174"/>
      <c r="B39" s="174"/>
      <c r="C39" s="174"/>
      <c r="D39" s="174"/>
      <c r="E39" s="174"/>
      <c r="F39" s="174"/>
      <c r="G39" s="174"/>
      <c r="H39" s="162"/>
      <c r="I39" s="165"/>
      <c r="J39" s="168"/>
      <c r="K39" s="174"/>
      <c r="L39" s="149"/>
      <c r="M39" s="218"/>
      <c r="N39" s="218"/>
      <c r="O39" s="104"/>
      <c r="P39" s="174"/>
      <c r="Q39" s="154"/>
      <c r="R39" s="154"/>
      <c r="S39" s="104" t="s">
        <v>124</v>
      </c>
      <c r="T39" s="106">
        <v>0.12</v>
      </c>
      <c r="U39" s="117">
        <v>43855</v>
      </c>
      <c r="V39" s="117">
        <v>44012</v>
      </c>
      <c r="W39" s="7"/>
      <c r="X39" s="104" t="s">
        <v>119</v>
      </c>
      <c r="Y39" s="8">
        <f t="shared" si="9"/>
        <v>0</v>
      </c>
      <c r="Z39" s="113"/>
      <c r="AA39" s="113"/>
      <c r="AB39" s="122"/>
      <c r="AC39" s="122"/>
      <c r="AD39" s="122"/>
      <c r="AE39" s="122"/>
      <c r="AF39" s="122"/>
      <c r="AG39" s="122"/>
      <c r="AH39" s="122"/>
      <c r="AI39" s="122"/>
      <c r="AJ39" s="122"/>
      <c r="AK39" s="122"/>
      <c r="AL39" s="122"/>
      <c r="AM39" s="122"/>
      <c r="AN39" s="122"/>
      <c r="AO39" s="122"/>
      <c r="AP39" s="122"/>
      <c r="AQ39" s="122"/>
      <c r="AR39" s="122"/>
      <c r="AS39" s="122"/>
    </row>
    <row r="40" spans="1:45" ht="41.45">
      <c r="A40" s="174"/>
      <c r="B40" s="174"/>
      <c r="C40" s="174"/>
      <c r="D40" s="174"/>
      <c r="E40" s="174"/>
      <c r="F40" s="174"/>
      <c r="G40" s="174"/>
      <c r="H40" s="162"/>
      <c r="I40" s="165"/>
      <c r="J40" s="168"/>
      <c r="K40" s="174"/>
      <c r="L40" s="149"/>
      <c r="M40" s="218"/>
      <c r="N40" s="218"/>
      <c r="O40" s="104"/>
      <c r="P40" s="174"/>
      <c r="Q40" s="154"/>
      <c r="R40" s="154"/>
      <c r="S40" s="104" t="s">
        <v>125</v>
      </c>
      <c r="T40" s="106">
        <v>0.13</v>
      </c>
      <c r="U40" s="117">
        <v>43855</v>
      </c>
      <c r="V40" s="117">
        <v>44012</v>
      </c>
      <c r="W40" s="7"/>
      <c r="X40" s="104" t="s">
        <v>119</v>
      </c>
      <c r="Y40" s="8">
        <f t="shared" si="9"/>
        <v>0</v>
      </c>
      <c r="Z40" s="113"/>
      <c r="AA40" s="113"/>
      <c r="AB40" s="122"/>
      <c r="AC40" s="122"/>
      <c r="AD40" s="122"/>
      <c r="AE40" s="122"/>
      <c r="AF40" s="122"/>
      <c r="AG40" s="122"/>
      <c r="AH40" s="122"/>
      <c r="AI40" s="122"/>
      <c r="AJ40" s="122"/>
      <c r="AK40" s="122"/>
      <c r="AL40" s="122"/>
      <c r="AM40" s="122"/>
      <c r="AN40" s="122"/>
      <c r="AO40" s="122"/>
      <c r="AP40" s="122"/>
      <c r="AQ40" s="122"/>
      <c r="AR40" s="122"/>
      <c r="AS40" s="122"/>
    </row>
    <row r="41" spans="1:45" ht="69">
      <c r="A41" s="174"/>
      <c r="B41" s="159"/>
      <c r="C41" s="159"/>
      <c r="D41" s="174"/>
      <c r="E41" s="174"/>
      <c r="F41" s="174"/>
      <c r="G41" s="174"/>
      <c r="H41" s="162"/>
      <c r="I41" s="165"/>
      <c r="J41" s="168"/>
      <c r="K41" s="159"/>
      <c r="L41" s="150"/>
      <c r="M41" s="219"/>
      <c r="N41" s="219"/>
      <c r="O41" s="104"/>
      <c r="P41" s="159"/>
      <c r="Q41" s="155"/>
      <c r="R41" s="155"/>
      <c r="S41" s="104" t="s">
        <v>126</v>
      </c>
      <c r="T41" s="106">
        <v>0.12</v>
      </c>
      <c r="U41" s="117">
        <v>43855</v>
      </c>
      <c r="V41" s="117">
        <v>44012</v>
      </c>
      <c r="W41" s="7">
        <f t="shared" si="8"/>
        <v>157</v>
      </c>
      <c r="X41" s="104" t="s">
        <v>119</v>
      </c>
      <c r="Y41" s="8">
        <f t="shared" si="9"/>
        <v>0</v>
      </c>
      <c r="Z41" s="113"/>
      <c r="AA41" s="113"/>
      <c r="AB41" s="122" t="s">
        <v>62</v>
      </c>
      <c r="AC41" s="122" t="s">
        <v>62</v>
      </c>
      <c r="AD41" s="122" t="s">
        <v>62</v>
      </c>
      <c r="AE41" s="122" t="s">
        <v>62</v>
      </c>
      <c r="AF41" s="122" t="s">
        <v>62</v>
      </c>
      <c r="AG41" s="122"/>
      <c r="AH41" s="122" t="s">
        <v>62</v>
      </c>
      <c r="AI41" s="122" t="s">
        <v>62</v>
      </c>
      <c r="AJ41" s="122" t="s">
        <v>62</v>
      </c>
      <c r="AK41" s="122" t="s">
        <v>62</v>
      </c>
      <c r="AL41" s="122" t="s">
        <v>62</v>
      </c>
      <c r="AM41" s="122"/>
      <c r="AN41" s="122" t="s">
        <v>62</v>
      </c>
      <c r="AO41" s="122" t="s">
        <v>62</v>
      </c>
      <c r="AP41" s="122" t="s">
        <v>62</v>
      </c>
      <c r="AQ41" s="122" t="s">
        <v>62</v>
      </c>
      <c r="AR41" s="122" t="s">
        <v>62</v>
      </c>
      <c r="AS41" s="122" t="s">
        <v>62</v>
      </c>
    </row>
    <row r="42" spans="1:45" ht="82.9">
      <c r="A42" s="174"/>
      <c r="B42" s="158" t="s">
        <v>50</v>
      </c>
      <c r="C42" s="158" t="s">
        <v>111</v>
      </c>
      <c r="D42" s="174"/>
      <c r="E42" s="174"/>
      <c r="F42" s="174"/>
      <c r="G42" s="174"/>
      <c r="H42" s="162"/>
      <c r="I42" s="165"/>
      <c r="J42" s="168"/>
      <c r="K42" s="158" t="s">
        <v>127</v>
      </c>
      <c r="L42" s="148">
        <v>0.15</v>
      </c>
      <c r="M42" s="217">
        <v>43862</v>
      </c>
      <c r="N42" s="217">
        <v>44012</v>
      </c>
      <c r="O42" s="152"/>
      <c r="P42" s="158" t="s">
        <v>117</v>
      </c>
      <c r="Q42" s="153">
        <f>(Y42*T42)+(T43*Y43)</f>
        <v>0</v>
      </c>
      <c r="R42" s="153" t="s">
        <v>59</v>
      </c>
      <c r="S42" s="26" t="s">
        <v>128</v>
      </c>
      <c r="T42" s="106">
        <v>0.5</v>
      </c>
      <c r="U42" s="117">
        <v>43862</v>
      </c>
      <c r="V42" s="117">
        <v>43951</v>
      </c>
      <c r="W42" s="7">
        <f>V42-U42</f>
        <v>89</v>
      </c>
      <c r="X42" s="104" t="s">
        <v>119</v>
      </c>
      <c r="Y42" s="8">
        <f t="shared" si="9"/>
        <v>0</v>
      </c>
      <c r="Z42" s="113"/>
      <c r="AA42" s="112"/>
      <c r="AB42" s="122" t="s">
        <v>62</v>
      </c>
      <c r="AC42" s="122" t="s">
        <v>62</v>
      </c>
      <c r="AD42" s="122" t="s">
        <v>62</v>
      </c>
      <c r="AE42" s="122" t="s">
        <v>62</v>
      </c>
      <c r="AF42" s="122" t="s">
        <v>62</v>
      </c>
      <c r="AG42" s="122" t="s">
        <v>61</v>
      </c>
      <c r="AH42" s="122" t="s">
        <v>62</v>
      </c>
      <c r="AI42" s="122" t="s">
        <v>62</v>
      </c>
      <c r="AJ42" s="122" t="s">
        <v>61</v>
      </c>
      <c r="AK42" s="122" t="s">
        <v>61</v>
      </c>
      <c r="AL42" s="122" t="s">
        <v>62</v>
      </c>
      <c r="AM42" s="122" t="s">
        <v>61</v>
      </c>
      <c r="AN42" s="122" t="s">
        <v>61</v>
      </c>
      <c r="AO42" s="122" t="s">
        <v>61</v>
      </c>
      <c r="AP42" s="122" t="s">
        <v>61</v>
      </c>
      <c r="AQ42" s="122" t="s">
        <v>61</v>
      </c>
      <c r="AR42" s="122" t="s">
        <v>62</v>
      </c>
      <c r="AS42" s="122" t="s">
        <v>62</v>
      </c>
    </row>
    <row r="43" spans="1:45" ht="55.15">
      <c r="A43" s="174"/>
      <c r="B43" s="159"/>
      <c r="C43" s="159"/>
      <c r="D43" s="174"/>
      <c r="E43" s="174"/>
      <c r="F43" s="174"/>
      <c r="G43" s="174"/>
      <c r="H43" s="162"/>
      <c r="I43" s="165"/>
      <c r="J43" s="168"/>
      <c r="K43" s="174"/>
      <c r="L43" s="149"/>
      <c r="M43" s="218"/>
      <c r="N43" s="218"/>
      <c r="O43" s="152"/>
      <c r="P43" s="174"/>
      <c r="Q43" s="154"/>
      <c r="R43" s="155"/>
      <c r="S43" s="26" t="s">
        <v>129</v>
      </c>
      <c r="T43" s="106">
        <v>0.5</v>
      </c>
      <c r="U43" s="107">
        <v>43952</v>
      </c>
      <c r="V43" s="107">
        <v>44012</v>
      </c>
      <c r="W43" s="7">
        <f t="shared" ref="W43" si="10">V43-U43</f>
        <v>60</v>
      </c>
      <c r="X43" s="104" t="s">
        <v>119</v>
      </c>
      <c r="Y43" s="8">
        <f t="shared" si="9"/>
        <v>0</v>
      </c>
      <c r="Z43" s="113"/>
      <c r="AA43" s="112"/>
      <c r="AB43" s="122" t="s">
        <v>62</v>
      </c>
      <c r="AC43" s="122" t="s">
        <v>62</v>
      </c>
      <c r="AD43" s="122" t="s">
        <v>62</v>
      </c>
      <c r="AE43" s="122" t="s">
        <v>62</v>
      </c>
      <c r="AF43" s="122" t="s">
        <v>62</v>
      </c>
      <c r="AG43" s="122" t="s">
        <v>61</v>
      </c>
      <c r="AH43" s="122" t="s">
        <v>62</v>
      </c>
      <c r="AI43" s="122" t="s">
        <v>62</v>
      </c>
      <c r="AJ43" s="122" t="s">
        <v>61</v>
      </c>
      <c r="AK43" s="122" t="s">
        <v>61</v>
      </c>
      <c r="AL43" s="122" t="s">
        <v>62</v>
      </c>
      <c r="AM43" s="122" t="s">
        <v>61</v>
      </c>
      <c r="AN43" s="122" t="s">
        <v>61</v>
      </c>
      <c r="AO43" s="122" t="s">
        <v>61</v>
      </c>
      <c r="AP43" s="122" t="s">
        <v>61</v>
      </c>
      <c r="AQ43" s="122" t="s">
        <v>61</v>
      </c>
      <c r="AR43" s="122" t="s">
        <v>62</v>
      </c>
      <c r="AS43" s="122" t="s">
        <v>62</v>
      </c>
    </row>
    <row r="44" spans="1:45" ht="96.6">
      <c r="A44" s="174"/>
      <c r="B44" s="158" t="s">
        <v>130</v>
      </c>
      <c r="C44" s="260" t="s">
        <v>111</v>
      </c>
      <c r="D44" s="158" t="s">
        <v>52</v>
      </c>
      <c r="E44" s="158" t="s">
        <v>131</v>
      </c>
      <c r="F44" s="158" t="s">
        <v>54</v>
      </c>
      <c r="G44" s="174"/>
      <c r="H44" s="162"/>
      <c r="I44" s="165"/>
      <c r="J44" s="168"/>
      <c r="K44" s="152" t="s">
        <v>132</v>
      </c>
      <c r="L44" s="228">
        <v>0.15</v>
      </c>
      <c r="M44" s="173">
        <v>43862</v>
      </c>
      <c r="N44" s="173">
        <v>44012</v>
      </c>
      <c r="O44" s="152"/>
      <c r="P44" s="152" t="s">
        <v>133</v>
      </c>
      <c r="Q44" s="153">
        <f>(Y44*T44)+(T45*Y45)</f>
        <v>0</v>
      </c>
      <c r="R44" s="153" t="s">
        <v>59</v>
      </c>
      <c r="S44" s="104" t="s">
        <v>134</v>
      </c>
      <c r="T44" s="106">
        <v>0.5</v>
      </c>
      <c r="U44" s="107">
        <v>43862</v>
      </c>
      <c r="V44" s="107">
        <v>43920</v>
      </c>
      <c r="W44" s="7">
        <f>V44-U44</f>
        <v>58</v>
      </c>
      <c r="X44" s="104" t="s">
        <v>119</v>
      </c>
      <c r="Y44" s="8">
        <f t="shared" si="9"/>
        <v>0</v>
      </c>
      <c r="Z44" s="27"/>
      <c r="AA44" s="104"/>
      <c r="AB44" s="122" t="s">
        <v>62</v>
      </c>
      <c r="AC44" s="122" t="s">
        <v>62</v>
      </c>
      <c r="AD44" s="122" t="s">
        <v>62</v>
      </c>
      <c r="AE44" s="122" t="s">
        <v>62</v>
      </c>
      <c r="AF44" s="122" t="s">
        <v>62</v>
      </c>
      <c r="AG44" s="122" t="s">
        <v>62</v>
      </c>
      <c r="AH44" s="122" t="s">
        <v>62</v>
      </c>
      <c r="AI44" s="122" t="s">
        <v>62</v>
      </c>
      <c r="AJ44" s="122" t="s">
        <v>62</v>
      </c>
      <c r="AK44" s="122" t="s">
        <v>61</v>
      </c>
      <c r="AL44" s="122" t="s">
        <v>62</v>
      </c>
      <c r="AM44" s="122" t="s">
        <v>61</v>
      </c>
      <c r="AN44" s="122" t="s">
        <v>61</v>
      </c>
      <c r="AO44" s="122" t="s">
        <v>61</v>
      </c>
      <c r="AP44" s="122" t="s">
        <v>62</v>
      </c>
      <c r="AQ44" s="122" t="s">
        <v>62</v>
      </c>
      <c r="AR44" s="122" t="s">
        <v>62</v>
      </c>
      <c r="AS44" s="122" t="s">
        <v>62</v>
      </c>
    </row>
    <row r="45" spans="1:45" ht="41.45">
      <c r="A45" s="174"/>
      <c r="B45" s="174"/>
      <c r="C45" s="261"/>
      <c r="D45" s="174"/>
      <c r="E45" s="174"/>
      <c r="F45" s="174"/>
      <c r="G45" s="174"/>
      <c r="H45" s="162"/>
      <c r="I45" s="165"/>
      <c r="J45" s="168"/>
      <c r="K45" s="152"/>
      <c r="L45" s="228"/>
      <c r="M45" s="173"/>
      <c r="N45" s="173"/>
      <c r="O45" s="152"/>
      <c r="P45" s="152"/>
      <c r="Q45" s="154"/>
      <c r="R45" s="155"/>
      <c r="S45" s="104" t="s">
        <v>135</v>
      </c>
      <c r="T45" s="106">
        <v>0.5</v>
      </c>
      <c r="U45" s="107">
        <v>43922</v>
      </c>
      <c r="V45" s="107">
        <v>44012</v>
      </c>
      <c r="W45" s="7">
        <f t="shared" ref="W45" si="11">V45-U45</f>
        <v>90</v>
      </c>
      <c r="X45" s="26" t="s">
        <v>119</v>
      </c>
      <c r="Y45" s="8">
        <f t="shared" si="9"/>
        <v>0</v>
      </c>
      <c r="Z45" s="28"/>
      <c r="AA45" s="112"/>
      <c r="AB45" s="122" t="s">
        <v>62</v>
      </c>
      <c r="AC45" s="122" t="s">
        <v>62</v>
      </c>
      <c r="AD45" s="122" t="s">
        <v>62</v>
      </c>
      <c r="AE45" s="122" t="s">
        <v>62</v>
      </c>
      <c r="AF45" s="122" t="s">
        <v>62</v>
      </c>
      <c r="AG45" s="122" t="s">
        <v>62</v>
      </c>
      <c r="AH45" s="122" t="s">
        <v>62</v>
      </c>
      <c r="AI45" s="122" t="s">
        <v>62</v>
      </c>
      <c r="AJ45" s="122" t="s">
        <v>62</v>
      </c>
      <c r="AK45" s="122" t="s">
        <v>61</v>
      </c>
      <c r="AL45" s="122" t="s">
        <v>62</v>
      </c>
      <c r="AM45" s="122" t="s">
        <v>61</v>
      </c>
      <c r="AN45" s="122" t="s">
        <v>61</v>
      </c>
      <c r="AO45" s="122" t="s">
        <v>61</v>
      </c>
      <c r="AP45" s="122" t="s">
        <v>62</v>
      </c>
      <c r="AQ45" s="122" t="s">
        <v>62</v>
      </c>
      <c r="AR45" s="122" t="s">
        <v>62</v>
      </c>
      <c r="AS45" s="122" t="s">
        <v>62</v>
      </c>
    </row>
    <row r="46" spans="1:45" ht="69">
      <c r="A46" s="174"/>
      <c r="B46" s="174"/>
      <c r="C46" s="261"/>
      <c r="D46" s="174"/>
      <c r="E46" s="174"/>
      <c r="F46" s="174"/>
      <c r="G46" s="174"/>
      <c r="H46" s="162"/>
      <c r="I46" s="165"/>
      <c r="J46" s="168"/>
      <c r="K46" s="158" t="s">
        <v>136</v>
      </c>
      <c r="L46" s="228">
        <v>0.1</v>
      </c>
      <c r="M46" s="173">
        <v>43831</v>
      </c>
      <c r="N46" s="173">
        <v>44012</v>
      </c>
      <c r="O46" s="152"/>
      <c r="P46" s="152" t="s">
        <v>117</v>
      </c>
      <c r="Q46" s="153">
        <f>(Y46*T46)+(Y47*T47)</f>
        <v>0</v>
      </c>
      <c r="R46" s="153" t="s">
        <v>59</v>
      </c>
      <c r="S46" s="26" t="s">
        <v>137</v>
      </c>
      <c r="T46" s="106">
        <v>0.5</v>
      </c>
      <c r="U46" s="117">
        <v>43845</v>
      </c>
      <c r="V46" s="117">
        <v>43936</v>
      </c>
      <c r="W46" s="7">
        <f>V46-U46</f>
        <v>91</v>
      </c>
      <c r="X46" s="104" t="s">
        <v>119</v>
      </c>
      <c r="Y46" s="8">
        <f t="shared" si="9"/>
        <v>0</v>
      </c>
      <c r="Z46" s="25"/>
      <c r="AA46" s="25"/>
      <c r="AB46" s="122" t="s">
        <v>62</v>
      </c>
      <c r="AC46" s="122" t="s">
        <v>62</v>
      </c>
      <c r="AD46" s="122" t="s">
        <v>62</v>
      </c>
      <c r="AE46" s="122" t="s">
        <v>62</v>
      </c>
      <c r="AF46" s="122" t="s">
        <v>62</v>
      </c>
      <c r="AG46" s="122" t="s">
        <v>62</v>
      </c>
      <c r="AH46" s="122" t="s">
        <v>62</v>
      </c>
      <c r="AI46" s="122" t="s">
        <v>62</v>
      </c>
      <c r="AJ46" s="122" t="s">
        <v>62</v>
      </c>
      <c r="AK46" s="122" t="s">
        <v>61</v>
      </c>
      <c r="AL46" s="122" t="s">
        <v>61</v>
      </c>
      <c r="AM46" s="122" t="s">
        <v>61</v>
      </c>
      <c r="AN46" s="122" t="s">
        <v>61</v>
      </c>
      <c r="AO46" s="122" t="s">
        <v>61</v>
      </c>
      <c r="AP46" s="122" t="s">
        <v>62</v>
      </c>
      <c r="AQ46" s="122" t="s">
        <v>62</v>
      </c>
      <c r="AR46" s="122" t="s">
        <v>62</v>
      </c>
      <c r="AS46" s="122" t="s">
        <v>62</v>
      </c>
    </row>
    <row r="47" spans="1:45" ht="69">
      <c r="A47" s="174"/>
      <c r="B47" s="174"/>
      <c r="C47" s="261"/>
      <c r="D47" s="174"/>
      <c r="E47" s="174"/>
      <c r="F47" s="174"/>
      <c r="G47" s="174"/>
      <c r="H47" s="162"/>
      <c r="I47" s="165"/>
      <c r="J47" s="168"/>
      <c r="K47" s="174"/>
      <c r="L47" s="228"/>
      <c r="M47" s="173"/>
      <c r="N47" s="173"/>
      <c r="O47" s="152"/>
      <c r="P47" s="152"/>
      <c r="Q47" s="154"/>
      <c r="R47" s="155"/>
      <c r="S47" s="26" t="s">
        <v>137</v>
      </c>
      <c r="T47" s="106">
        <v>0.5</v>
      </c>
      <c r="U47" s="107">
        <v>43922</v>
      </c>
      <c r="V47" s="107">
        <v>44012</v>
      </c>
      <c r="W47" s="7">
        <f t="shared" ref="W47" si="12">V47-U47</f>
        <v>90</v>
      </c>
      <c r="X47" s="104" t="s">
        <v>119</v>
      </c>
      <c r="Y47" s="8">
        <f t="shared" si="9"/>
        <v>0</v>
      </c>
      <c r="Z47" s="29"/>
      <c r="AA47" s="126"/>
      <c r="AB47" s="122" t="s">
        <v>62</v>
      </c>
      <c r="AC47" s="122" t="s">
        <v>62</v>
      </c>
      <c r="AD47" s="122" t="s">
        <v>62</v>
      </c>
      <c r="AE47" s="122" t="s">
        <v>62</v>
      </c>
      <c r="AF47" s="122" t="s">
        <v>62</v>
      </c>
      <c r="AG47" s="122" t="s">
        <v>62</v>
      </c>
      <c r="AH47" s="122" t="s">
        <v>62</v>
      </c>
      <c r="AI47" s="122" t="s">
        <v>62</v>
      </c>
      <c r="AJ47" s="122" t="s">
        <v>62</v>
      </c>
      <c r="AK47" s="122" t="s">
        <v>61</v>
      </c>
      <c r="AL47" s="122" t="s">
        <v>61</v>
      </c>
      <c r="AM47" s="122" t="s">
        <v>61</v>
      </c>
      <c r="AN47" s="122" t="s">
        <v>61</v>
      </c>
      <c r="AO47" s="122" t="s">
        <v>61</v>
      </c>
      <c r="AP47" s="122" t="s">
        <v>62</v>
      </c>
      <c r="AQ47" s="122" t="s">
        <v>62</v>
      </c>
      <c r="AR47" s="122" t="s">
        <v>62</v>
      </c>
      <c r="AS47" s="122" t="s">
        <v>62</v>
      </c>
    </row>
    <row r="48" spans="1:45" ht="55.15">
      <c r="A48" s="174"/>
      <c r="B48" s="174"/>
      <c r="C48" s="261"/>
      <c r="D48" s="174"/>
      <c r="E48" s="174"/>
      <c r="F48" s="174"/>
      <c r="G48" s="174"/>
      <c r="H48" s="162"/>
      <c r="I48" s="165"/>
      <c r="J48" s="168"/>
      <c r="K48" s="152" t="s">
        <v>138</v>
      </c>
      <c r="L48" s="228">
        <v>0.15</v>
      </c>
      <c r="M48" s="173">
        <v>43845</v>
      </c>
      <c r="N48" s="173">
        <v>44012</v>
      </c>
      <c r="O48" s="152"/>
      <c r="P48" s="152" t="s">
        <v>117</v>
      </c>
      <c r="Q48" s="153">
        <f>(Y48*T48)+(T49*Y49)+(T50*Y50)</f>
        <v>0</v>
      </c>
      <c r="R48" s="153" t="s">
        <v>59</v>
      </c>
      <c r="S48" s="104" t="s">
        <v>139</v>
      </c>
      <c r="T48" s="106">
        <v>0.3</v>
      </c>
      <c r="U48" s="107">
        <v>43831</v>
      </c>
      <c r="V48" s="107">
        <v>43889</v>
      </c>
      <c r="W48" s="7">
        <f>V48-U48</f>
        <v>58</v>
      </c>
      <c r="X48" s="104" t="s">
        <v>119</v>
      </c>
      <c r="Y48" s="8">
        <f t="shared" si="9"/>
        <v>0</v>
      </c>
      <c r="Z48" s="137"/>
      <c r="AA48" s="113"/>
      <c r="AB48" s="122" t="s">
        <v>62</v>
      </c>
      <c r="AC48" s="122" t="s">
        <v>62</v>
      </c>
      <c r="AD48" s="122" t="s">
        <v>62</v>
      </c>
      <c r="AE48" s="122" t="s">
        <v>62</v>
      </c>
      <c r="AF48" s="122" t="s">
        <v>62</v>
      </c>
      <c r="AG48" s="122" t="s">
        <v>61</v>
      </c>
      <c r="AH48" s="122" t="s">
        <v>62</v>
      </c>
      <c r="AI48" s="122" t="s">
        <v>62</v>
      </c>
      <c r="AJ48" s="122" t="s">
        <v>61</v>
      </c>
      <c r="AK48" s="122" t="s">
        <v>61</v>
      </c>
      <c r="AL48" s="122" t="s">
        <v>62</v>
      </c>
      <c r="AM48" s="122" t="s">
        <v>61</v>
      </c>
      <c r="AN48" s="122" t="s">
        <v>61</v>
      </c>
      <c r="AO48" s="122" t="s">
        <v>61</v>
      </c>
      <c r="AP48" s="122" t="s">
        <v>61</v>
      </c>
      <c r="AQ48" s="122" t="s">
        <v>61</v>
      </c>
      <c r="AR48" s="122" t="s">
        <v>62</v>
      </c>
      <c r="AS48" s="122" t="s">
        <v>62</v>
      </c>
    </row>
    <row r="49" spans="1:45" ht="69">
      <c r="A49" s="174"/>
      <c r="B49" s="174"/>
      <c r="C49" s="261"/>
      <c r="D49" s="174"/>
      <c r="E49" s="174"/>
      <c r="F49" s="174"/>
      <c r="G49" s="174"/>
      <c r="H49" s="162"/>
      <c r="I49" s="165"/>
      <c r="J49" s="168"/>
      <c r="K49" s="152"/>
      <c r="L49" s="228"/>
      <c r="M49" s="173"/>
      <c r="N49" s="173"/>
      <c r="O49" s="152"/>
      <c r="P49" s="152"/>
      <c r="Q49" s="154"/>
      <c r="R49" s="154"/>
      <c r="S49" s="104" t="s">
        <v>140</v>
      </c>
      <c r="T49" s="106">
        <v>0.2</v>
      </c>
      <c r="U49" s="107">
        <v>43891</v>
      </c>
      <c r="V49" s="107">
        <v>43920</v>
      </c>
      <c r="W49" s="7">
        <f t="shared" ref="W49:W50" si="13">V49-U49</f>
        <v>29</v>
      </c>
      <c r="X49" s="104" t="s">
        <v>119</v>
      </c>
      <c r="Y49" s="8">
        <f t="shared" si="9"/>
        <v>0</v>
      </c>
      <c r="Z49" s="137"/>
      <c r="AA49" s="126"/>
      <c r="AB49" s="122" t="s">
        <v>62</v>
      </c>
      <c r="AC49" s="122" t="s">
        <v>62</v>
      </c>
      <c r="AD49" s="122" t="s">
        <v>62</v>
      </c>
      <c r="AE49" s="122" t="s">
        <v>62</v>
      </c>
      <c r="AF49" s="122" t="s">
        <v>62</v>
      </c>
      <c r="AG49" s="122" t="s">
        <v>61</v>
      </c>
      <c r="AH49" s="122" t="s">
        <v>62</v>
      </c>
      <c r="AI49" s="122" t="s">
        <v>62</v>
      </c>
      <c r="AJ49" s="122" t="s">
        <v>61</v>
      </c>
      <c r="AK49" s="122" t="s">
        <v>61</v>
      </c>
      <c r="AL49" s="122" t="s">
        <v>62</v>
      </c>
      <c r="AM49" s="122" t="s">
        <v>61</v>
      </c>
      <c r="AN49" s="122" t="s">
        <v>61</v>
      </c>
      <c r="AO49" s="122" t="s">
        <v>61</v>
      </c>
      <c r="AP49" s="122" t="s">
        <v>61</v>
      </c>
      <c r="AQ49" s="122" t="s">
        <v>61</v>
      </c>
      <c r="AR49" s="122" t="s">
        <v>62</v>
      </c>
      <c r="AS49" s="122" t="s">
        <v>62</v>
      </c>
    </row>
    <row r="50" spans="1:45" ht="27.6">
      <c r="A50" s="174"/>
      <c r="B50" s="174"/>
      <c r="C50" s="261"/>
      <c r="D50" s="174"/>
      <c r="E50" s="174"/>
      <c r="F50" s="174"/>
      <c r="G50" s="174"/>
      <c r="H50" s="162"/>
      <c r="I50" s="165"/>
      <c r="J50" s="168"/>
      <c r="K50" s="152"/>
      <c r="L50" s="228"/>
      <c r="M50" s="173"/>
      <c r="N50" s="173"/>
      <c r="O50" s="152"/>
      <c r="P50" s="152"/>
      <c r="Q50" s="154"/>
      <c r="R50" s="154"/>
      <c r="S50" s="104" t="s">
        <v>141</v>
      </c>
      <c r="T50" s="106">
        <v>0.5</v>
      </c>
      <c r="U50" s="107">
        <v>43922</v>
      </c>
      <c r="V50" s="107">
        <v>44012</v>
      </c>
      <c r="W50" s="7">
        <f t="shared" si="13"/>
        <v>90</v>
      </c>
      <c r="X50" s="104" t="s">
        <v>119</v>
      </c>
      <c r="Y50" s="8">
        <f t="shared" si="9"/>
        <v>0</v>
      </c>
      <c r="Z50" s="113"/>
      <c r="AA50" s="113"/>
      <c r="AB50" s="122" t="s">
        <v>62</v>
      </c>
      <c r="AC50" s="122" t="s">
        <v>62</v>
      </c>
      <c r="AD50" s="122" t="s">
        <v>62</v>
      </c>
      <c r="AE50" s="122" t="s">
        <v>62</v>
      </c>
      <c r="AF50" s="122" t="s">
        <v>62</v>
      </c>
      <c r="AG50" s="122" t="s">
        <v>61</v>
      </c>
      <c r="AH50" s="122" t="s">
        <v>62</v>
      </c>
      <c r="AI50" s="122" t="s">
        <v>62</v>
      </c>
      <c r="AJ50" s="122" t="s">
        <v>61</v>
      </c>
      <c r="AK50" s="122" t="s">
        <v>61</v>
      </c>
      <c r="AL50" s="122" t="s">
        <v>62</v>
      </c>
      <c r="AM50" s="122" t="s">
        <v>61</v>
      </c>
      <c r="AN50" s="122" t="s">
        <v>61</v>
      </c>
      <c r="AO50" s="122" t="s">
        <v>61</v>
      </c>
      <c r="AP50" s="122" t="s">
        <v>61</v>
      </c>
      <c r="AQ50" s="122" t="s">
        <v>61</v>
      </c>
      <c r="AR50" s="122" t="s">
        <v>62</v>
      </c>
      <c r="AS50" s="122" t="s">
        <v>62</v>
      </c>
    </row>
    <row r="51" spans="1:45" ht="55.15">
      <c r="A51" s="174"/>
      <c r="B51" s="174"/>
      <c r="C51" s="261"/>
      <c r="D51" s="174"/>
      <c r="E51" s="174"/>
      <c r="F51" s="174"/>
      <c r="G51" s="174"/>
      <c r="H51" s="162"/>
      <c r="I51" s="165"/>
      <c r="J51" s="168"/>
      <c r="K51" s="152" t="s">
        <v>142</v>
      </c>
      <c r="L51" s="228">
        <v>0.05</v>
      </c>
      <c r="M51" s="173">
        <v>43845</v>
      </c>
      <c r="N51" s="173">
        <v>44012</v>
      </c>
      <c r="O51" s="152"/>
      <c r="P51" s="152" t="s">
        <v>117</v>
      </c>
      <c r="Q51" s="153">
        <f>(Y51*T51)+(T52*Y52)+(T53*Y53)</f>
        <v>0</v>
      </c>
      <c r="R51" s="153" t="s">
        <v>59</v>
      </c>
      <c r="S51" s="104" t="s">
        <v>143</v>
      </c>
      <c r="T51" s="106">
        <v>0.4</v>
      </c>
      <c r="U51" s="107">
        <v>43845</v>
      </c>
      <c r="V51" s="107">
        <v>43889</v>
      </c>
      <c r="W51" s="7">
        <f>V51-U51</f>
        <v>44</v>
      </c>
      <c r="X51" s="104" t="s">
        <v>119</v>
      </c>
      <c r="Y51" s="8">
        <f t="shared" si="9"/>
        <v>0</v>
      </c>
      <c r="Z51" s="137"/>
      <c r="AA51" s="113"/>
      <c r="AB51" s="122" t="s">
        <v>62</v>
      </c>
      <c r="AC51" s="122" t="s">
        <v>62</v>
      </c>
      <c r="AD51" s="122" t="s">
        <v>62</v>
      </c>
      <c r="AE51" s="122" t="s">
        <v>62</v>
      </c>
      <c r="AF51" s="122" t="s">
        <v>62</v>
      </c>
      <c r="AG51" s="122" t="s">
        <v>61</v>
      </c>
      <c r="AH51" s="122" t="s">
        <v>62</v>
      </c>
      <c r="AI51" s="122" t="s">
        <v>62</v>
      </c>
      <c r="AJ51" s="122" t="s">
        <v>61</v>
      </c>
      <c r="AK51" s="122" t="s">
        <v>61</v>
      </c>
      <c r="AL51" s="122" t="s">
        <v>62</v>
      </c>
      <c r="AM51" s="122" t="s">
        <v>61</v>
      </c>
      <c r="AN51" s="122" t="s">
        <v>61</v>
      </c>
      <c r="AO51" s="122" t="s">
        <v>61</v>
      </c>
      <c r="AP51" s="122" t="s">
        <v>61</v>
      </c>
      <c r="AQ51" s="122" t="s">
        <v>61</v>
      </c>
      <c r="AR51" s="122" t="s">
        <v>62</v>
      </c>
      <c r="AS51" s="122" t="s">
        <v>62</v>
      </c>
    </row>
    <row r="52" spans="1:45" ht="27.6">
      <c r="A52" s="174"/>
      <c r="B52" s="174"/>
      <c r="C52" s="261"/>
      <c r="D52" s="174"/>
      <c r="E52" s="174"/>
      <c r="F52" s="174"/>
      <c r="G52" s="174"/>
      <c r="H52" s="162"/>
      <c r="I52" s="165"/>
      <c r="J52" s="168"/>
      <c r="K52" s="152"/>
      <c r="L52" s="228"/>
      <c r="M52" s="173"/>
      <c r="N52" s="173"/>
      <c r="O52" s="152"/>
      <c r="P52" s="152"/>
      <c r="Q52" s="154"/>
      <c r="R52" s="154"/>
      <c r="S52" s="104" t="s">
        <v>144</v>
      </c>
      <c r="T52" s="106">
        <v>0.3</v>
      </c>
      <c r="U52" s="107">
        <v>43891</v>
      </c>
      <c r="V52" s="107">
        <v>43982</v>
      </c>
      <c r="W52" s="7">
        <f t="shared" ref="W52:W53" si="14">V52-U52</f>
        <v>91</v>
      </c>
      <c r="X52" s="104" t="s">
        <v>119</v>
      </c>
      <c r="Y52" s="8">
        <f t="shared" si="9"/>
        <v>0</v>
      </c>
      <c r="Z52" s="137"/>
      <c r="AA52" s="126"/>
      <c r="AB52" s="122" t="s">
        <v>62</v>
      </c>
      <c r="AC52" s="122" t="s">
        <v>62</v>
      </c>
      <c r="AD52" s="122" t="s">
        <v>62</v>
      </c>
      <c r="AE52" s="122" t="s">
        <v>62</v>
      </c>
      <c r="AF52" s="122" t="s">
        <v>62</v>
      </c>
      <c r="AG52" s="122" t="s">
        <v>61</v>
      </c>
      <c r="AH52" s="122" t="s">
        <v>62</v>
      </c>
      <c r="AI52" s="122" t="s">
        <v>62</v>
      </c>
      <c r="AJ52" s="122" t="s">
        <v>61</v>
      </c>
      <c r="AK52" s="122" t="s">
        <v>61</v>
      </c>
      <c r="AL52" s="122" t="s">
        <v>62</v>
      </c>
      <c r="AM52" s="122" t="s">
        <v>61</v>
      </c>
      <c r="AN52" s="122" t="s">
        <v>61</v>
      </c>
      <c r="AO52" s="122" t="s">
        <v>61</v>
      </c>
      <c r="AP52" s="122" t="s">
        <v>61</v>
      </c>
      <c r="AQ52" s="122" t="s">
        <v>61</v>
      </c>
      <c r="AR52" s="122" t="s">
        <v>62</v>
      </c>
      <c r="AS52" s="122" t="s">
        <v>62</v>
      </c>
    </row>
    <row r="53" spans="1:45" ht="55.15">
      <c r="A53" s="159"/>
      <c r="B53" s="174"/>
      <c r="C53" s="261"/>
      <c r="D53" s="174"/>
      <c r="E53" s="174"/>
      <c r="F53" s="174"/>
      <c r="G53" s="174"/>
      <c r="H53" s="162"/>
      <c r="I53" s="165"/>
      <c r="J53" s="168"/>
      <c r="K53" s="152"/>
      <c r="L53" s="228"/>
      <c r="M53" s="173"/>
      <c r="N53" s="173"/>
      <c r="O53" s="152"/>
      <c r="P53" s="152"/>
      <c r="Q53" s="154"/>
      <c r="R53" s="154"/>
      <c r="S53" s="30" t="s">
        <v>145</v>
      </c>
      <c r="T53" s="106">
        <v>0.3</v>
      </c>
      <c r="U53" s="107">
        <v>43983</v>
      </c>
      <c r="V53" s="107">
        <v>44012</v>
      </c>
      <c r="W53" s="7">
        <f t="shared" si="14"/>
        <v>29</v>
      </c>
      <c r="X53" s="104" t="s">
        <v>119</v>
      </c>
      <c r="Y53" s="8">
        <f t="shared" si="9"/>
        <v>0</v>
      </c>
      <c r="Z53" s="113"/>
      <c r="AA53" s="113"/>
      <c r="AB53" s="122" t="s">
        <v>62</v>
      </c>
      <c r="AC53" s="122" t="s">
        <v>62</v>
      </c>
      <c r="AD53" s="122" t="s">
        <v>62</v>
      </c>
      <c r="AE53" s="122" t="s">
        <v>62</v>
      </c>
      <c r="AF53" s="122" t="s">
        <v>62</v>
      </c>
      <c r="AG53" s="122" t="s">
        <v>61</v>
      </c>
      <c r="AH53" s="122" t="s">
        <v>62</v>
      </c>
      <c r="AI53" s="122" t="s">
        <v>62</v>
      </c>
      <c r="AJ53" s="122" t="s">
        <v>61</v>
      </c>
      <c r="AK53" s="122" t="s">
        <v>61</v>
      </c>
      <c r="AL53" s="122" t="s">
        <v>62</v>
      </c>
      <c r="AM53" s="122" t="s">
        <v>61</v>
      </c>
      <c r="AN53" s="122" t="s">
        <v>61</v>
      </c>
      <c r="AO53" s="122" t="s">
        <v>61</v>
      </c>
      <c r="AP53" s="122" t="s">
        <v>61</v>
      </c>
      <c r="AQ53" s="122" t="s">
        <v>61</v>
      </c>
      <c r="AR53" s="122" t="s">
        <v>62</v>
      </c>
      <c r="AS53" s="122" t="s">
        <v>62</v>
      </c>
    </row>
    <row r="54" spans="1:45" ht="55.15">
      <c r="A54" s="158">
        <v>3</v>
      </c>
      <c r="B54" s="158" t="s">
        <v>130</v>
      </c>
      <c r="C54" s="277" t="s">
        <v>146</v>
      </c>
      <c r="D54" s="273" t="s">
        <v>52</v>
      </c>
      <c r="E54" s="273" t="s">
        <v>147</v>
      </c>
      <c r="F54" s="273" t="s">
        <v>148</v>
      </c>
      <c r="G54" s="273" t="s">
        <v>149</v>
      </c>
      <c r="H54" s="238" t="s">
        <v>150</v>
      </c>
      <c r="I54" s="275">
        <v>1</v>
      </c>
      <c r="J54" s="175">
        <f>(Q54*L54)+(Q58*L58)+(Q62*L62)</f>
        <v>0</v>
      </c>
      <c r="K54" s="195" t="s">
        <v>151</v>
      </c>
      <c r="L54" s="172">
        <v>0.4</v>
      </c>
      <c r="M54" s="193">
        <v>43831</v>
      </c>
      <c r="N54" s="193">
        <v>44012</v>
      </c>
      <c r="O54" s="195"/>
      <c r="P54" s="195" t="s">
        <v>152</v>
      </c>
      <c r="Q54" s="192">
        <f>(Y54*T54)+(Y55*T55)+(Y56*T56)+(Y57*T57)</f>
        <v>0</v>
      </c>
      <c r="R54" s="272" t="s">
        <v>99</v>
      </c>
      <c r="S54" s="118" t="s">
        <v>153</v>
      </c>
      <c r="T54" s="84">
        <v>0.4</v>
      </c>
      <c r="U54" s="31">
        <v>43831</v>
      </c>
      <c r="V54" s="31">
        <v>44012</v>
      </c>
      <c r="W54" s="19">
        <f>V54-U54</f>
        <v>181</v>
      </c>
      <c r="X54" s="112"/>
      <c r="Y54" s="20">
        <f t="shared" si="9"/>
        <v>0</v>
      </c>
      <c r="Z54" s="21"/>
      <c r="AA54" s="21"/>
      <c r="AB54" s="116" t="s">
        <v>61</v>
      </c>
      <c r="AC54" s="116" t="s">
        <v>61</v>
      </c>
      <c r="AD54" s="116" t="s">
        <v>62</v>
      </c>
      <c r="AE54" s="116" t="s">
        <v>61</v>
      </c>
      <c r="AF54" s="116" t="s">
        <v>61</v>
      </c>
      <c r="AG54" s="116" t="s">
        <v>61</v>
      </c>
      <c r="AH54" s="116" t="s">
        <v>62</v>
      </c>
      <c r="AI54" s="116" t="s">
        <v>62</v>
      </c>
      <c r="AJ54" s="116" t="s">
        <v>61</v>
      </c>
      <c r="AK54" s="116" t="s">
        <v>61</v>
      </c>
      <c r="AL54" s="116" t="s">
        <v>61</v>
      </c>
      <c r="AM54" s="116" t="s">
        <v>61</v>
      </c>
      <c r="AN54" s="116" t="s">
        <v>61</v>
      </c>
      <c r="AO54" s="116" t="s">
        <v>61</v>
      </c>
      <c r="AP54" s="116" t="s">
        <v>62</v>
      </c>
      <c r="AQ54" s="116" t="s">
        <v>61</v>
      </c>
      <c r="AR54" s="116" t="s">
        <v>62</v>
      </c>
      <c r="AS54" s="116" t="s">
        <v>61</v>
      </c>
    </row>
    <row r="55" spans="1:45" ht="55.15">
      <c r="A55" s="174"/>
      <c r="B55" s="174"/>
      <c r="C55" s="278"/>
      <c r="D55" s="274"/>
      <c r="E55" s="274"/>
      <c r="F55" s="274"/>
      <c r="G55" s="274"/>
      <c r="H55" s="238"/>
      <c r="I55" s="276"/>
      <c r="J55" s="229"/>
      <c r="K55" s="195"/>
      <c r="L55" s="172"/>
      <c r="M55" s="193"/>
      <c r="N55" s="193"/>
      <c r="O55" s="195"/>
      <c r="P55" s="195"/>
      <c r="Q55" s="192"/>
      <c r="R55" s="272"/>
      <c r="S55" s="118" t="s">
        <v>154</v>
      </c>
      <c r="T55" s="84">
        <v>0.2</v>
      </c>
      <c r="U55" s="85">
        <v>43922</v>
      </c>
      <c r="V55" s="85">
        <v>44012</v>
      </c>
      <c r="W55" s="19"/>
      <c r="X55" s="112"/>
      <c r="Y55" s="20">
        <f t="shared" si="9"/>
        <v>0</v>
      </c>
      <c r="Z55" s="21"/>
      <c r="AA55" s="21"/>
      <c r="AB55" s="116"/>
      <c r="AC55" s="116"/>
      <c r="AD55" s="116" t="s">
        <v>62</v>
      </c>
      <c r="AE55" s="116"/>
      <c r="AF55" s="116"/>
      <c r="AG55" s="116"/>
      <c r="AH55" s="116" t="s">
        <v>62</v>
      </c>
      <c r="AI55" s="116" t="s">
        <v>62</v>
      </c>
      <c r="AJ55" s="116"/>
      <c r="AK55" s="116"/>
      <c r="AL55" s="116"/>
      <c r="AM55" s="116"/>
      <c r="AN55" s="116"/>
      <c r="AO55" s="116"/>
      <c r="AP55" s="116" t="s">
        <v>62</v>
      </c>
      <c r="AQ55" s="116"/>
      <c r="AR55" s="116" t="s">
        <v>62</v>
      </c>
      <c r="AS55" s="116"/>
    </row>
    <row r="56" spans="1:45" ht="69">
      <c r="A56" s="174"/>
      <c r="B56" s="174"/>
      <c r="C56" s="278"/>
      <c r="D56" s="274"/>
      <c r="E56" s="274"/>
      <c r="F56" s="274"/>
      <c r="G56" s="274"/>
      <c r="H56" s="238"/>
      <c r="I56" s="276"/>
      <c r="J56" s="229"/>
      <c r="K56" s="195"/>
      <c r="L56" s="172"/>
      <c r="M56" s="193"/>
      <c r="N56" s="193"/>
      <c r="O56" s="195"/>
      <c r="P56" s="195"/>
      <c r="Q56" s="192"/>
      <c r="R56" s="272"/>
      <c r="S56" s="118" t="s">
        <v>155</v>
      </c>
      <c r="T56" s="84">
        <v>0.2</v>
      </c>
      <c r="U56" s="85">
        <v>43922</v>
      </c>
      <c r="V56" s="85">
        <v>44012</v>
      </c>
      <c r="W56" s="19"/>
      <c r="X56" s="112"/>
      <c r="Y56" s="20"/>
      <c r="Z56" s="21"/>
      <c r="AA56" s="21"/>
      <c r="AB56" s="116"/>
      <c r="AC56" s="116"/>
      <c r="AD56" s="116"/>
      <c r="AE56" s="116"/>
      <c r="AF56" s="116"/>
      <c r="AG56" s="116"/>
      <c r="AH56" s="116"/>
      <c r="AI56" s="116"/>
      <c r="AJ56" s="116"/>
      <c r="AK56" s="116"/>
      <c r="AL56" s="116"/>
      <c r="AM56" s="116"/>
      <c r="AN56" s="116"/>
      <c r="AO56" s="116"/>
      <c r="AP56" s="116"/>
      <c r="AQ56" s="116"/>
      <c r="AR56" s="116"/>
      <c r="AS56" s="116"/>
    </row>
    <row r="57" spans="1:45" ht="96.6">
      <c r="A57" s="174"/>
      <c r="B57" s="174"/>
      <c r="C57" s="278"/>
      <c r="D57" s="274"/>
      <c r="E57" s="274"/>
      <c r="F57" s="274"/>
      <c r="G57" s="274"/>
      <c r="H57" s="238"/>
      <c r="I57" s="276"/>
      <c r="J57" s="229"/>
      <c r="K57" s="195"/>
      <c r="L57" s="172"/>
      <c r="M57" s="193"/>
      <c r="N57" s="193"/>
      <c r="O57" s="195"/>
      <c r="P57" s="195"/>
      <c r="Q57" s="192"/>
      <c r="R57" s="272"/>
      <c r="S57" s="118" t="s">
        <v>156</v>
      </c>
      <c r="T57" s="84">
        <v>0.2</v>
      </c>
      <c r="U57" s="85">
        <v>43922</v>
      </c>
      <c r="V57" s="85">
        <v>44012</v>
      </c>
      <c r="W57" s="19"/>
      <c r="X57" s="112"/>
      <c r="Y57" s="20">
        <f t="shared" si="9"/>
        <v>0</v>
      </c>
      <c r="Z57" s="21"/>
      <c r="AA57" s="21"/>
      <c r="AB57" s="116"/>
      <c r="AC57" s="116"/>
      <c r="AD57" s="116" t="s">
        <v>62</v>
      </c>
      <c r="AE57" s="116"/>
      <c r="AF57" s="116"/>
      <c r="AG57" s="116"/>
      <c r="AH57" s="116" t="s">
        <v>62</v>
      </c>
      <c r="AI57" s="116" t="s">
        <v>62</v>
      </c>
      <c r="AJ57" s="116"/>
      <c r="AK57" s="116"/>
      <c r="AL57" s="116"/>
      <c r="AM57" s="116"/>
      <c r="AN57" s="116"/>
      <c r="AO57" s="116"/>
      <c r="AP57" s="116" t="s">
        <v>62</v>
      </c>
      <c r="AQ57" s="116"/>
      <c r="AR57" s="116" t="s">
        <v>62</v>
      </c>
      <c r="AS57" s="116"/>
    </row>
    <row r="58" spans="1:45" ht="124.15">
      <c r="A58" s="174"/>
      <c r="B58" s="174"/>
      <c r="C58" s="278"/>
      <c r="D58" s="274"/>
      <c r="E58" s="274"/>
      <c r="F58" s="274"/>
      <c r="G58" s="274"/>
      <c r="H58" s="238"/>
      <c r="I58" s="276"/>
      <c r="J58" s="229"/>
      <c r="K58" s="195" t="s">
        <v>157</v>
      </c>
      <c r="L58" s="172">
        <v>0.3</v>
      </c>
      <c r="M58" s="193">
        <v>43831</v>
      </c>
      <c r="N58" s="193">
        <v>44012</v>
      </c>
      <c r="O58" s="195"/>
      <c r="P58" s="195" t="s">
        <v>152</v>
      </c>
      <c r="Q58" s="192">
        <f>(Y58*T58)+(T59*Y59)+(T60*Y60)+(T61*Y61)</f>
        <v>0</v>
      </c>
      <c r="R58" s="272" t="s">
        <v>99</v>
      </c>
      <c r="S58" s="118" t="s">
        <v>158</v>
      </c>
      <c r="T58" s="84">
        <v>0.25</v>
      </c>
      <c r="U58" s="85">
        <v>43831</v>
      </c>
      <c r="V58" s="85">
        <v>43555</v>
      </c>
      <c r="W58" s="19">
        <f t="shared" ref="W58:W65" si="15">V58-U58</f>
        <v>-276</v>
      </c>
      <c r="X58" s="112"/>
      <c r="Y58" s="20">
        <f t="shared" si="9"/>
        <v>0</v>
      </c>
      <c r="Z58" s="21"/>
      <c r="AA58" s="21"/>
      <c r="AB58" s="116" t="s">
        <v>62</v>
      </c>
      <c r="AC58" s="116" t="s">
        <v>61</v>
      </c>
      <c r="AD58" s="116" t="s">
        <v>62</v>
      </c>
      <c r="AE58" s="116" t="s">
        <v>61</v>
      </c>
      <c r="AF58" s="116" t="s">
        <v>61</v>
      </c>
      <c r="AG58" s="116" t="s">
        <v>61</v>
      </c>
      <c r="AH58" s="116" t="s">
        <v>62</v>
      </c>
      <c r="AI58" s="116" t="s">
        <v>62</v>
      </c>
      <c r="AJ58" s="116" t="s">
        <v>61</v>
      </c>
      <c r="AK58" s="116" t="s">
        <v>61</v>
      </c>
      <c r="AL58" s="116" t="s">
        <v>61</v>
      </c>
      <c r="AM58" s="116" t="s">
        <v>61</v>
      </c>
      <c r="AN58" s="116" t="s">
        <v>61</v>
      </c>
      <c r="AO58" s="116" t="s">
        <v>61</v>
      </c>
      <c r="AP58" s="116" t="s">
        <v>62</v>
      </c>
      <c r="AQ58" s="116" t="s">
        <v>62</v>
      </c>
      <c r="AR58" s="116" t="s">
        <v>62</v>
      </c>
      <c r="AS58" s="116" t="s">
        <v>61</v>
      </c>
    </row>
    <row r="59" spans="1:45" ht="82.9">
      <c r="A59" s="174"/>
      <c r="B59" s="174"/>
      <c r="C59" s="278"/>
      <c r="D59" s="274"/>
      <c r="E59" s="274"/>
      <c r="F59" s="274"/>
      <c r="G59" s="274"/>
      <c r="H59" s="238"/>
      <c r="I59" s="276"/>
      <c r="J59" s="229"/>
      <c r="K59" s="195"/>
      <c r="L59" s="172"/>
      <c r="M59" s="193"/>
      <c r="N59" s="193"/>
      <c r="O59" s="195"/>
      <c r="P59" s="195"/>
      <c r="Q59" s="192"/>
      <c r="R59" s="272"/>
      <c r="S59" s="118" t="s">
        <v>159</v>
      </c>
      <c r="T59" s="84">
        <v>0.25</v>
      </c>
      <c r="U59" s="85">
        <v>43831</v>
      </c>
      <c r="V59" s="85">
        <v>43555</v>
      </c>
      <c r="W59" s="19">
        <f t="shared" si="15"/>
        <v>-276</v>
      </c>
      <c r="X59" s="112"/>
      <c r="Y59" s="20">
        <f t="shared" si="9"/>
        <v>0</v>
      </c>
      <c r="Z59" s="21"/>
      <c r="AA59" s="21"/>
      <c r="AB59" s="116" t="s">
        <v>62</v>
      </c>
      <c r="AC59" s="116" t="s">
        <v>61</v>
      </c>
      <c r="AD59" s="116" t="s">
        <v>62</v>
      </c>
      <c r="AE59" s="116" t="s">
        <v>61</v>
      </c>
      <c r="AF59" s="116" t="s">
        <v>61</v>
      </c>
      <c r="AG59" s="116" t="s">
        <v>61</v>
      </c>
      <c r="AH59" s="116" t="s">
        <v>62</v>
      </c>
      <c r="AI59" s="116" t="s">
        <v>62</v>
      </c>
      <c r="AJ59" s="116" t="s">
        <v>61</v>
      </c>
      <c r="AK59" s="116" t="s">
        <v>61</v>
      </c>
      <c r="AL59" s="116" t="s">
        <v>61</v>
      </c>
      <c r="AM59" s="116" t="s">
        <v>61</v>
      </c>
      <c r="AN59" s="116" t="s">
        <v>61</v>
      </c>
      <c r="AO59" s="116" t="s">
        <v>61</v>
      </c>
      <c r="AP59" s="116" t="s">
        <v>62</v>
      </c>
      <c r="AQ59" s="116" t="s">
        <v>62</v>
      </c>
      <c r="AR59" s="116" t="s">
        <v>62</v>
      </c>
      <c r="AS59" s="116" t="s">
        <v>61</v>
      </c>
    </row>
    <row r="60" spans="1:45" ht="55.15">
      <c r="A60" s="174"/>
      <c r="B60" s="174"/>
      <c r="C60" s="278"/>
      <c r="D60" s="274"/>
      <c r="E60" s="274"/>
      <c r="F60" s="274"/>
      <c r="G60" s="274"/>
      <c r="H60" s="238"/>
      <c r="I60" s="276"/>
      <c r="J60" s="229"/>
      <c r="K60" s="195"/>
      <c r="L60" s="172"/>
      <c r="M60" s="193"/>
      <c r="N60" s="193"/>
      <c r="O60" s="195"/>
      <c r="P60" s="195"/>
      <c r="Q60" s="192"/>
      <c r="R60" s="272"/>
      <c r="S60" s="118" t="s">
        <v>160</v>
      </c>
      <c r="T60" s="84">
        <v>0.25</v>
      </c>
      <c r="U60" s="85">
        <v>43831</v>
      </c>
      <c r="V60" s="85">
        <v>44012</v>
      </c>
      <c r="W60" s="19">
        <f t="shared" si="15"/>
        <v>181</v>
      </c>
      <c r="X60" s="112"/>
      <c r="Y60" s="20">
        <f t="shared" si="9"/>
        <v>0</v>
      </c>
      <c r="Z60" s="21"/>
      <c r="AA60" s="21"/>
      <c r="AB60" s="116" t="s">
        <v>62</v>
      </c>
      <c r="AC60" s="116" t="s">
        <v>61</v>
      </c>
      <c r="AD60" s="116" t="s">
        <v>62</v>
      </c>
      <c r="AE60" s="116" t="s">
        <v>61</v>
      </c>
      <c r="AF60" s="116" t="s">
        <v>61</v>
      </c>
      <c r="AG60" s="116" t="s">
        <v>61</v>
      </c>
      <c r="AH60" s="116" t="s">
        <v>62</v>
      </c>
      <c r="AI60" s="116" t="s">
        <v>62</v>
      </c>
      <c r="AJ60" s="116" t="s">
        <v>61</v>
      </c>
      <c r="AK60" s="116" t="s">
        <v>61</v>
      </c>
      <c r="AL60" s="116" t="s">
        <v>61</v>
      </c>
      <c r="AM60" s="116" t="s">
        <v>61</v>
      </c>
      <c r="AN60" s="116" t="s">
        <v>61</v>
      </c>
      <c r="AO60" s="116" t="s">
        <v>61</v>
      </c>
      <c r="AP60" s="116" t="s">
        <v>62</v>
      </c>
      <c r="AQ60" s="116" t="s">
        <v>62</v>
      </c>
      <c r="AR60" s="116" t="s">
        <v>62</v>
      </c>
      <c r="AS60" s="116" t="s">
        <v>61</v>
      </c>
    </row>
    <row r="61" spans="1:45" ht="69">
      <c r="A61" s="174"/>
      <c r="B61" s="174"/>
      <c r="C61" s="278"/>
      <c r="D61" s="274"/>
      <c r="E61" s="274"/>
      <c r="F61" s="274"/>
      <c r="G61" s="274"/>
      <c r="H61" s="238"/>
      <c r="I61" s="276"/>
      <c r="J61" s="229"/>
      <c r="K61" s="195"/>
      <c r="L61" s="172"/>
      <c r="M61" s="193"/>
      <c r="N61" s="193"/>
      <c r="O61" s="195"/>
      <c r="P61" s="195"/>
      <c r="Q61" s="192"/>
      <c r="R61" s="272"/>
      <c r="S61" s="118" t="s">
        <v>161</v>
      </c>
      <c r="T61" s="84">
        <v>0.25</v>
      </c>
      <c r="U61" s="85">
        <v>43466</v>
      </c>
      <c r="V61" s="85">
        <v>43646</v>
      </c>
      <c r="W61" s="19">
        <f t="shared" si="15"/>
        <v>180</v>
      </c>
      <c r="X61" s="112"/>
      <c r="Y61" s="20">
        <f t="shared" si="9"/>
        <v>0</v>
      </c>
      <c r="Z61" s="21"/>
      <c r="AA61" s="21"/>
      <c r="AB61" s="116" t="s">
        <v>62</v>
      </c>
      <c r="AC61" s="116" t="s">
        <v>61</v>
      </c>
      <c r="AD61" s="116" t="s">
        <v>62</v>
      </c>
      <c r="AE61" s="116" t="s">
        <v>61</v>
      </c>
      <c r="AF61" s="116" t="s">
        <v>61</v>
      </c>
      <c r="AG61" s="116" t="s">
        <v>61</v>
      </c>
      <c r="AH61" s="116" t="s">
        <v>62</v>
      </c>
      <c r="AI61" s="116" t="s">
        <v>62</v>
      </c>
      <c r="AJ61" s="116" t="s">
        <v>61</v>
      </c>
      <c r="AK61" s="116" t="s">
        <v>61</v>
      </c>
      <c r="AL61" s="116" t="s">
        <v>61</v>
      </c>
      <c r="AM61" s="116" t="s">
        <v>61</v>
      </c>
      <c r="AN61" s="116" t="s">
        <v>61</v>
      </c>
      <c r="AO61" s="116" t="s">
        <v>61</v>
      </c>
      <c r="AP61" s="116" t="s">
        <v>62</v>
      </c>
      <c r="AQ61" s="116" t="s">
        <v>62</v>
      </c>
      <c r="AR61" s="116" t="s">
        <v>62</v>
      </c>
      <c r="AS61" s="116" t="s">
        <v>61</v>
      </c>
    </row>
    <row r="62" spans="1:45" ht="82.9">
      <c r="A62" s="174"/>
      <c r="B62" s="174"/>
      <c r="C62" s="278"/>
      <c r="D62" s="274"/>
      <c r="E62" s="274"/>
      <c r="F62" s="274"/>
      <c r="G62" s="274"/>
      <c r="H62" s="238"/>
      <c r="I62" s="276"/>
      <c r="J62" s="229"/>
      <c r="K62" s="195" t="s">
        <v>162</v>
      </c>
      <c r="L62" s="172">
        <v>0.3</v>
      </c>
      <c r="M62" s="193">
        <v>43831</v>
      </c>
      <c r="N62" s="193">
        <v>44012</v>
      </c>
      <c r="O62" s="195"/>
      <c r="P62" s="195" t="s">
        <v>152</v>
      </c>
      <c r="Q62" s="192">
        <f>(Y62*T62)+(Y64*T64)+(T65*Y65)</f>
        <v>0</v>
      </c>
      <c r="R62" s="272" t="str">
        <f>+R54</f>
        <v>9. Desarrollar infraestructuras resilientes, promover la industrialización inclusiva y sostenible, y fomentar la innovación.</v>
      </c>
      <c r="S62" s="118" t="s">
        <v>163</v>
      </c>
      <c r="T62" s="84">
        <v>0.25</v>
      </c>
      <c r="U62" s="85">
        <v>43831</v>
      </c>
      <c r="V62" s="85">
        <v>43555</v>
      </c>
      <c r="W62" s="19">
        <f t="shared" si="15"/>
        <v>-276</v>
      </c>
      <c r="X62" s="112"/>
      <c r="Y62" s="20">
        <f t="shared" si="9"/>
        <v>0</v>
      </c>
      <c r="Z62" s="21"/>
      <c r="AA62" s="21"/>
      <c r="AB62" s="116" t="s">
        <v>61</v>
      </c>
      <c r="AC62" s="116" t="s">
        <v>61</v>
      </c>
      <c r="AD62" s="116" t="s">
        <v>62</v>
      </c>
      <c r="AE62" s="116" t="s">
        <v>61</v>
      </c>
      <c r="AF62" s="116" t="s">
        <v>61</v>
      </c>
      <c r="AG62" s="116" t="s">
        <v>61</v>
      </c>
      <c r="AH62" s="116" t="s">
        <v>62</v>
      </c>
      <c r="AI62" s="116" t="s">
        <v>62</v>
      </c>
      <c r="AJ62" s="116" t="s">
        <v>61</v>
      </c>
      <c r="AK62" s="116" t="s">
        <v>61</v>
      </c>
      <c r="AL62" s="116" t="s">
        <v>61</v>
      </c>
      <c r="AM62" s="116" t="s">
        <v>61</v>
      </c>
      <c r="AN62" s="116" t="s">
        <v>61</v>
      </c>
      <c r="AO62" s="116" t="s">
        <v>61</v>
      </c>
      <c r="AP62" s="116" t="s">
        <v>62</v>
      </c>
      <c r="AQ62" s="116" t="s">
        <v>61</v>
      </c>
      <c r="AR62" s="116" t="s">
        <v>62</v>
      </c>
      <c r="AS62" s="116" t="s">
        <v>61</v>
      </c>
    </row>
    <row r="63" spans="1:45" ht="69">
      <c r="A63" s="174"/>
      <c r="B63" s="174"/>
      <c r="C63" s="278"/>
      <c r="D63" s="274"/>
      <c r="E63" s="274"/>
      <c r="F63" s="274"/>
      <c r="G63" s="274"/>
      <c r="H63" s="238"/>
      <c r="I63" s="276"/>
      <c r="J63" s="229"/>
      <c r="K63" s="195"/>
      <c r="L63" s="172"/>
      <c r="M63" s="193"/>
      <c r="N63" s="193"/>
      <c r="O63" s="195"/>
      <c r="P63" s="195"/>
      <c r="Q63" s="192"/>
      <c r="R63" s="272"/>
      <c r="S63" s="118" t="s">
        <v>164</v>
      </c>
      <c r="T63" s="84">
        <v>0.25</v>
      </c>
      <c r="U63" s="85">
        <v>43831</v>
      </c>
      <c r="V63" s="85">
        <v>43555</v>
      </c>
      <c r="W63" s="19">
        <f t="shared" si="15"/>
        <v>-276</v>
      </c>
      <c r="X63" s="112"/>
      <c r="Y63" s="20">
        <f t="shared" si="9"/>
        <v>0</v>
      </c>
      <c r="Z63" s="21"/>
      <c r="AA63" s="21"/>
      <c r="AB63" s="116" t="s">
        <v>61</v>
      </c>
      <c r="AC63" s="116" t="s">
        <v>61</v>
      </c>
      <c r="AD63" s="116" t="s">
        <v>62</v>
      </c>
      <c r="AE63" s="116" t="s">
        <v>61</v>
      </c>
      <c r="AF63" s="116" t="s">
        <v>61</v>
      </c>
      <c r="AG63" s="116" t="s">
        <v>61</v>
      </c>
      <c r="AH63" s="116" t="s">
        <v>62</v>
      </c>
      <c r="AI63" s="116" t="s">
        <v>62</v>
      </c>
      <c r="AJ63" s="116" t="s">
        <v>61</v>
      </c>
      <c r="AK63" s="116" t="s">
        <v>61</v>
      </c>
      <c r="AL63" s="116" t="s">
        <v>61</v>
      </c>
      <c r="AM63" s="116" t="s">
        <v>61</v>
      </c>
      <c r="AN63" s="116" t="s">
        <v>61</v>
      </c>
      <c r="AO63" s="116" t="s">
        <v>61</v>
      </c>
      <c r="AP63" s="116" t="s">
        <v>62</v>
      </c>
      <c r="AQ63" s="116" t="s">
        <v>61</v>
      </c>
      <c r="AR63" s="116" t="s">
        <v>62</v>
      </c>
      <c r="AS63" s="116" t="s">
        <v>61</v>
      </c>
    </row>
    <row r="64" spans="1:45" ht="69">
      <c r="A64" s="174"/>
      <c r="B64" s="174"/>
      <c r="C64" s="278"/>
      <c r="D64" s="274"/>
      <c r="E64" s="274"/>
      <c r="F64" s="274"/>
      <c r="G64" s="274"/>
      <c r="H64" s="238"/>
      <c r="I64" s="276"/>
      <c r="J64" s="229"/>
      <c r="K64" s="195"/>
      <c r="L64" s="172"/>
      <c r="M64" s="193"/>
      <c r="N64" s="193"/>
      <c r="O64" s="195"/>
      <c r="P64" s="195"/>
      <c r="Q64" s="192"/>
      <c r="R64" s="272"/>
      <c r="S64" s="118" t="s">
        <v>165</v>
      </c>
      <c r="T64" s="84">
        <v>0.25</v>
      </c>
      <c r="U64" s="85">
        <v>43922</v>
      </c>
      <c r="V64" s="85">
        <v>44012</v>
      </c>
      <c r="W64" s="19">
        <f t="shared" si="15"/>
        <v>90</v>
      </c>
      <c r="X64" s="112"/>
      <c r="Y64" s="20">
        <f t="shared" si="9"/>
        <v>0</v>
      </c>
      <c r="Z64" s="21"/>
      <c r="AA64" s="21"/>
      <c r="AB64" s="116" t="s">
        <v>61</v>
      </c>
      <c r="AC64" s="116" t="s">
        <v>61</v>
      </c>
      <c r="AD64" s="116" t="s">
        <v>62</v>
      </c>
      <c r="AE64" s="116" t="s">
        <v>61</v>
      </c>
      <c r="AF64" s="116" t="s">
        <v>61</v>
      </c>
      <c r="AG64" s="116" t="s">
        <v>61</v>
      </c>
      <c r="AH64" s="116" t="s">
        <v>62</v>
      </c>
      <c r="AI64" s="116" t="s">
        <v>62</v>
      </c>
      <c r="AJ64" s="116" t="s">
        <v>61</v>
      </c>
      <c r="AK64" s="116" t="s">
        <v>61</v>
      </c>
      <c r="AL64" s="116" t="s">
        <v>61</v>
      </c>
      <c r="AM64" s="116" t="s">
        <v>61</v>
      </c>
      <c r="AN64" s="116" t="s">
        <v>61</v>
      </c>
      <c r="AO64" s="116" t="s">
        <v>61</v>
      </c>
      <c r="AP64" s="116" t="s">
        <v>62</v>
      </c>
      <c r="AQ64" s="116" t="s">
        <v>61</v>
      </c>
      <c r="AR64" s="116" t="s">
        <v>62</v>
      </c>
      <c r="AS64" s="116" t="s">
        <v>61</v>
      </c>
    </row>
    <row r="65" spans="1:45" ht="124.15">
      <c r="A65" s="174"/>
      <c r="B65" s="174"/>
      <c r="C65" s="278"/>
      <c r="D65" s="274"/>
      <c r="E65" s="274"/>
      <c r="F65" s="274"/>
      <c r="G65" s="274"/>
      <c r="H65" s="238"/>
      <c r="I65" s="276"/>
      <c r="J65" s="229"/>
      <c r="K65" s="195"/>
      <c r="L65" s="172"/>
      <c r="M65" s="193"/>
      <c r="N65" s="193"/>
      <c r="O65" s="195"/>
      <c r="P65" s="195"/>
      <c r="Q65" s="192"/>
      <c r="R65" s="272"/>
      <c r="S65" s="118" t="s">
        <v>166</v>
      </c>
      <c r="T65" s="84">
        <v>0.25</v>
      </c>
      <c r="U65" s="85">
        <v>43831</v>
      </c>
      <c r="V65" s="85">
        <v>43555</v>
      </c>
      <c r="W65" s="19">
        <f t="shared" si="15"/>
        <v>-276</v>
      </c>
      <c r="X65" s="112"/>
      <c r="Y65" s="20">
        <f t="shared" si="9"/>
        <v>0</v>
      </c>
      <c r="Z65" s="21"/>
      <c r="AA65" s="21"/>
      <c r="AB65" s="116" t="s">
        <v>61</v>
      </c>
      <c r="AC65" s="116" t="s">
        <v>61</v>
      </c>
      <c r="AD65" s="116" t="s">
        <v>62</v>
      </c>
      <c r="AE65" s="116" t="s">
        <v>61</v>
      </c>
      <c r="AF65" s="116" t="s">
        <v>61</v>
      </c>
      <c r="AG65" s="116" t="s">
        <v>61</v>
      </c>
      <c r="AH65" s="116" t="s">
        <v>62</v>
      </c>
      <c r="AI65" s="116" t="s">
        <v>62</v>
      </c>
      <c r="AJ65" s="116" t="s">
        <v>61</v>
      </c>
      <c r="AK65" s="116" t="s">
        <v>61</v>
      </c>
      <c r="AL65" s="116" t="s">
        <v>61</v>
      </c>
      <c r="AM65" s="116" t="s">
        <v>61</v>
      </c>
      <c r="AN65" s="116" t="s">
        <v>61</v>
      </c>
      <c r="AO65" s="116" t="s">
        <v>61</v>
      </c>
      <c r="AP65" s="116" t="s">
        <v>62</v>
      </c>
      <c r="AQ65" s="116" t="s">
        <v>61</v>
      </c>
      <c r="AR65" s="116" t="s">
        <v>62</v>
      </c>
      <c r="AS65" s="116" t="s">
        <v>61</v>
      </c>
    </row>
    <row r="66" spans="1:45" ht="69">
      <c r="A66" s="158">
        <v>4</v>
      </c>
      <c r="B66" s="158" t="s">
        <v>167</v>
      </c>
      <c r="C66" s="260" t="s">
        <v>168</v>
      </c>
      <c r="D66" s="211" t="s">
        <v>52</v>
      </c>
      <c r="E66" s="211" t="s">
        <v>169</v>
      </c>
      <c r="F66" s="211" t="s">
        <v>170</v>
      </c>
      <c r="G66" s="211" t="s">
        <v>171</v>
      </c>
      <c r="H66" s="211" t="s">
        <v>172</v>
      </c>
      <c r="I66" s="250">
        <v>0.8</v>
      </c>
      <c r="J66" s="167">
        <v>0</v>
      </c>
      <c r="K66" s="236" t="s">
        <v>173</v>
      </c>
      <c r="L66" s="228">
        <v>0.375</v>
      </c>
      <c r="M66" s="151">
        <v>43832</v>
      </c>
      <c r="N66" s="151">
        <v>43889</v>
      </c>
      <c r="O66" s="152"/>
      <c r="P66" s="152" t="s">
        <v>174</v>
      </c>
      <c r="Q66" s="153">
        <v>0</v>
      </c>
      <c r="R66" s="153" t="s">
        <v>79</v>
      </c>
      <c r="S66" s="128" t="s">
        <v>175</v>
      </c>
      <c r="T66" s="8">
        <v>0.2</v>
      </c>
      <c r="U66" s="117">
        <v>43832</v>
      </c>
      <c r="V66" s="117">
        <v>43838</v>
      </c>
      <c r="W66" s="7">
        <f>V66-U66</f>
        <v>6</v>
      </c>
      <c r="X66" s="104"/>
      <c r="Y66" s="8">
        <f>IF(X66="ejecutado",1,0)</f>
        <v>0</v>
      </c>
      <c r="Z66" s="9"/>
      <c r="AA66" s="9"/>
      <c r="AB66" s="122" t="s">
        <v>61</v>
      </c>
      <c r="AC66" s="122" t="s">
        <v>61</v>
      </c>
      <c r="AD66" s="122" t="s">
        <v>62</v>
      </c>
      <c r="AE66" s="122" t="s">
        <v>61</v>
      </c>
      <c r="AF66" s="122" t="s">
        <v>61</v>
      </c>
      <c r="AG66" s="122" t="s">
        <v>61</v>
      </c>
      <c r="AH66" s="122" t="s">
        <v>61</v>
      </c>
      <c r="AI66" s="122" t="s">
        <v>61</v>
      </c>
      <c r="AJ66" s="122" t="s">
        <v>61</v>
      </c>
      <c r="AK66" s="122" t="s">
        <v>61</v>
      </c>
      <c r="AL66" s="122" t="s">
        <v>61</v>
      </c>
      <c r="AM66" s="122" t="s">
        <v>61</v>
      </c>
      <c r="AN66" s="122" t="s">
        <v>61</v>
      </c>
      <c r="AO66" s="122" t="s">
        <v>61</v>
      </c>
      <c r="AP66" s="122" t="s">
        <v>61</v>
      </c>
      <c r="AQ66" s="122" t="s">
        <v>61</v>
      </c>
      <c r="AR66" s="122" t="s">
        <v>61</v>
      </c>
      <c r="AS66" s="122" t="s">
        <v>62</v>
      </c>
    </row>
    <row r="67" spans="1:45" ht="69">
      <c r="A67" s="174"/>
      <c r="B67" s="174"/>
      <c r="C67" s="261"/>
      <c r="D67" s="212"/>
      <c r="E67" s="212"/>
      <c r="F67" s="212"/>
      <c r="G67" s="212"/>
      <c r="H67" s="212"/>
      <c r="I67" s="269"/>
      <c r="J67" s="165"/>
      <c r="K67" s="236"/>
      <c r="L67" s="228"/>
      <c r="M67" s="151"/>
      <c r="N67" s="151"/>
      <c r="O67" s="152"/>
      <c r="P67" s="152"/>
      <c r="Q67" s="154"/>
      <c r="R67" s="154"/>
      <c r="S67" s="128" t="s">
        <v>176</v>
      </c>
      <c r="T67" s="8">
        <v>0.1</v>
      </c>
      <c r="U67" s="117">
        <v>43839</v>
      </c>
      <c r="V67" s="117">
        <v>43845</v>
      </c>
      <c r="W67" s="7">
        <f t="shared" ref="W67:W68" si="16">V67-U67</f>
        <v>6</v>
      </c>
      <c r="X67" s="104"/>
      <c r="Y67" s="8">
        <f t="shared" ref="Y67:Y68" si="17">IF(X67="ejecutado",1,0)</f>
        <v>0</v>
      </c>
      <c r="Z67" s="9"/>
      <c r="AA67" s="9"/>
      <c r="AB67" s="122" t="s">
        <v>61</v>
      </c>
      <c r="AC67" s="122" t="s">
        <v>61</v>
      </c>
      <c r="AD67" s="122" t="s">
        <v>62</v>
      </c>
      <c r="AE67" s="122" t="s">
        <v>61</v>
      </c>
      <c r="AF67" s="122" t="s">
        <v>61</v>
      </c>
      <c r="AG67" s="122" t="s">
        <v>61</v>
      </c>
      <c r="AH67" s="122" t="s">
        <v>61</v>
      </c>
      <c r="AI67" s="122" t="s">
        <v>61</v>
      </c>
      <c r="AJ67" s="122" t="s">
        <v>61</v>
      </c>
      <c r="AK67" s="122" t="s">
        <v>61</v>
      </c>
      <c r="AL67" s="122" t="s">
        <v>61</v>
      </c>
      <c r="AM67" s="122" t="s">
        <v>61</v>
      </c>
      <c r="AN67" s="122" t="s">
        <v>61</v>
      </c>
      <c r="AO67" s="122" t="s">
        <v>61</v>
      </c>
      <c r="AP67" s="122" t="s">
        <v>61</v>
      </c>
      <c r="AQ67" s="122" t="s">
        <v>61</v>
      </c>
      <c r="AR67" s="122" t="s">
        <v>61</v>
      </c>
      <c r="AS67" s="122" t="s">
        <v>62</v>
      </c>
    </row>
    <row r="68" spans="1:45" ht="55.15">
      <c r="A68" s="174"/>
      <c r="B68" s="174"/>
      <c r="C68" s="261"/>
      <c r="D68" s="212"/>
      <c r="E68" s="212"/>
      <c r="F68" s="212"/>
      <c r="G68" s="212"/>
      <c r="H68" s="212"/>
      <c r="I68" s="269"/>
      <c r="J68" s="165"/>
      <c r="K68" s="236"/>
      <c r="L68" s="228"/>
      <c r="M68" s="151"/>
      <c r="N68" s="151"/>
      <c r="O68" s="152"/>
      <c r="P68" s="152"/>
      <c r="Q68" s="154"/>
      <c r="R68" s="154"/>
      <c r="S68" s="128" t="s">
        <v>177</v>
      </c>
      <c r="T68" s="8">
        <v>0.2</v>
      </c>
      <c r="U68" s="117">
        <v>43846</v>
      </c>
      <c r="V68" s="117">
        <v>43852</v>
      </c>
      <c r="W68" s="7">
        <f t="shared" si="16"/>
        <v>6</v>
      </c>
      <c r="X68" s="104"/>
      <c r="Y68" s="8">
        <f t="shared" si="17"/>
        <v>0</v>
      </c>
      <c r="Z68" s="9"/>
      <c r="AA68" s="9"/>
      <c r="AB68" s="122" t="s">
        <v>61</v>
      </c>
      <c r="AC68" s="122" t="s">
        <v>61</v>
      </c>
      <c r="AD68" s="122" t="s">
        <v>62</v>
      </c>
      <c r="AE68" s="122" t="s">
        <v>61</v>
      </c>
      <c r="AF68" s="122" t="s">
        <v>61</v>
      </c>
      <c r="AG68" s="122" t="s">
        <v>61</v>
      </c>
      <c r="AH68" s="122" t="s">
        <v>61</v>
      </c>
      <c r="AI68" s="122" t="s">
        <v>61</v>
      </c>
      <c r="AJ68" s="122" t="s">
        <v>61</v>
      </c>
      <c r="AK68" s="122" t="s">
        <v>61</v>
      </c>
      <c r="AL68" s="122" t="s">
        <v>61</v>
      </c>
      <c r="AM68" s="122" t="s">
        <v>61</v>
      </c>
      <c r="AN68" s="122" t="s">
        <v>61</v>
      </c>
      <c r="AO68" s="122" t="s">
        <v>61</v>
      </c>
      <c r="AP68" s="122" t="s">
        <v>61</v>
      </c>
      <c r="AQ68" s="122" t="s">
        <v>61</v>
      </c>
      <c r="AR68" s="122" t="s">
        <v>61</v>
      </c>
      <c r="AS68" s="122" t="s">
        <v>62</v>
      </c>
    </row>
    <row r="69" spans="1:45" ht="96.6">
      <c r="A69" s="174"/>
      <c r="B69" s="174"/>
      <c r="C69" s="261"/>
      <c r="D69" s="212"/>
      <c r="E69" s="212"/>
      <c r="F69" s="212"/>
      <c r="G69" s="212"/>
      <c r="H69" s="212"/>
      <c r="I69" s="269"/>
      <c r="J69" s="165"/>
      <c r="K69" s="236"/>
      <c r="L69" s="228"/>
      <c r="M69" s="151"/>
      <c r="N69" s="151"/>
      <c r="O69" s="152"/>
      <c r="P69" s="152"/>
      <c r="Q69" s="154"/>
      <c r="R69" s="154"/>
      <c r="S69" s="128" t="s">
        <v>178</v>
      </c>
      <c r="T69" s="125">
        <v>0.1</v>
      </c>
      <c r="U69" s="117">
        <v>43853</v>
      </c>
      <c r="V69" s="117">
        <v>43859</v>
      </c>
      <c r="W69" s="7"/>
      <c r="X69" s="104"/>
      <c r="Y69" s="8"/>
      <c r="Z69" s="9"/>
      <c r="AA69" s="9"/>
      <c r="AB69" s="122"/>
      <c r="AC69" s="122"/>
      <c r="AD69" s="122" t="s">
        <v>62</v>
      </c>
      <c r="AE69" s="122"/>
      <c r="AF69" s="122"/>
      <c r="AG69" s="122"/>
      <c r="AH69" s="122"/>
      <c r="AI69" s="122"/>
      <c r="AJ69" s="122"/>
      <c r="AK69" s="122"/>
      <c r="AL69" s="122"/>
      <c r="AM69" s="122"/>
      <c r="AN69" s="122"/>
      <c r="AO69" s="122"/>
      <c r="AP69" s="122"/>
      <c r="AQ69" s="122"/>
      <c r="AR69" s="122"/>
      <c r="AS69" s="122" t="s">
        <v>62</v>
      </c>
    </row>
    <row r="70" spans="1:45" ht="69">
      <c r="A70" s="174"/>
      <c r="B70" s="174"/>
      <c r="C70" s="261"/>
      <c r="D70" s="212"/>
      <c r="E70" s="212"/>
      <c r="F70" s="212"/>
      <c r="G70" s="212"/>
      <c r="H70" s="212"/>
      <c r="I70" s="269"/>
      <c r="J70" s="165"/>
      <c r="K70" s="236"/>
      <c r="L70" s="228"/>
      <c r="M70" s="151"/>
      <c r="N70" s="151"/>
      <c r="O70" s="152"/>
      <c r="P70" s="152"/>
      <c r="Q70" s="154"/>
      <c r="R70" s="154"/>
      <c r="S70" s="128" t="s">
        <v>179</v>
      </c>
      <c r="T70" s="125">
        <v>0.1</v>
      </c>
      <c r="U70" s="117">
        <v>43860</v>
      </c>
      <c r="V70" s="117">
        <v>43866</v>
      </c>
      <c r="W70" s="7"/>
      <c r="X70" s="104"/>
      <c r="Y70" s="8"/>
      <c r="Z70" s="9"/>
      <c r="AA70" s="9"/>
      <c r="AB70" s="122"/>
      <c r="AC70" s="122"/>
      <c r="AD70" s="122" t="s">
        <v>62</v>
      </c>
      <c r="AE70" s="122"/>
      <c r="AF70" s="122"/>
      <c r="AG70" s="122"/>
      <c r="AH70" s="122"/>
      <c r="AI70" s="122"/>
      <c r="AJ70" s="122"/>
      <c r="AK70" s="122"/>
      <c r="AL70" s="122"/>
      <c r="AM70" s="122"/>
      <c r="AN70" s="122"/>
      <c r="AO70" s="122"/>
      <c r="AP70" s="122"/>
      <c r="AQ70" s="122"/>
      <c r="AR70" s="122"/>
      <c r="AS70" s="122" t="s">
        <v>62</v>
      </c>
    </row>
    <row r="71" spans="1:45" ht="82.9">
      <c r="A71" s="174"/>
      <c r="B71" s="174"/>
      <c r="C71" s="261"/>
      <c r="D71" s="212"/>
      <c r="E71" s="212"/>
      <c r="F71" s="212"/>
      <c r="G71" s="212"/>
      <c r="H71" s="212"/>
      <c r="I71" s="269"/>
      <c r="J71" s="165"/>
      <c r="K71" s="236"/>
      <c r="L71" s="228"/>
      <c r="M71" s="151"/>
      <c r="N71" s="151"/>
      <c r="O71" s="152"/>
      <c r="P71" s="152"/>
      <c r="Q71" s="154"/>
      <c r="R71" s="154"/>
      <c r="S71" s="128" t="s">
        <v>180</v>
      </c>
      <c r="T71" s="125">
        <v>0.1</v>
      </c>
      <c r="U71" s="117">
        <v>43867</v>
      </c>
      <c r="V71" s="117">
        <v>43873</v>
      </c>
      <c r="W71" s="7"/>
      <c r="X71" s="104"/>
      <c r="Y71" s="8"/>
      <c r="Z71" s="9"/>
      <c r="AA71" s="9"/>
      <c r="AB71" s="122"/>
      <c r="AC71" s="122"/>
      <c r="AD71" s="122" t="s">
        <v>62</v>
      </c>
      <c r="AE71" s="122"/>
      <c r="AF71" s="122"/>
      <c r="AG71" s="122"/>
      <c r="AH71" s="122"/>
      <c r="AI71" s="122"/>
      <c r="AJ71" s="122"/>
      <c r="AK71" s="122"/>
      <c r="AL71" s="122"/>
      <c r="AM71" s="122"/>
      <c r="AN71" s="122"/>
      <c r="AO71" s="122"/>
      <c r="AP71" s="122"/>
      <c r="AQ71" s="122"/>
      <c r="AR71" s="122"/>
      <c r="AS71" s="122" t="s">
        <v>62</v>
      </c>
    </row>
    <row r="72" spans="1:45" ht="69">
      <c r="A72" s="174"/>
      <c r="B72" s="174"/>
      <c r="C72" s="261"/>
      <c r="D72" s="212"/>
      <c r="E72" s="212"/>
      <c r="F72" s="212"/>
      <c r="G72" s="212"/>
      <c r="H72" s="212"/>
      <c r="I72" s="269"/>
      <c r="J72" s="165"/>
      <c r="K72" s="236"/>
      <c r="L72" s="228"/>
      <c r="M72" s="151"/>
      <c r="N72" s="151"/>
      <c r="O72" s="152"/>
      <c r="P72" s="152"/>
      <c r="Q72" s="154"/>
      <c r="R72" s="154"/>
      <c r="S72" s="128" t="s">
        <v>181</v>
      </c>
      <c r="T72" s="125">
        <v>0.1</v>
      </c>
      <c r="U72" s="117">
        <v>43874</v>
      </c>
      <c r="V72" s="117">
        <v>43880</v>
      </c>
      <c r="W72" s="7"/>
      <c r="X72" s="104"/>
      <c r="Y72" s="8"/>
      <c r="Z72" s="9"/>
      <c r="AA72" s="9"/>
      <c r="AB72" s="122"/>
      <c r="AC72" s="122"/>
      <c r="AD72" s="122" t="s">
        <v>62</v>
      </c>
      <c r="AE72" s="122"/>
      <c r="AF72" s="122"/>
      <c r="AG72" s="122"/>
      <c r="AH72" s="122"/>
      <c r="AI72" s="122"/>
      <c r="AJ72" s="122"/>
      <c r="AK72" s="122"/>
      <c r="AL72" s="122"/>
      <c r="AM72" s="122"/>
      <c r="AN72" s="122"/>
      <c r="AO72" s="122"/>
      <c r="AP72" s="122"/>
      <c r="AQ72" s="122"/>
      <c r="AR72" s="122"/>
      <c r="AS72" s="122" t="s">
        <v>62</v>
      </c>
    </row>
    <row r="73" spans="1:45" ht="55.15">
      <c r="A73" s="174"/>
      <c r="B73" s="174"/>
      <c r="C73" s="261"/>
      <c r="D73" s="212"/>
      <c r="E73" s="212"/>
      <c r="F73" s="212"/>
      <c r="G73" s="212"/>
      <c r="H73" s="212"/>
      <c r="I73" s="269"/>
      <c r="J73" s="165"/>
      <c r="K73" s="236"/>
      <c r="L73" s="228"/>
      <c r="M73" s="151"/>
      <c r="N73" s="151"/>
      <c r="O73" s="152"/>
      <c r="P73" s="152"/>
      <c r="Q73" s="154"/>
      <c r="R73" s="154"/>
      <c r="S73" s="128" t="s">
        <v>182</v>
      </c>
      <c r="T73" s="125">
        <v>0.1</v>
      </c>
      <c r="U73" s="117">
        <v>43881</v>
      </c>
      <c r="V73" s="117">
        <v>43889</v>
      </c>
      <c r="W73" s="7"/>
      <c r="X73" s="104"/>
      <c r="Y73" s="8"/>
      <c r="Z73" s="9"/>
      <c r="AA73" s="9"/>
      <c r="AB73" s="122"/>
      <c r="AC73" s="122"/>
      <c r="AD73" s="122" t="s">
        <v>62</v>
      </c>
      <c r="AE73" s="122"/>
      <c r="AF73" s="122"/>
      <c r="AG73" s="122"/>
      <c r="AH73" s="122"/>
      <c r="AI73" s="122"/>
      <c r="AJ73" s="122"/>
      <c r="AK73" s="122"/>
      <c r="AL73" s="122"/>
      <c r="AM73" s="122"/>
      <c r="AN73" s="122"/>
      <c r="AO73" s="122"/>
      <c r="AP73" s="122"/>
      <c r="AQ73" s="122"/>
      <c r="AR73" s="122"/>
      <c r="AS73" s="122" t="s">
        <v>62</v>
      </c>
    </row>
    <row r="74" spans="1:45" ht="96.6">
      <c r="A74" s="174"/>
      <c r="B74" s="158" t="s">
        <v>183</v>
      </c>
      <c r="C74" s="260" t="s">
        <v>168</v>
      </c>
      <c r="D74" s="158" t="s">
        <v>184</v>
      </c>
      <c r="E74" s="158" t="s">
        <v>185</v>
      </c>
      <c r="F74" s="212"/>
      <c r="G74" s="212"/>
      <c r="H74" s="212"/>
      <c r="I74" s="269"/>
      <c r="J74" s="167">
        <v>0</v>
      </c>
      <c r="K74" s="236" t="s">
        <v>186</v>
      </c>
      <c r="L74" s="228">
        <v>0.375</v>
      </c>
      <c r="M74" s="151">
        <v>43845</v>
      </c>
      <c r="N74" s="151">
        <v>44012</v>
      </c>
      <c r="O74" s="152"/>
      <c r="P74" s="152" t="s">
        <v>187</v>
      </c>
      <c r="Q74" s="153">
        <v>0</v>
      </c>
      <c r="R74" s="153" t="s">
        <v>79</v>
      </c>
      <c r="S74" s="128" t="s">
        <v>188</v>
      </c>
      <c r="T74" s="106">
        <v>0.2</v>
      </c>
      <c r="U74" s="117">
        <v>43845</v>
      </c>
      <c r="V74" s="117">
        <v>43860</v>
      </c>
      <c r="W74" s="7">
        <f>V74-U74</f>
        <v>15</v>
      </c>
      <c r="X74" s="104"/>
      <c r="Y74" s="8">
        <f>IF(X74="ejecutado",1,0)</f>
        <v>0</v>
      </c>
      <c r="Z74" s="9"/>
      <c r="AA74" s="9"/>
      <c r="AB74" s="122" t="s">
        <v>61</v>
      </c>
      <c r="AC74" s="122" t="s">
        <v>61</v>
      </c>
      <c r="AD74" s="122" t="s">
        <v>62</v>
      </c>
      <c r="AE74" s="122" t="s">
        <v>61</v>
      </c>
      <c r="AF74" s="122" t="s">
        <v>61</v>
      </c>
      <c r="AG74" s="122" t="s">
        <v>61</v>
      </c>
      <c r="AH74" s="122" t="s">
        <v>61</v>
      </c>
      <c r="AI74" s="122" t="s">
        <v>61</v>
      </c>
      <c r="AJ74" s="122" t="s">
        <v>61</v>
      </c>
      <c r="AK74" s="122" t="s">
        <v>61</v>
      </c>
      <c r="AL74" s="122" t="s">
        <v>61</v>
      </c>
      <c r="AM74" s="122" t="s">
        <v>61</v>
      </c>
      <c r="AN74" s="122" t="s">
        <v>61</v>
      </c>
      <c r="AO74" s="122" t="s">
        <v>61</v>
      </c>
      <c r="AP74" s="122" t="s">
        <v>61</v>
      </c>
      <c r="AQ74" s="122" t="s">
        <v>61</v>
      </c>
      <c r="AR74" s="122" t="s">
        <v>61</v>
      </c>
      <c r="AS74" s="122" t="s">
        <v>62</v>
      </c>
    </row>
    <row r="75" spans="1:45" ht="69" customHeight="1">
      <c r="A75" s="174"/>
      <c r="B75" s="174"/>
      <c r="C75" s="261"/>
      <c r="D75" s="174"/>
      <c r="E75" s="174"/>
      <c r="F75" s="212"/>
      <c r="G75" s="212"/>
      <c r="H75" s="212"/>
      <c r="I75" s="269"/>
      <c r="J75" s="165"/>
      <c r="K75" s="236"/>
      <c r="L75" s="228"/>
      <c r="M75" s="151"/>
      <c r="N75" s="151"/>
      <c r="O75" s="152"/>
      <c r="P75" s="152"/>
      <c r="Q75" s="154"/>
      <c r="R75" s="154"/>
      <c r="S75" s="128" t="s">
        <v>189</v>
      </c>
      <c r="T75" s="106">
        <v>0.2</v>
      </c>
      <c r="U75" s="107">
        <v>43862</v>
      </c>
      <c r="V75" s="107">
        <v>43905</v>
      </c>
      <c r="W75" s="7">
        <f t="shared" ref="W75:W76" si="18">V75-U75</f>
        <v>43</v>
      </c>
      <c r="X75" s="104"/>
      <c r="Y75" s="8">
        <f t="shared" ref="Y75:Y76" si="19">IF(X75="ejecutado",1,0)</f>
        <v>0</v>
      </c>
      <c r="Z75" s="9"/>
      <c r="AA75" s="9"/>
      <c r="AB75" s="122" t="s">
        <v>61</v>
      </c>
      <c r="AC75" s="122" t="s">
        <v>61</v>
      </c>
      <c r="AD75" s="122" t="s">
        <v>62</v>
      </c>
      <c r="AE75" s="122" t="s">
        <v>61</v>
      </c>
      <c r="AF75" s="122" t="s">
        <v>61</v>
      </c>
      <c r="AG75" s="122" t="s">
        <v>61</v>
      </c>
      <c r="AH75" s="122" t="s">
        <v>61</v>
      </c>
      <c r="AI75" s="122" t="s">
        <v>61</v>
      </c>
      <c r="AJ75" s="122" t="s">
        <v>61</v>
      </c>
      <c r="AK75" s="122" t="s">
        <v>61</v>
      </c>
      <c r="AL75" s="122" t="s">
        <v>61</v>
      </c>
      <c r="AM75" s="122" t="s">
        <v>61</v>
      </c>
      <c r="AN75" s="122" t="s">
        <v>61</v>
      </c>
      <c r="AO75" s="122" t="s">
        <v>61</v>
      </c>
      <c r="AP75" s="122" t="s">
        <v>61</v>
      </c>
      <c r="AQ75" s="122" t="s">
        <v>61</v>
      </c>
      <c r="AR75" s="122" t="s">
        <v>61</v>
      </c>
      <c r="AS75" s="122" t="s">
        <v>62</v>
      </c>
    </row>
    <row r="76" spans="1:45" ht="55.15">
      <c r="A76" s="174"/>
      <c r="B76" s="174"/>
      <c r="C76" s="261"/>
      <c r="D76" s="174"/>
      <c r="E76" s="174"/>
      <c r="F76" s="212"/>
      <c r="G76" s="212"/>
      <c r="H76" s="212"/>
      <c r="I76" s="269"/>
      <c r="J76" s="165"/>
      <c r="K76" s="236"/>
      <c r="L76" s="228"/>
      <c r="M76" s="151"/>
      <c r="N76" s="151"/>
      <c r="O76" s="152"/>
      <c r="P76" s="152"/>
      <c r="Q76" s="154"/>
      <c r="R76" s="155"/>
      <c r="S76" s="128" t="s">
        <v>190</v>
      </c>
      <c r="T76" s="106">
        <v>0.6</v>
      </c>
      <c r="U76" s="107">
        <v>43906</v>
      </c>
      <c r="V76" s="107">
        <v>44012</v>
      </c>
      <c r="W76" s="7">
        <f t="shared" si="18"/>
        <v>106</v>
      </c>
      <c r="X76" s="104"/>
      <c r="Y76" s="8">
        <f t="shared" si="19"/>
        <v>0</v>
      </c>
      <c r="Z76" s="9"/>
      <c r="AA76" s="9"/>
      <c r="AB76" s="122" t="s">
        <v>61</v>
      </c>
      <c r="AC76" s="122" t="s">
        <v>61</v>
      </c>
      <c r="AD76" s="122" t="s">
        <v>62</v>
      </c>
      <c r="AE76" s="122" t="s">
        <v>61</v>
      </c>
      <c r="AF76" s="122" t="s">
        <v>61</v>
      </c>
      <c r="AG76" s="122" t="s">
        <v>61</v>
      </c>
      <c r="AH76" s="122" t="s">
        <v>61</v>
      </c>
      <c r="AI76" s="122" t="s">
        <v>61</v>
      </c>
      <c r="AJ76" s="122" t="s">
        <v>61</v>
      </c>
      <c r="AK76" s="122" t="s">
        <v>61</v>
      </c>
      <c r="AL76" s="122" t="s">
        <v>61</v>
      </c>
      <c r="AM76" s="122" t="s">
        <v>61</v>
      </c>
      <c r="AN76" s="122" t="s">
        <v>61</v>
      </c>
      <c r="AO76" s="122" t="s">
        <v>61</v>
      </c>
      <c r="AP76" s="122" t="s">
        <v>61</v>
      </c>
      <c r="AQ76" s="122" t="s">
        <v>61</v>
      </c>
      <c r="AR76" s="122" t="s">
        <v>61</v>
      </c>
      <c r="AS76" s="122" t="s">
        <v>62</v>
      </c>
    </row>
    <row r="77" spans="1:45" ht="69" customHeight="1">
      <c r="A77" s="174"/>
      <c r="B77" s="152" t="s">
        <v>183</v>
      </c>
      <c r="C77" s="171" t="s">
        <v>168</v>
      </c>
      <c r="D77" s="152" t="s">
        <v>52</v>
      </c>
      <c r="E77" s="152" t="s">
        <v>113</v>
      </c>
      <c r="F77" s="212"/>
      <c r="G77" s="212"/>
      <c r="H77" s="212"/>
      <c r="I77" s="269"/>
      <c r="J77" s="175">
        <v>0</v>
      </c>
      <c r="K77" s="271" t="s">
        <v>191</v>
      </c>
      <c r="L77" s="228">
        <v>0.25</v>
      </c>
      <c r="M77" s="151">
        <v>43952</v>
      </c>
      <c r="N77" s="151">
        <v>43980</v>
      </c>
      <c r="O77" s="152"/>
      <c r="P77" s="239" t="s">
        <v>192</v>
      </c>
      <c r="Q77" s="182">
        <f>(Y77*T77)+(T78*Y78)+(T79*Y79)+(T81*Y81)</f>
        <v>0</v>
      </c>
      <c r="R77" s="182" t="s">
        <v>79</v>
      </c>
      <c r="S77" s="128" t="s">
        <v>193</v>
      </c>
      <c r="T77" s="106">
        <v>0.2</v>
      </c>
      <c r="U77" s="117">
        <v>43952</v>
      </c>
      <c r="V77" s="117">
        <v>43952</v>
      </c>
      <c r="W77" s="7">
        <f>V77-U77</f>
        <v>0</v>
      </c>
      <c r="X77" s="104"/>
      <c r="Y77" s="8">
        <f>IF(X77="ejecutado",1,0)</f>
        <v>0</v>
      </c>
      <c r="Z77" s="9"/>
      <c r="AA77" s="9"/>
      <c r="AB77" s="122" t="s">
        <v>61</v>
      </c>
      <c r="AC77" s="122" t="s">
        <v>61</v>
      </c>
      <c r="AD77" s="122" t="s">
        <v>62</v>
      </c>
      <c r="AE77" s="122" t="s">
        <v>61</v>
      </c>
      <c r="AF77" s="122" t="s">
        <v>61</v>
      </c>
      <c r="AG77" s="122" t="s">
        <v>61</v>
      </c>
      <c r="AH77" s="122" t="s">
        <v>61</v>
      </c>
      <c r="AI77" s="122" t="s">
        <v>61</v>
      </c>
      <c r="AJ77" s="122" t="s">
        <v>61</v>
      </c>
      <c r="AK77" s="122" t="s">
        <v>61</v>
      </c>
      <c r="AL77" s="122" t="s">
        <v>61</v>
      </c>
      <c r="AM77" s="122" t="s">
        <v>61</v>
      </c>
      <c r="AN77" s="122" t="s">
        <v>61</v>
      </c>
      <c r="AO77" s="122" t="s">
        <v>61</v>
      </c>
      <c r="AP77" s="122" t="s">
        <v>61</v>
      </c>
      <c r="AQ77" s="122" t="s">
        <v>61</v>
      </c>
      <c r="AR77" s="122" t="s">
        <v>61</v>
      </c>
      <c r="AS77" s="122" t="s">
        <v>62</v>
      </c>
    </row>
    <row r="78" spans="1:45" ht="55.15">
      <c r="A78" s="174"/>
      <c r="B78" s="152"/>
      <c r="C78" s="171"/>
      <c r="D78" s="152"/>
      <c r="E78" s="152"/>
      <c r="F78" s="212"/>
      <c r="G78" s="212"/>
      <c r="H78" s="212"/>
      <c r="I78" s="269"/>
      <c r="J78" s="229"/>
      <c r="K78" s="271"/>
      <c r="L78" s="228"/>
      <c r="M78" s="151"/>
      <c r="N78" s="151"/>
      <c r="O78" s="152"/>
      <c r="P78" s="239"/>
      <c r="Q78" s="182"/>
      <c r="R78" s="182"/>
      <c r="S78" s="128" t="s">
        <v>194</v>
      </c>
      <c r="T78" s="106">
        <v>0.2</v>
      </c>
      <c r="U78" s="107">
        <v>43959</v>
      </c>
      <c r="V78" s="107">
        <v>43959</v>
      </c>
      <c r="W78" s="7">
        <f t="shared" ref="W78:W81" si="20">V78-U78</f>
        <v>0</v>
      </c>
      <c r="X78" s="104"/>
      <c r="Y78" s="8">
        <f t="shared" ref="Y78:Y81" si="21">IF(X78="ejecutado",1,0)</f>
        <v>0</v>
      </c>
      <c r="Z78" s="9"/>
      <c r="AA78" s="9"/>
      <c r="AB78" s="122" t="s">
        <v>61</v>
      </c>
      <c r="AC78" s="122" t="s">
        <v>61</v>
      </c>
      <c r="AD78" s="122" t="s">
        <v>62</v>
      </c>
      <c r="AE78" s="122" t="s">
        <v>61</v>
      </c>
      <c r="AF78" s="122" t="s">
        <v>61</v>
      </c>
      <c r="AG78" s="122" t="s">
        <v>61</v>
      </c>
      <c r="AH78" s="122" t="s">
        <v>61</v>
      </c>
      <c r="AI78" s="122" t="s">
        <v>61</v>
      </c>
      <c r="AJ78" s="122" t="s">
        <v>61</v>
      </c>
      <c r="AK78" s="122" t="s">
        <v>61</v>
      </c>
      <c r="AL78" s="122" t="s">
        <v>61</v>
      </c>
      <c r="AM78" s="122" t="s">
        <v>61</v>
      </c>
      <c r="AN78" s="122" t="s">
        <v>61</v>
      </c>
      <c r="AO78" s="122" t="s">
        <v>61</v>
      </c>
      <c r="AP78" s="122" t="s">
        <v>61</v>
      </c>
      <c r="AQ78" s="122" t="s">
        <v>61</v>
      </c>
      <c r="AR78" s="122" t="s">
        <v>61</v>
      </c>
      <c r="AS78" s="122" t="s">
        <v>62</v>
      </c>
    </row>
    <row r="79" spans="1:45" ht="55.15">
      <c r="A79" s="174"/>
      <c r="B79" s="152"/>
      <c r="C79" s="171"/>
      <c r="D79" s="152"/>
      <c r="E79" s="152"/>
      <c r="F79" s="212"/>
      <c r="G79" s="212"/>
      <c r="H79" s="212"/>
      <c r="I79" s="269"/>
      <c r="J79" s="229"/>
      <c r="K79" s="271"/>
      <c r="L79" s="228"/>
      <c r="M79" s="151"/>
      <c r="N79" s="151"/>
      <c r="O79" s="152"/>
      <c r="P79" s="239"/>
      <c r="Q79" s="182"/>
      <c r="R79" s="182"/>
      <c r="S79" s="128" t="s">
        <v>195</v>
      </c>
      <c r="T79" s="106">
        <v>0.2</v>
      </c>
      <c r="U79" s="107">
        <v>43966</v>
      </c>
      <c r="V79" s="107">
        <v>43966</v>
      </c>
      <c r="W79" s="7">
        <f t="shared" si="20"/>
        <v>0</v>
      </c>
      <c r="X79" s="104"/>
      <c r="Y79" s="8">
        <f t="shared" si="21"/>
        <v>0</v>
      </c>
      <c r="Z79" s="9"/>
      <c r="AA79" s="9"/>
      <c r="AB79" s="122" t="s">
        <v>61</v>
      </c>
      <c r="AC79" s="122" t="s">
        <v>61</v>
      </c>
      <c r="AD79" s="122" t="s">
        <v>62</v>
      </c>
      <c r="AE79" s="122" t="s">
        <v>61</v>
      </c>
      <c r="AF79" s="122" t="s">
        <v>61</v>
      </c>
      <c r="AG79" s="122" t="s">
        <v>61</v>
      </c>
      <c r="AH79" s="122" t="s">
        <v>61</v>
      </c>
      <c r="AI79" s="122" t="s">
        <v>61</v>
      </c>
      <c r="AJ79" s="122" t="s">
        <v>61</v>
      </c>
      <c r="AK79" s="122" t="s">
        <v>61</v>
      </c>
      <c r="AL79" s="122" t="s">
        <v>61</v>
      </c>
      <c r="AM79" s="122" t="s">
        <v>61</v>
      </c>
      <c r="AN79" s="122" t="s">
        <v>61</v>
      </c>
      <c r="AO79" s="122" t="s">
        <v>61</v>
      </c>
      <c r="AP79" s="122" t="s">
        <v>61</v>
      </c>
      <c r="AQ79" s="122" t="s">
        <v>61</v>
      </c>
      <c r="AR79" s="122" t="s">
        <v>61</v>
      </c>
      <c r="AS79" s="122" t="s">
        <v>62</v>
      </c>
    </row>
    <row r="80" spans="1:45" ht="69">
      <c r="A80" s="174"/>
      <c r="B80" s="152"/>
      <c r="C80" s="171"/>
      <c r="D80" s="152"/>
      <c r="E80" s="152"/>
      <c r="F80" s="212"/>
      <c r="G80" s="212"/>
      <c r="H80" s="212"/>
      <c r="I80" s="269"/>
      <c r="J80" s="229"/>
      <c r="K80" s="271"/>
      <c r="L80" s="228"/>
      <c r="M80" s="151"/>
      <c r="N80" s="151"/>
      <c r="O80" s="152"/>
      <c r="P80" s="239"/>
      <c r="Q80" s="182"/>
      <c r="R80" s="182"/>
      <c r="S80" s="128" t="s">
        <v>196</v>
      </c>
      <c r="T80" s="106">
        <v>0.2</v>
      </c>
      <c r="U80" s="107">
        <v>43973</v>
      </c>
      <c r="V80" s="107">
        <v>43973</v>
      </c>
      <c r="W80" s="7">
        <f t="shared" si="20"/>
        <v>0</v>
      </c>
      <c r="X80" s="104"/>
      <c r="Y80" s="8"/>
      <c r="Z80" s="9"/>
      <c r="AA80" s="9"/>
      <c r="AB80" s="122"/>
      <c r="AC80" s="122"/>
      <c r="AD80" s="122" t="s">
        <v>62</v>
      </c>
      <c r="AE80" s="122"/>
      <c r="AF80" s="122"/>
      <c r="AG80" s="122"/>
      <c r="AH80" s="122"/>
      <c r="AI80" s="122"/>
      <c r="AJ80" s="122"/>
      <c r="AK80" s="122"/>
      <c r="AL80" s="122"/>
      <c r="AM80" s="122"/>
      <c r="AN80" s="122"/>
      <c r="AO80" s="122"/>
      <c r="AP80" s="122"/>
      <c r="AQ80" s="122"/>
      <c r="AR80" s="122"/>
      <c r="AS80" s="122" t="s">
        <v>62</v>
      </c>
    </row>
    <row r="81" spans="1:45" ht="69">
      <c r="A81" s="174"/>
      <c r="B81" s="152"/>
      <c r="C81" s="171"/>
      <c r="D81" s="152"/>
      <c r="E81" s="152"/>
      <c r="F81" s="213"/>
      <c r="G81" s="213"/>
      <c r="H81" s="213"/>
      <c r="I81" s="270"/>
      <c r="J81" s="229"/>
      <c r="K81" s="271"/>
      <c r="L81" s="228"/>
      <c r="M81" s="151"/>
      <c r="N81" s="151"/>
      <c r="O81" s="152"/>
      <c r="P81" s="239"/>
      <c r="Q81" s="182"/>
      <c r="R81" s="182"/>
      <c r="S81" s="128" t="s">
        <v>197</v>
      </c>
      <c r="T81" s="106">
        <v>0.2</v>
      </c>
      <c r="U81" s="107">
        <v>43980</v>
      </c>
      <c r="V81" s="107">
        <v>43980</v>
      </c>
      <c r="W81" s="7">
        <f t="shared" si="20"/>
        <v>0</v>
      </c>
      <c r="X81" s="104"/>
      <c r="Y81" s="8">
        <f t="shared" si="21"/>
        <v>0</v>
      </c>
      <c r="Z81" s="9"/>
      <c r="AA81" s="9"/>
      <c r="AB81" s="122" t="s">
        <v>61</v>
      </c>
      <c r="AC81" s="122" t="s">
        <v>61</v>
      </c>
      <c r="AD81" s="122" t="s">
        <v>62</v>
      </c>
      <c r="AE81" s="122" t="s">
        <v>61</v>
      </c>
      <c r="AF81" s="122" t="s">
        <v>61</v>
      </c>
      <c r="AG81" s="122" t="s">
        <v>61</v>
      </c>
      <c r="AH81" s="122" t="s">
        <v>61</v>
      </c>
      <c r="AI81" s="122" t="s">
        <v>61</v>
      </c>
      <c r="AJ81" s="122" t="s">
        <v>61</v>
      </c>
      <c r="AK81" s="122" t="s">
        <v>61</v>
      </c>
      <c r="AL81" s="122" t="s">
        <v>61</v>
      </c>
      <c r="AM81" s="122" t="s">
        <v>61</v>
      </c>
      <c r="AN81" s="122" t="s">
        <v>61</v>
      </c>
      <c r="AO81" s="122" t="s">
        <v>61</v>
      </c>
      <c r="AP81" s="122" t="s">
        <v>61</v>
      </c>
      <c r="AQ81" s="122" t="s">
        <v>61</v>
      </c>
      <c r="AR81" s="122" t="s">
        <v>61</v>
      </c>
      <c r="AS81" s="122" t="s">
        <v>62</v>
      </c>
    </row>
    <row r="82" spans="1:45" ht="96.6" customHeight="1">
      <c r="A82" s="174"/>
      <c r="B82" s="158" t="s">
        <v>183</v>
      </c>
      <c r="C82" s="260" t="s">
        <v>168</v>
      </c>
      <c r="D82" s="158" t="s">
        <v>103</v>
      </c>
      <c r="E82" s="158" t="s">
        <v>104</v>
      </c>
      <c r="F82" s="211" t="s">
        <v>198</v>
      </c>
      <c r="G82" s="211" t="s">
        <v>199</v>
      </c>
      <c r="H82" s="211" t="s">
        <v>200</v>
      </c>
      <c r="I82" s="266">
        <v>0.2</v>
      </c>
      <c r="J82" s="167">
        <v>0</v>
      </c>
      <c r="K82" s="236" t="s">
        <v>201</v>
      </c>
      <c r="L82" s="228">
        <v>1</v>
      </c>
      <c r="M82" s="151">
        <v>43845</v>
      </c>
      <c r="N82" s="151">
        <v>44012</v>
      </c>
      <c r="O82" s="152"/>
      <c r="P82" s="152" t="s">
        <v>202</v>
      </c>
      <c r="Q82" s="153">
        <f>(Y82*T82)+(T83*Y83)+(T84*Y84)+(T85*Y85)</f>
        <v>0</v>
      </c>
      <c r="R82" s="153" t="s">
        <v>79</v>
      </c>
      <c r="S82" s="128" t="s">
        <v>203</v>
      </c>
      <c r="T82" s="106">
        <v>0.2</v>
      </c>
      <c r="U82" s="117">
        <v>43845</v>
      </c>
      <c r="V82" s="117">
        <v>43905</v>
      </c>
      <c r="W82" s="7">
        <f>V82-U82</f>
        <v>60</v>
      </c>
      <c r="X82" s="104"/>
      <c r="Y82" s="8">
        <f>IF(X82="ejecutado",1,0)</f>
        <v>0</v>
      </c>
      <c r="Z82" s="9"/>
      <c r="AA82" s="9"/>
      <c r="AB82" s="122" t="s">
        <v>61</v>
      </c>
      <c r="AC82" s="122" t="s">
        <v>61</v>
      </c>
      <c r="AD82" s="122" t="s">
        <v>62</v>
      </c>
      <c r="AE82" s="122" t="s">
        <v>61</v>
      </c>
      <c r="AF82" s="122" t="s">
        <v>61</v>
      </c>
      <c r="AG82" s="122" t="s">
        <v>61</v>
      </c>
      <c r="AH82" s="122" t="s">
        <v>61</v>
      </c>
      <c r="AI82" s="122" t="s">
        <v>61</v>
      </c>
      <c r="AJ82" s="122" t="s">
        <v>61</v>
      </c>
      <c r="AK82" s="122" t="s">
        <v>61</v>
      </c>
      <c r="AL82" s="122" t="s">
        <v>61</v>
      </c>
      <c r="AM82" s="122" t="s">
        <v>61</v>
      </c>
      <c r="AN82" s="122" t="s">
        <v>61</v>
      </c>
      <c r="AO82" s="122" t="s">
        <v>61</v>
      </c>
      <c r="AP82" s="122" t="s">
        <v>61</v>
      </c>
      <c r="AQ82" s="122" t="s">
        <v>61</v>
      </c>
      <c r="AR82" s="122" t="s">
        <v>61</v>
      </c>
      <c r="AS82" s="122" t="s">
        <v>62</v>
      </c>
    </row>
    <row r="83" spans="1:45" ht="55.15">
      <c r="A83" s="174"/>
      <c r="B83" s="174"/>
      <c r="C83" s="261"/>
      <c r="D83" s="174"/>
      <c r="E83" s="174"/>
      <c r="F83" s="212"/>
      <c r="G83" s="212"/>
      <c r="H83" s="212"/>
      <c r="I83" s="267"/>
      <c r="J83" s="165"/>
      <c r="K83" s="236"/>
      <c r="L83" s="228"/>
      <c r="M83" s="151"/>
      <c r="N83" s="151"/>
      <c r="O83" s="152"/>
      <c r="P83" s="152"/>
      <c r="Q83" s="154"/>
      <c r="R83" s="154"/>
      <c r="S83" s="128" t="s">
        <v>204</v>
      </c>
      <c r="T83" s="106">
        <v>0.4</v>
      </c>
      <c r="U83" s="107">
        <v>43906</v>
      </c>
      <c r="V83" s="107">
        <v>43951</v>
      </c>
      <c r="W83" s="7">
        <f t="shared" ref="W83:W85" si="22">V83-U83</f>
        <v>45</v>
      </c>
      <c r="X83" s="104"/>
      <c r="Y83" s="8">
        <f t="shared" ref="Y83:Y85" si="23">IF(X83="ejecutado",1,0)</f>
        <v>0</v>
      </c>
      <c r="Z83" s="9"/>
      <c r="AA83" s="9"/>
      <c r="AB83" s="122" t="s">
        <v>61</v>
      </c>
      <c r="AC83" s="122" t="s">
        <v>61</v>
      </c>
      <c r="AD83" s="122" t="s">
        <v>62</v>
      </c>
      <c r="AE83" s="122" t="s">
        <v>61</v>
      </c>
      <c r="AF83" s="122" t="s">
        <v>61</v>
      </c>
      <c r="AG83" s="122" t="s">
        <v>61</v>
      </c>
      <c r="AH83" s="122" t="s">
        <v>61</v>
      </c>
      <c r="AI83" s="122" t="s">
        <v>61</v>
      </c>
      <c r="AJ83" s="122" t="s">
        <v>61</v>
      </c>
      <c r="AK83" s="122" t="s">
        <v>61</v>
      </c>
      <c r="AL83" s="122" t="s">
        <v>61</v>
      </c>
      <c r="AM83" s="122" t="s">
        <v>61</v>
      </c>
      <c r="AN83" s="122" t="s">
        <v>61</v>
      </c>
      <c r="AO83" s="122" t="s">
        <v>61</v>
      </c>
      <c r="AP83" s="122" t="s">
        <v>61</v>
      </c>
      <c r="AQ83" s="122" t="s">
        <v>61</v>
      </c>
      <c r="AR83" s="122" t="s">
        <v>61</v>
      </c>
      <c r="AS83" s="122" t="s">
        <v>62</v>
      </c>
    </row>
    <row r="84" spans="1:45" ht="82.9">
      <c r="A84" s="174"/>
      <c r="B84" s="174"/>
      <c r="C84" s="261"/>
      <c r="D84" s="174"/>
      <c r="E84" s="174"/>
      <c r="F84" s="212"/>
      <c r="G84" s="212"/>
      <c r="H84" s="212"/>
      <c r="I84" s="267"/>
      <c r="J84" s="165"/>
      <c r="K84" s="236"/>
      <c r="L84" s="228"/>
      <c r="M84" s="151"/>
      <c r="N84" s="151"/>
      <c r="O84" s="152"/>
      <c r="P84" s="152"/>
      <c r="Q84" s="154"/>
      <c r="R84" s="154"/>
      <c r="S84" s="128" t="s">
        <v>205</v>
      </c>
      <c r="T84" s="106">
        <v>0.2</v>
      </c>
      <c r="U84" s="107">
        <v>43952</v>
      </c>
      <c r="V84" s="107">
        <v>43981</v>
      </c>
      <c r="W84" s="7">
        <f t="shared" si="22"/>
        <v>29</v>
      </c>
      <c r="X84" s="104"/>
      <c r="Y84" s="8">
        <f t="shared" si="23"/>
        <v>0</v>
      </c>
      <c r="Z84" s="9"/>
      <c r="AA84" s="9"/>
      <c r="AB84" s="122" t="s">
        <v>61</v>
      </c>
      <c r="AC84" s="122" t="s">
        <v>61</v>
      </c>
      <c r="AD84" s="122" t="s">
        <v>62</v>
      </c>
      <c r="AE84" s="122" t="s">
        <v>61</v>
      </c>
      <c r="AF84" s="122" t="s">
        <v>61</v>
      </c>
      <c r="AG84" s="122" t="s">
        <v>61</v>
      </c>
      <c r="AH84" s="122" t="s">
        <v>61</v>
      </c>
      <c r="AI84" s="122" t="s">
        <v>61</v>
      </c>
      <c r="AJ84" s="122" t="s">
        <v>61</v>
      </c>
      <c r="AK84" s="122" t="s">
        <v>61</v>
      </c>
      <c r="AL84" s="122" t="s">
        <v>61</v>
      </c>
      <c r="AM84" s="122" t="s">
        <v>61</v>
      </c>
      <c r="AN84" s="122" t="s">
        <v>61</v>
      </c>
      <c r="AO84" s="122" t="s">
        <v>61</v>
      </c>
      <c r="AP84" s="122" t="s">
        <v>61</v>
      </c>
      <c r="AQ84" s="122" t="s">
        <v>61</v>
      </c>
      <c r="AR84" s="122" t="s">
        <v>61</v>
      </c>
      <c r="AS84" s="122" t="s">
        <v>62</v>
      </c>
    </row>
    <row r="85" spans="1:45" ht="82.9">
      <c r="A85" s="174"/>
      <c r="B85" s="159"/>
      <c r="C85" s="262"/>
      <c r="D85" s="159"/>
      <c r="E85" s="159"/>
      <c r="F85" s="213"/>
      <c r="G85" s="213"/>
      <c r="H85" s="213"/>
      <c r="I85" s="268"/>
      <c r="J85" s="166"/>
      <c r="K85" s="236"/>
      <c r="L85" s="228"/>
      <c r="M85" s="151"/>
      <c r="N85" s="151"/>
      <c r="O85" s="152"/>
      <c r="P85" s="152"/>
      <c r="Q85" s="155"/>
      <c r="R85" s="155"/>
      <c r="S85" s="128" t="s">
        <v>206</v>
      </c>
      <c r="T85" s="106">
        <v>0.2</v>
      </c>
      <c r="U85" s="107">
        <v>43983</v>
      </c>
      <c r="V85" s="107">
        <v>44012</v>
      </c>
      <c r="W85" s="7">
        <f t="shared" si="22"/>
        <v>29</v>
      </c>
      <c r="X85" s="104"/>
      <c r="Y85" s="8">
        <f t="shared" si="23"/>
        <v>0</v>
      </c>
      <c r="Z85" s="9"/>
      <c r="AA85" s="9"/>
      <c r="AB85" s="122" t="s">
        <v>61</v>
      </c>
      <c r="AC85" s="122" t="s">
        <v>61</v>
      </c>
      <c r="AD85" s="122" t="s">
        <v>62</v>
      </c>
      <c r="AE85" s="122" t="s">
        <v>61</v>
      </c>
      <c r="AF85" s="122" t="s">
        <v>61</v>
      </c>
      <c r="AG85" s="122" t="s">
        <v>61</v>
      </c>
      <c r="AH85" s="122" t="s">
        <v>61</v>
      </c>
      <c r="AI85" s="122" t="s">
        <v>61</v>
      </c>
      <c r="AJ85" s="122" t="s">
        <v>61</v>
      </c>
      <c r="AK85" s="122" t="s">
        <v>61</v>
      </c>
      <c r="AL85" s="122" t="s">
        <v>61</v>
      </c>
      <c r="AM85" s="122" t="s">
        <v>61</v>
      </c>
      <c r="AN85" s="122" t="s">
        <v>61</v>
      </c>
      <c r="AO85" s="122" t="s">
        <v>61</v>
      </c>
      <c r="AP85" s="122" t="s">
        <v>61</v>
      </c>
      <c r="AQ85" s="122" t="s">
        <v>61</v>
      </c>
      <c r="AR85" s="122" t="s">
        <v>61</v>
      </c>
      <c r="AS85" s="122" t="s">
        <v>62</v>
      </c>
    </row>
    <row r="86" spans="1:45" s="39" customFormat="1">
      <c r="A86" s="332">
        <v>5</v>
      </c>
    </row>
    <row r="87" spans="1:45" s="39" customFormat="1">
      <c r="A87" s="332"/>
    </row>
    <row r="88" spans="1:45" s="39" customFormat="1">
      <c r="A88" s="333"/>
    </row>
    <row r="89" spans="1:45" ht="254.25" customHeight="1">
      <c r="A89" s="158">
        <v>6</v>
      </c>
      <c r="B89" s="158" t="s">
        <v>207</v>
      </c>
      <c r="C89" s="260" t="s">
        <v>208</v>
      </c>
      <c r="D89" s="158" t="s">
        <v>52</v>
      </c>
      <c r="E89" s="158" t="s">
        <v>131</v>
      </c>
      <c r="F89" s="158" t="s">
        <v>198</v>
      </c>
      <c r="G89" s="158" t="s">
        <v>209</v>
      </c>
      <c r="H89" s="158" t="s">
        <v>210</v>
      </c>
      <c r="I89" s="167">
        <v>0.4</v>
      </c>
      <c r="J89" s="167">
        <v>0</v>
      </c>
      <c r="K89" s="170" t="s">
        <v>211</v>
      </c>
      <c r="L89" s="228">
        <v>0.45</v>
      </c>
      <c r="M89" s="151">
        <v>43831</v>
      </c>
      <c r="N89" s="151">
        <v>44012</v>
      </c>
      <c r="O89" s="152"/>
      <c r="P89" s="152" t="s">
        <v>212</v>
      </c>
      <c r="Q89" s="153">
        <v>0</v>
      </c>
      <c r="R89" s="153" t="s">
        <v>99</v>
      </c>
      <c r="S89" s="128" t="s">
        <v>213</v>
      </c>
      <c r="T89" s="106">
        <v>0.5</v>
      </c>
      <c r="U89" s="117">
        <v>43831</v>
      </c>
      <c r="V89" s="117">
        <v>43921</v>
      </c>
      <c r="W89" s="7">
        <f>V89-U89</f>
        <v>90</v>
      </c>
      <c r="X89" s="104"/>
      <c r="Y89" s="8">
        <f>IF(X89="ejecutado",1,0)</f>
        <v>0</v>
      </c>
      <c r="Z89" s="9"/>
      <c r="AA89" s="9"/>
      <c r="AB89" s="122" t="s">
        <v>62</v>
      </c>
      <c r="AC89" s="122" t="s">
        <v>62</v>
      </c>
      <c r="AD89" s="122" t="s">
        <v>62</v>
      </c>
      <c r="AE89" s="122" t="s">
        <v>61</v>
      </c>
      <c r="AF89" s="122" t="s">
        <v>61</v>
      </c>
      <c r="AG89" s="122" t="s">
        <v>61</v>
      </c>
      <c r="AH89" s="122" t="s">
        <v>62</v>
      </c>
      <c r="AI89" s="122" t="s">
        <v>62</v>
      </c>
      <c r="AJ89" s="122" t="s">
        <v>61</v>
      </c>
      <c r="AK89" s="122" t="s">
        <v>61</v>
      </c>
      <c r="AL89" s="122" t="s">
        <v>61</v>
      </c>
      <c r="AM89" s="122" t="s">
        <v>61</v>
      </c>
      <c r="AN89" s="122" t="s">
        <v>61</v>
      </c>
      <c r="AO89" s="122" t="s">
        <v>61</v>
      </c>
      <c r="AP89" s="122" t="s">
        <v>61</v>
      </c>
      <c r="AQ89" s="122" t="s">
        <v>61</v>
      </c>
      <c r="AR89" s="122" t="s">
        <v>61</v>
      </c>
      <c r="AS89" s="122" t="s">
        <v>62</v>
      </c>
    </row>
    <row r="90" spans="1:45" ht="223.5" customHeight="1">
      <c r="A90" s="174"/>
      <c r="B90" s="174"/>
      <c r="C90" s="261"/>
      <c r="D90" s="174"/>
      <c r="E90" s="174"/>
      <c r="F90" s="174"/>
      <c r="G90" s="174"/>
      <c r="H90" s="174"/>
      <c r="I90" s="165"/>
      <c r="J90" s="165"/>
      <c r="K90" s="170"/>
      <c r="L90" s="228"/>
      <c r="M90" s="151"/>
      <c r="N90" s="151"/>
      <c r="O90" s="152"/>
      <c r="P90" s="152"/>
      <c r="Q90" s="154"/>
      <c r="R90" s="154"/>
      <c r="S90" s="128" t="s">
        <v>213</v>
      </c>
      <c r="T90" s="106">
        <v>0.5</v>
      </c>
      <c r="U90" s="117">
        <v>43922</v>
      </c>
      <c r="V90" s="117">
        <v>44012</v>
      </c>
      <c r="W90" s="7">
        <f t="shared" ref="W90" si="24">V90-U90</f>
        <v>90</v>
      </c>
      <c r="X90" s="104"/>
      <c r="Y90" s="8">
        <f t="shared" ref="Y90" si="25">IF(X90="ejecutado",1,0)</f>
        <v>0</v>
      </c>
      <c r="Z90" s="9"/>
      <c r="AA90" s="9"/>
      <c r="AB90" s="122" t="s">
        <v>62</v>
      </c>
      <c r="AC90" s="122" t="s">
        <v>62</v>
      </c>
      <c r="AD90" s="122" t="s">
        <v>62</v>
      </c>
      <c r="AE90" s="122" t="s">
        <v>61</v>
      </c>
      <c r="AF90" s="122" t="s">
        <v>61</v>
      </c>
      <c r="AG90" s="122" t="s">
        <v>61</v>
      </c>
      <c r="AH90" s="122" t="s">
        <v>62</v>
      </c>
      <c r="AI90" s="122" t="s">
        <v>62</v>
      </c>
      <c r="AJ90" s="122" t="s">
        <v>61</v>
      </c>
      <c r="AK90" s="122" t="s">
        <v>61</v>
      </c>
      <c r="AL90" s="122" t="s">
        <v>61</v>
      </c>
      <c r="AM90" s="122" t="s">
        <v>61</v>
      </c>
      <c r="AN90" s="122" t="s">
        <v>61</v>
      </c>
      <c r="AO90" s="122" t="s">
        <v>61</v>
      </c>
      <c r="AP90" s="122" t="s">
        <v>61</v>
      </c>
      <c r="AQ90" s="122" t="s">
        <v>61</v>
      </c>
      <c r="AR90" s="122" t="s">
        <v>61</v>
      </c>
      <c r="AS90" s="122" t="s">
        <v>62</v>
      </c>
    </row>
    <row r="91" spans="1:45" ht="186.75" customHeight="1">
      <c r="A91" s="174"/>
      <c r="B91" s="174"/>
      <c r="C91" s="261"/>
      <c r="D91" s="174"/>
      <c r="E91" s="174"/>
      <c r="F91" s="174"/>
      <c r="G91" s="174"/>
      <c r="H91" s="174"/>
      <c r="I91" s="165"/>
      <c r="J91" s="165"/>
      <c r="K91" s="263" t="s">
        <v>214</v>
      </c>
      <c r="L91" s="153">
        <v>0.45</v>
      </c>
      <c r="M91" s="151">
        <v>43831</v>
      </c>
      <c r="N91" s="151">
        <v>44012</v>
      </c>
      <c r="O91" s="152"/>
      <c r="P91" s="153" t="s">
        <v>215</v>
      </c>
      <c r="Q91" s="153">
        <v>0</v>
      </c>
      <c r="R91" s="153" t="s">
        <v>99</v>
      </c>
      <c r="S91" s="128" t="s">
        <v>216</v>
      </c>
      <c r="T91" s="106">
        <v>0.5</v>
      </c>
      <c r="U91" s="117">
        <v>43831</v>
      </c>
      <c r="V91" s="117">
        <v>43921</v>
      </c>
      <c r="W91" s="7">
        <f>V91-U91</f>
        <v>90</v>
      </c>
      <c r="X91" s="104"/>
      <c r="Y91" s="8">
        <f>IF(X91="ejecutado",1,0)</f>
        <v>0</v>
      </c>
      <c r="Z91" s="9"/>
      <c r="AA91" s="9"/>
      <c r="AB91" s="122" t="s">
        <v>62</v>
      </c>
      <c r="AC91" s="122" t="s">
        <v>62</v>
      </c>
      <c r="AD91" s="122" t="s">
        <v>62</v>
      </c>
      <c r="AE91" s="122" t="s">
        <v>61</v>
      </c>
      <c r="AF91" s="122" t="s">
        <v>61</v>
      </c>
      <c r="AG91" s="122" t="s">
        <v>61</v>
      </c>
      <c r="AH91" s="122" t="s">
        <v>62</v>
      </c>
      <c r="AI91" s="122" t="s">
        <v>62</v>
      </c>
      <c r="AJ91" s="122" t="s">
        <v>61</v>
      </c>
      <c r="AK91" s="122" t="s">
        <v>61</v>
      </c>
      <c r="AL91" s="122" t="s">
        <v>62</v>
      </c>
      <c r="AM91" s="122" t="s">
        <v>61</v>
      </c>
      <c r="AN91" s="122" t="s">
        <v>61</v>
      </c>
      <c r="AO91" s="122" t="s">
        <v>61</v>
      </c>
      <c r="AP91" s="122" t="s">
        <v>61</v>
      </c>
      <c r="AQ91" s="122" t="s">
        <v>61</v>
      </c>
      <c r="AR91" s="122" t="s">
        <v>61</v>
      </c>
      <c r="AS91" s="122" t="s">
        <v>62</v>
      </c>
    </row>
    <row r="92" spans="1:45" ht="186.75" customHeight="1">
      <c r="A92" s="174"/>
      <c r="B92" s="174"/>
      <c r="C92" s="261"/>
      <c r="D92" s="174"/>
      <c r="E92" s="174"/>
      <c r="F92" s="174"/>
      <c r="G92" s="174"/>
      <c r="H92" s="174"/>
      <c r="I92" s="165"/>
      <c r="J92" s="165"/>
      <c r="K92" s="264"/>
      <c r="L92" s="154"/>
      <c r="M92" s="151"/>
      <c r="N92" s="151"/>
      <c r="O92" s="152"/>
      <c r="P92" s="154"/>
      <c r="Q92" s="155"/>
      <c r="R92" s="154"/>
      <c r="S92" s="128" t="s">
        <v>216</v>
      </c>
      <c r="T92" s="106">
        <v>0.5</v>
      </c>
      <c r="U92" s="117">
        <v>43922</v>
      </c>
      <c r="V92" s="117">
        <v>44012</v>
      </c>
      <c r="W92" s="7"/>
      <c r="X92" s="104"/>
      <c r="Y92" s="8"/>
      <c r="Z92" s="9"/>
      <c r="AA92" s="9"/>
      <c r="AB92" s="122" t="s">
        <v>62</v>
      </c>
      <c r="AC92" s="122" t="s">
        <v>62</v>
      </c>
      <c r="AD92" s="122" t="s">
        <v>62</v>
      </c>
      <c r="AE92" s="122" t="s">
        <v>61</v>
      </c>
      <c r="AF92" s="122" t="s">
        <v>61</v>
      </c>
      <c r="AG92" s="122" t="s">
        <v>61</v>
      </c>
      <c r="AH92" s="122" t="s">
        <v>62</v>
      </c>
      <c r="AI92" s="122" t="s">
        <v>62</v>
      </c>
      <c r="AJ92" s="122" t="s">
        <v>61</v>
      </c>
      <c r="AK92" s="122" t="s">
        <v>61</v>
      </c>
      <c r="AL92" s="122" t="s">
        <v>62</v>
      </c>
      <c r="AM92" s="122" t="s">
        <v>61</v>
      </c>
      <c r="AN92" s="122" t="s">
        <v>61</v>
      </c>
      <c r="AO92" s="122" t="s">
        <v>61</v>
      </c>
      <c r="AP92" s="122" t="s">
        <v>61</v>
      </c>
      <c r="AQ92" s="122" t="s">
        <v>61</v>
      </c>
      <c r="AR92" s="122" t="s">
        <v>61</v>
      </c>
      <c r="AS92" s="122" t="s">
        <v>62</v>
      </c>
    </row>
    <row r="93" spans="1:45" ht="147" customHeight="1">
      <c r="A93" s="174"/>
      <c r="B93" s="174"/>
      <c r="C93" s="261"/>
      <c r="D93" s="174"/>
      <c r="E93" s="174"/>
      <c r="F93" s="174"/>
      <c r="G93" s="174"/>
      <c r="H93" s="174"/>
      <c r="I93" s="165"/>
      <c r="J93" s="165"/>
      <c r="K93" s="263" t="s">
        <v>217</v>
      </c>
      <c r="L93" s="148">
        <v>0.1</v>
      </c>
      <c r="M93" s="151">
        <v>43831</v>
      </c>
      <c r="N93" s="151">
        <v>44012</v>
      </c>
      <c r="O93" s="152"/>
      <c r="P93" s="158" t="s">
        <v>218</v>
      </c>
      <c r="Q93" s="153">
        <v>0</v>
      </c>
      <c r="R93" s="153" t="s">
        <v>99</v>
      </c>
      <c r="S93" s="128" t="s">
        <v>219</v>
      </c>
      <c r="T93" s="106">
        <v>0.25</v>
      </c>
      <c r="U93" s="117">
        <v>43831</v>
      </c>
      <c r="V93" s="117">
        <v>43921</v>
      </c>
      <c r="W93" s="7"/>
      <c r="X93" s="104"/>
      <c r="Y93" s="8"/>
      <c r="Z93" s="9"/>
      <c r="AA93" s="9"/>
      <c r="AB93" s="122" t="s">
        <v>62</v>
      </c>
      <c r="AC93" s="122" t="s">
        <v>62</v>
      </c>
      <c r="AD93" s="122" t="s">
        <v>62</v>
      </c>
      <c r="AE93" s="122" t="s">
        <v>61</v>
      </c>
      <c r="AF93" s="122" t="s">
        <v>61</v>
      </c>
      <c r="AG93" s="122" t="s">
        <v>61</v>
      </c>
      <c r="AH93" s="122" t="s">
        <v>62</v>
      </c>
      <c r="AI93" s="122" t="s">
        <v>62</v>
      </c>
      <c r="AJ93" s="122" t="s">
        <v>61</v>
      </c>
      <c r="AK93" s="122" t="s">
        <v>61</v>
      </c>
      <c r="AL93" s="122" t="s">
        <v>62</v>
      </c>
      <c r="AM93" s="122" t="s">
        <v>61</v>
      </c>
      <c r="AN93" s="122" t="s">
        <v>61</v>
      </c>
      <c r="AO93" s="122" t="s">
        <v>61</v>
      </c>
      <c r="AP93" s="122" t="s">
        <v>61</v>
      </c>
      <c r="AQ93" s="122" t="s">
        <v>61</v>
      </c>
      <c r="AR93" s="122" t="s">
        <v>61</v>
      </c>
      <c r="AS93" s="122" t="s">
        <v>62</v>
      </c>
    </row>
    <row r="94" spans="1:45" ht="145.5" customHeight="1">
      <c r="A94" s="174"/>
      <c r="B94" s="174"/>
      <c r="C94" s="261"/>
      <c r="D94" s="174"/>
      <c r="E94" s="174"/>
      <c r="F94" s="174"/>
      <c r="G94" s="174"/>
      <c r="H94" s="174"/>
      <c r="I94" s="165"/>
      <c r="J94" s="165"/>
      <c r="K94" s="265"/>
      <c r="L94" s="149"/>
      <c r="M94" s="151"/>
      <c r="N94" s="151"/>
      <c r="O94" s="152"/>
      <c r="P94" s="174"/>
      <c r="Q94" s="154"/>
      <c r="R94" s="154"/>
      <c r="S94" s="128" t="s">
        <v>219</v>
      </c>
      <c r="T94" s="106">
        <v>0.25</v>
      </c>
      <c r="U94" s="117">
        <v>43922</v>
      </c>
      <c r="V94" s="117">
        <v>44012</v>
      </c>
      <c r="W94" s="7"/>
      <c r="X94" s="104"/>
      <c r="Y94" s="8"/>
      <c r="Z94" s="9"/>
      <c r="AA94" s="9"/>
      <c r="AB94" s="122" t="s">
        <v>62</v>
      </c>
      <c r="AC94" s="122" t="s">
        <v>62</v>
      </c>
      <c r="AD94" s="122" t="s">
        <v>62</v>
      </c>
      <c r="AE94" s="122" t="s">
        <v>61</v>
      </c>
      <c r="AF94" s="122" t="s">
        <v>61</v>
      </c>
      <c r="AG94" s="122" t="s">
        <v>61</v>
      </c>
      <c r="AH94" s="122" t="s">
        <v>62</v>
      </c>
      <c r="AI94" s="122" t="s">
        <v>62</v>
      </c>
      <c r="AJ94" s="122" t="s">
        <v>61</v>
      </c>
      <c r="AK94" s="122" t="s">
        <v>61</v>
      </c>
      <c r="AL94" s="122" t="s">
        <v>62</v>
      </c>
      <c r="AM94" s="122" t="s">
        <v>61</v>
      </c>
      <c r="AN94" s="122" t="s">
        <v>61</v>
      </c>
      <c r="AO94" s="122" t="s">
        <v>61</v>
      </c>
      <c r="AP94" s="122" t="s">
        <v>61</v>
      </c>
      <c r="AQ94" s="122" t="s">
        <v>61</v>
      </c>
      <c r="AR94" s="122" t="s">
        <v>61</v>
      </c>
      <c r="AS94" s="122" t="s">
        <v>62</v>
      </c>
    </row>
    <row r="95" spans="1:45" ht="245.25" customHeight="1">
      <c r="A95" s="174"/>
      <c r="B95" s="174"/>
      <c r="C95" s="261"/>
      <c r="D95" s="174"/>
      <c r="E95" s="174"/>
      <c r="F95" s="174"/>
      <c r="G95" s="174"/>
      <c r="H95" s="174"/>
      <c r="I95" s="165"/>
      <c r="J95" s="165"/>
      <c r="K95" s="265"/>
      <c r="L95" s="149"/>
      <c r="M95" s="151"/>
      <c r="N95" s="151"/>
      <c r="O95" s="152"/>
      <c r="P95" s="174"/>
      <c r="Q95" s="154"/>
      <c r="R95" s="154"/>
      <c r="S95" s="128" t="s">
        <v>220</v>
      </c>
      <c r="T95" s="106">
        <v>0.25</v>
      </c>
      <c r="U95" s="117">
        <v>43831</v>
      </c>
      <c r="V95" s="117">
        <v>43921</v>
      </c>
      <c r="W95" s="7"/>
      <c r="X95" s="104"/>
      <c r="Y95" s="8"/>
      <c r="Z95" s="9"/>
      <c r="AA95" s="9"/>
      <c r="AB95" s="122" t="s">
        <v>62</v>
      </c>
      <c r="AC95" s="122" t="s">
        <v>62</v>
      </c>
      <c r="AD95" s="122" t="s">
        <v>62</v>
      </c>
      <c r="AE95" s="122" t="s">
        <v>61</v>
      </c>
      <c r="AF95" s="122" t="s">
        <v>61</v>
      </c>
      <c r="AG95" s="122" t="s">
        <v>61</v>
      </c>
      <c r="AH95" s="122" t="s">
        <v>62</v>
      </c>
      <c r="AI95" s="122" t="s">
        <v>62</v>
      </c>
      <c r="AJ95" s="122" t="s">
        <v>61</v>
      </c>
      <c r="AK95" s="122" t="s">
        <v>61</v>
      </c>
      <c r="AL95" s="122" t="s">
        <v>62</v>
      </c>
      <c r="AM95" s="122" t="s">
        <v>61</v>
      </c>
      <c r="AN95" s="122" t="s">
        <v>61</v>
      </c>
      <c r="AO95" s="122" t="s">
        <v>61</v>
      </c>
      <c r="AP95" s="122" t="s">
        <v>61</v>
      </c>
      <c r="AQ95" s="122" t="s">
        <v>61</v>
      </c>
      <c r="AR95" s="122" t="s">
        <v>61</v>
      </c>
      <c r="AS95" s="122" t="s">
        <v>62</v>
      </c>
    </row>
    <row r="96" spans="1:45" ht="215.25" customHeight="1">
      <c r="A96" s="174"/>
      <c r="B96" s="159"/>
      <c r="C96" s="262"/>
      <c r="D96" s="159"/>
      <c r="E96" s="159"/>
      <c r="F96" s="159"/>
      <c r="G96" s="159"/>
      <c r="H96" s="159"/>
      <c r="I96" s="166"/>
      <c r="J96" s="166"/>
      <c r="K96" s="264"/>
      <c r="L96" s="150"/>
      <c r="M96" s="151"/>
      <c r="N96" s="151"/>
      <c r="O96" s="152"/>
      <c r="P96" s="159"/>
      <c r="Q96" s="155"/>
      <c r="R96" s="155"/>
      <c r="S96" s="128" t="s">
        <v>220</v>
      </c>
      <c r="T96" s="106">
        <v>0.25</v>
      </c>
      <c r="U96" s="117">
        <v>43922</v>
      </c>
      <c r="V96" s="117">
        <v>44012</v>
      </c>
      <c r="W96" s="7">
        <f t="shared" ref="W96" si="26">V96-U96</f>
        <v>90</v>
      </c>
      <c r="X96" s="104"/>
      <c r="Y96" s="8">
        <f t="shared" ref="Y96" si="27">IF(X96="ejecutado",1,0)</f>
        <v>0</v>
      </c>
      <c r="Z96" s="9"/>
      <c r="AA96" s="9"/>
      <c r="AB96" s="122" t="s">
        <v>62</v>
      </c>
      <c r="AC96" s="122" t="s">
        <v>62</v>
      </c>
      <c r="AD96" s="122" t="s">
        <v>62</v>
      </c>
      <c r="AE96" s="122" t="s">
        <v>61</v>
      </c>
      <c r="AF96" s="122" t="s">
        <v>61</v>
      </c>
      <c r="AG96" s="122" t="s">
        <v>61</v>
      </c>
      <c r="AH96" s="122" t="s">
        <v>62</v>
      </c>
      <c r="AI96" s="122" t="s">
        <v>62</v>
      </c>
      <c r="AJ96" s="122" t="s">
        <v>61</v>
      </c>
      <c r="AK96" s="122" t="s">
        <v>61</v>
      </c>
      <c r="AL96" s="122" t="s">
        <v>62</v>
      </c>
      <c r="AM96" s="122" t="s">
        <v>61</v>
      </c>
      <c r="AN96" s="122" t="s">
        <v>61</v>
      </c>
      <c r="AO96" s="122" t="s">
        <v>61</v>
      </c>
      <c r="AP96" s="122" t="s">
        <v>61</v>
      </c>
      <c r="AQ96" s="122" t="s">
        <v>61</v>
      </c>
      <c r="AR96" s="122" t="s">
        <v>61</v>
      </c>
      <c r="AS96" s="122" t="s">
        <v>62</v>
      </c>
    </row>
    <row r="97" spans="1:45" ht="213" customHeight="1">
      <c r="A97" s="174"/>
      <c r="B97" s="158" t="s">
        <v>207</v>
      </c>
      <c r="C97" s="260" t="s">
        <v>208</v>
      </c>
      <c r="D97" s="158" t="s">
        <v>52</v>
      </c>
      <c r="E97" s="158" t="s">
        <v>131</v>
      </c>
      <c r="F97" s="158" t="s">
        <v>170</v>
      </c>
      <c r="G97" s="256" t="s">
        <v>221</v>
      </c>
      <c r="H97" s="256" t="s">
        <v>222</v>
      </c>
      <c r="I97" s="258">
        <v>0.3</v>
      </c>
      <c r="J97" s="167">
        <v>0</v>
      </c>
      <c r="K97" s="170" t="s">
        <v>223</v>
      </c>
      <c r="L97" s="228">
        <v>0.7</v>
      </c>
      <c r="M97" s="156">
        <v>43831</v>
      </c>
      <c r="N97" s="156">
        <v>44012</v>
      </c>
      <c r="O97" s="152"/>
      <c r="P97" s="152" t="s">
        <v>224</v>
      </c>
      <c r="Q97" s="153">
        <f>(Y97*T97)+(T98*Y98)</f>
        <v>0</v>
      </c>
      <c r="R97" s="153" t="s">
        <v>99</v>
      </c>
      <c r="S97" s="128" t="s">
        <v>225</v>
      </c>
      <c r="T97" s="106">
        <v>0.5</v>
      </c>
      <c r="U97" s="117">
        <v>43831</v>
      </c>
      <c r="V97" s="117">
        <v>43921</v>
      </c>
      <c r="W97" s="7">
        <f>V97-U97</f>
        <v>90</v>
      </c>
      <c r="X97" s="104"/>
      <c r="Y97" s="8">
        <f>IF(X97="ejecutado",1,0)</f>
        <v>0</v>
      </c>
      <c r="Z97" s="9"/>
      <c r="AA97" s="9"/>
      <c r="AB97" s="122" t="s">
        <v>62</v>
      </c>
      <c r="AC97" s="122" t="s">
        <v>62</v>
      </c>
      <c r="AD97" s="122" t="s">
        <v>62</v>
      </c>
      <c r="AE97" s="122" t="s">
        <v>61</v>
      </c>
      <c r="AF97" s="122" t="s">
        <v>61</v>
      </c>
      <c r="AG97" s="122" t="s">
        <v>61</v>
      </c>
      <c r="AH97" s="122" t="s">
        <v>62</v>
      </c>
      <c r="AI97" s="122" t="s">
        <v>62</v>
      </c>
      <c r="AJ97" s="122" t="s">
        <v>61</v>
      </c>
      <c r="AK97" s="122" t="s">
        <v>61</v>
      </c>
      <c r="AL97" s="122" t="s">
        <v>62</v>
      </c>
      <c r="AM97" s="122" t="s">
        <v>61</v>
      </c>
      <c r="AN97" s="122" t="s">
        <v>61</v>
      </c>
      <c r="AO97" s="122" t="s">
        <v>61</v>
      </c>
      <c r="AP97" s="122" t="s">
        <v>61</v>
      </c>
      <c r="AQ97" s="122" t="s">
        <v>61</v>
      </c>
      <c r="AR97" s="122" t="s">
        <v>61</v>
      </c>
      <c r="AS97" s="122" t="s">
        <v>62</v>
      </c>
    </row>
    <row r="98" spans="1:45" ht="201" customHeight="1">
      <c r="A98" s="174"/>
      <c r="B98" s="174"/>
      <c r="C98" s="261"/>
      <c r="D98" s="174"/>
      <c r="E98" s="174"/>
      <c r="F98" s="174"/>
      <c r="G98" s="257"/>
      <c r="H98" s="257"/>
      <c r="I98" s="259"/>
      <c r="J98" s="165"/>
      <c r="K98" s="170"/>
      <c r="L98" s="228"/>
      <c r="M98" s="204"/>
      <c r="N98" s="204"/>
      <c r="O98" s="152"/>
      <c r="P98" s="152"/>
      <c r="Q98" s="154"/>
      <c r="R98" s="154"/>
      <c r="S98" s="128" t="s">
        <v>225</v>
      </c>
      <c r="T98" s="106">
        <v>0.5</v>
      </c>
      <c r="U98" s="117">
        <v>43922</v>
      </c>
      <c r="V98" s="117">
        <v>44012</v>
      </c>
      <c r="W98" s="7">
        <f t="shared" ref="W98" si="28">V98-U98</f>
        <v>90</v>
      </c>
      <c r="X98" s="104"/>
      <c r="Y98" s="8">
        <f t="shared" ref="Y98" si="29">IF(X98="ejecutado",1,0)</f>
        <v>0</v>
      </c>
      <c r="Z98" s="9"/>
      <c r="AA98" s="9"/>
      <c r="AB98" s="122" t="s">
        <v>62</v>
      </c>
      <c r="AC98" s="122" t="s">
        <v>62</v>
      </c>
      <c r="AD98" s="122" t="s">
        <v>62</v>
      </c>
      <c r="AE98" s="122" t="s">
        <v>61</v>
      </c>
      <c r="AF98" s="122" t="s">
        <v>61</v>
      </c>
      <c r="AG98" s="122" t="s">
        <v>61</v>
      </c>
      <c r="AH98" s="122" t="s">
        <v>62</v>
      </c>
      <c r="AI98" s="122" t="s">
        <v>62</v>
      </c>
      <c r="AJ98" s="122" t="s">
        <v>61</v>
      </c>
      <c r="AK98" s="122" t="s">
        <v>61</v>
      </c>
      <c r="AL98" s="122" t="s">
        <v>62</v>
      </c>
      <c r="AM98" s="122" t="s">
        <v>61</v>
      </c>
      <c r="AN98" s="122" t="s">
        <v>61</v>
      </c>
      <c r="AO98" s="122" t="s">
        <v>61</v>
      </c>
      <c r="AP98" s="122" t="s">
        <v>61</v>
      </c>
      <c r="AQ98" s="122" t="s">
        <v>61</v>
      </c>
      <c r="AR98" s="122" t="s">
        <v>61</v>
      </c>
      <c r="AS98" s="122" t="s">
        <v>62</v>
      </c>
    </row>
    <row r="99" spans="1:45" ht="224.25" customHeight="1">
      <c r="A99" s="174"/>
      <c r="B99" s="174"/>
      <c r="C99" s="261"/>
      <c r="D99" s="174"/>
      <c r="E99" s="174"/>
      <c r="F99" s="174"/>
      <c r="G99" s="257"/>
      <c r="H99" s="257"/>
      <c r="I99" s="259"/>
      <c r="J99" s="165"/>
      <c r="K99" s="170" t="s">
        <v>226</v>
      </c>
      <c r="L99" s="228">
        <v>0.15</v>
      </c>
      <c r="M99" s="156">
        <v>43831</v>
      </c>
      <c r="N99" s="156">
        <v>44012</v>
      </c>
      <c r="O99" s="152"/>
      <c r="P99" s="152" t="s">
        <v>227</v>
      </c>
      <c r="Q99" s="153">
        <f>(Y99*T99)+(T100*Y100)</f>
        <v>0</v>
      </c>
      <c r="R99" s="153" t="s">
        <v>99</v>
      </c>
      <c r="S99" s="128" t="s">
        <v>228</v>
      </c>
      <c r="T99" s="106">
        <v>0.5</v>
      </c>
      <c r="U99" s="117">
        <v>43831</v>
      </c>
      <c r="V99" s="117">
        <v>43921</v>
      </c>
      <c r="W99" s="7">
        <f>V99-U99</f>
        <v>90</v>
      </c>
      <c r="X99" s="104"/>
      <c r="Y99" s="8">
        <f>IF(X99="ejecutado",1,0)</f>
        <v>0</v>
      </c>
      <c r="Z99" s="9"/>
      <c r="AA99" s="9"/>
      <c r="AB99" s="122" t="s">
        <v>62</v>
      </c>
      <c r="AC99" s="122" t="s">
        <v>62</v>
      </c>
      <c r="AD99" s="122" t="s">
        <v>62</v>
      </c>
      <c r="AE99" s="122" t="s">
        <v>61</v>
      </c>
      <c r="AF99" s="122" t="s">
        <v>61</v>
      </c>
      <c r="AG99" s="122" t="s">
        <v>61</v>
      </c>
      <c r="AH99" s="122" t="s">
        <v>62</v>
      </c>
      <c r="AI99" s="122" t="s">
        <v>62</v>
      </c>
      <c r="AJ99" s="122" t="s">
        <v>61</v>
      </c>
      <c r="AK99" s="122" t="s">
        <v>61</v>
      </c>
      <c r="AL99" s="122" t="s">
        <v>62</v>
      </c>
      <c r="AM99" s="122" t="s">
        <v>61</v>
      </c>
      <c r="AN99" s="122" t="s">
        <v>61</v>
      </c>
      <c r="AO99" s="122" t="s">
        <v>61</v>
      </c>
      <c r="AP99" s="122" t="s">
        <v>61</v>
      </c>
      <c r="AQ99" s="122" t="s">
        <v>61</v>
      </c>
      <c r="AR99" s="122" t="s">
        <v>61</v>
      </c>
      <c r="AS99" s="122" t="s">
        <v>62</v>
      </c>
    </row>
    <row r="100" spans="1:45" ht="201" customHeight="1">
      <c r="A100" s="174"/>
      <c r="B100" s="174"/>
      <c r="C100" s="261"/>
      <c r="D100" s="174"/>
      <c r="E100" s="174"/>
      <c r="F100" s="174"/>
      <c r="G100" s="257"/>
      <c r="H100" s="257"/>
      <c r="I100" s="259"/>
      <c r="J100" s="165"/>
      <c r="K100" s="170"/>
      <c r="L100" s="228"/>
      <c r="M100" s="204"/>
      <c r="N100" s="204"/>
      <c r="O100" s="152"/>
      <c r="P100" s="152"/>
      <c r="Q100" s="154"/>
      <c r="R100" s="154"/>
      <c r="S100" s="128" t="s">
        <v>228</v>
      </c>
      <c r="T100" s="106">
        <v>0.5</v>
      </c>
      <c r="U100" s="117">
        <v>43922</v>
      </c>
      <c r="V100" s="117">
        <v>44012</v>
      </c>
      <c r="W100" s="7">
        <f t="shared" ref="W100" si="30">V100-U100</f>
        <v>90</v>
      </c>
      <c r="X100" s="104"/>
      <c r="Y100" s="8">
        <f t="shared" ref="Y100" si="31">IF(X100="ejecutado",1,0)</f>
        <v>0</v>
      </c>
      <c r="Z100" s="9"/>
      <c r="AA100" s="9"/>
      <c r="AB100" s="122" t="s">
        <v>62</v>
      </c>
      <c r="AC100" s="122" t="s">
        <v>62</v>
      </c>
      <c r="AD100" s="122" t="s">
        <v>62</v>
      </c>
      <c r="AE100" s="122" t="s">
        <v>61</v>
      </c>
      <c r="AF100" s="122" t="s">
        <v>61</v>
      </c>
      <c r="AG100" s="122" t="s">
        <v>61</v>
      </c>
      <c r="AH100" s="122" t="s">
        <v>62</v>
      </c>
      <c r="AI100" s="122" t="s">
        <v>62</v>
      </c>
      <c r="AJ100" s="122" t="s">
        <v>61</v>
      </c>
      <c r="AK100" s="122" t="s">
        <v>61</v>
      </c>
      <c r="AL100" s="122" t="s">
        <v>62</v>
      </c>
      <c r="AM100" s="122" t="s">
        <v>61</v>
      </c>
      <c r="AN100" s="122" t="s">
        <v>61</v>
      </c>
      <c r="AO100" s="122" t="s">
        <v>61</v>
      </c>
      <c r="AP100" s="122" t="s">
        <v>61</v>
      </c>
      <c r="AQ100" s="122" t="s">
        <v>61</v>
      </c>
      <c r="AR100" s="122" t="s">
        <v>61</v>
      </c>
      <c r="AS100" s="122" t="s">
        <v>62</v>
      </c>
    </row>
    <row r="101" spans="1:45" ht="146.25" customHeight="1">
      <c r="A101" s="174"/>
      <c r="B101" s="174"/>
      <c r="C101" s="261"/>
      <c r="D101" s="174"/>
      <c r="E101" s="174"/>
      <c r="F101" s="174"/>
      <c r="G101" s="257"/>
      <c r="H101" s="257"/>
      <c r="I101" s="259"/>
      <c r="J101" s="165"/>
      <c r="K101" s="170" t="s">
        <v>229</v>
      </c>
      <c r="L101" s="228">
        <v>0.15</v>
      </c>
      <c r="M101" s="156">
        <v>43831</v>
      </c>
      <c r="N101" s="156">
        <v>44012</v>
      </c>
      <c r="O101" s="152"/>
      <c r="P101" s="152" t="s">
        <v>227</v>
      </c>
      <c r="Q101" s="182">
        <f>(Y101*T101)+(T102*Y102)</f>
        <v>0</v>
      </c>
      <c r="R101" s="153" t="s">
        <v>99</v>
      </c>
      <c r="S101" s="128" t="s">
        <v>230</v>
      </c>
      <c r="T101" s="106">
        <v>0.5</v>
      </c>
      <c r="U101" s="117">
        <v>43831</v>
      </c>
      <c r="V101" s="117">
        <v>43921</v>
      </c>
      <c r="W101" s="7">
        <f>V101-U101</f>
        <v>90</v>
      </c>
      <c r="X101" s="104"/>
      <c r="Y101" s="8">
        <f>IF(X101="ejecutado",1,0)</f>
        <v>0</v>
      </c>
      <c r="Z101" s="9"/>
      <c r="AA101" s="9"/>
      <c r="AB101" s="122" t="s">
        <v>62</v>
      </c>
      <c r="AC101" s="122" t="s">
        <v>62</v>
      </c>
      <c r="AD101" s="122" t="s">
        <v>62</v>
      </c>
      <c r="AE101" s="122" t="s">
        <v>61</v>
      </c>
      <c r="AF101" s="122" t="s">
        <v>61</v>
      </c>
      <c r="AG101" s="122" t="s">
        <v>61</v>
      </c>
      <c r="AH101" s="122" t="s">
        <v>62</v>
      </c>
      <c r="AI101" s="122" t="s">
        <v>62</v>
      </c>
      <c r="AJ101" s="122" t="s">
        <v>61</v>
      </c>
      <c r="AK101" s="122" t="s">
        <v>61</v>
      </c>
      <c r="AL101" s="122" t="s">
        <v>62</v>
      </c>
      <c r="AM101" s="122" t="s">
        <v>61</v>
      </c>
      <c r="AN101" s="122" t="s">
        <v>61</v>
      </c>
      <c r="AO101" s="122" t="s">
        <v>61</v>
      </c>
      <c r="AP101" s="122" t="s">
        <v>61</v>
      </c>
      <c r="AQ101" s="122" t="s">
        <v>61</v>
      </c>
      <c r="AR101" s="122" t="s">
        <v>61</v>
      </c>
      <c r="AS101" s="122" t="s">
        <v>62</v>
      </c>
    </row>
    <row r="102" spans="1:45" ht="253.5" customHeight="1">
      <c r="A102" s="174"/>
      <c r="B102" s="174"/>
      <c r="C102" s="261"/>
      <c r="D102" s="174"/>
      <c r="E102" s="174"/>
      <c r="F102" s="174"/>
      <c r="G102" s="257"/>
      <c r="H102" s="257"/>
      <c r="I102" s="259"/>
      <c r="J102" s="165"/>
      <c r="K102" s="170"/>
      <c r="L102" s="228"/>
      <c r="M102" s="204"/>
      <c r="N102" s="204"/>
      <c r="O102" s="152"/>
      <c r="P102" s="152"/>
      <c r="Q102" s="182"/>
      <c r="R102" s="154"/>
      <c r="S102" s="128" t="s">
        <v>230</v>
      </c>
      <c r="T102" s="106">
        <v>0.5</v>
      </c>
      <c r="U102" s="117">
        <v>43922</v>
      </c>
      <c r="V102" s="117">
        <v>44012</v>
      </c>
      <c r="W102" s="7">
        <f t="shared" ref="W102" si="32">V102-U102</f>
        <v>90</v>
      </c>
      <c r="X102" s="104"/>
      <c r="Y102" s="8">
        <f t="shared" ref="Y102" si="33">IF(X102="ejecutado",1,0)</f>
        <v>0</v>
      </c>
      <c r="Z102" s="9"/>
      <c r="AA102" s="9"/>
      <c r="AB102" s="122" t="s">
        <v>62</v>
      </c>
      <c r="AC102" s="122" t="s">
        <v>62</v>
      </c>
      <c r="AD102" s="122" t="s">
        <v>62</v>
      </c>
      <c r="AE102" s="122" t="s">
        <v>61</v>
      </c>
      <c r="AF102" s="122" t="s">
        <v>61</v>
      </c>
      <c r="AG102" s="122" t="s">
        <v>61</v>
      </c>
      <c r="AH102" s="122" t="s">
        <v>62</v>
      </c>
      <c r="AI102" s="122" t="s">
        <v>62</v>
      </c>
      <c r="AJ102" s="122" t="s">
        <v>61</v>
      </c>
      <c r="AK102" s="122" t="s">
        <v>61</v>
      </c>
      <c r="AL102" s="122" t="s">
        <v>62</v>
      </c>
      <c r="AM102" s="122" t="s">
        <v>61</v>
      </c>
      <c r="AN102" s="122" t="s">
        <v>61</v>
      </c>
      <c r="AO102" s="122" t="s">
        <v>61</v>
      </c>
      <c r="AP102" s="122" t="s">
        <v>61</v>
      </c>
      <c r="AQ102" s="122" t="s">
        <v>61</v>
      </c>
      <c r="AR102" s="122" t="s">
        <v>61</v>
      </c>
      <c r="AS102" s="122" t="s">
        <v>62</v>
      </c>
    </row>
    <row r="103" spans="1:45" ht="289.5" customHeight="1">
      <c r="A103" s="174"/>
      <c r="B103" s="211" t="s">
        <v>110</v>
      </c>
      <c r="C103" s="339" t="s">
        <v>208</v>
      </c>
      <c r="D103" s="211" t="s">
        <v>52</v>
      </c>
      <c r="E103" s="211" t="s">
        <v>131</v>
      </c>
      <c r="F103" s="211" t="s">
        <v>170</v>
      </c>
      <c r="G103" s="211" t="s">
        <v>231</v>
      </c>
      <c r="H103" s="211" t="s">
        <v>232</v>
      </c>
      <c r="I103" s="247">
        <v>0.3</v>
      </c>
      <c r="J103" s="250">
        <f>(Q103*L103)+(Q108*L108)</f>
        <v>0</v>
      </c>
      <c r="K103" s="246" t="s">
        <v>233</v>
      </c>
      <c r="L103" s="244">
        <v>0.3</v>
      </c>
      <c r="M103" s="220">
        <v>43862</v>
      </c>
      <c r="N103" s="220">
        <v>44012</v>
      </c>
      <c r="O103" s="239"/>
      <c r="P103" s="239" t="s">
        <v>234</v>
      </c>
      <c r="Q103" s="240">
        <v>0</v>
      </c>
      <c r="R103" s="41" t="s">
        <v>235</v>
      </c>
      <c r="S103" s="130" t="s">
        <v>236</v>
      </c>
      <c r="T103" s="132">
        <v>0.34</v>
      </c>
      <c r="U103" s="42">
        <v>43862</v>
      </c>
      <c r="V103" s="42">
        <v>43889</v>
      </c>
      <c r="W103" s="7">
        <f>V103-U103</f>
        <v>27</v>
      </c>
      <c r="X103" s="104"/>
      <c r="Y103" s="8">
        <f>IF(X103="ejecutado",1,0)</f>
        <v>0</v>
      </c>
      <c r="Z103" s="9"/>
      <c r="AA103" s="104" t="s">
        <v>237</v>
      </c>
      <c r="AB103" s="122" t="s">
        <v>62</v>
      </c>
      <c r="AC103" s="122" t="s">
        <v>62</v>
      </c>
      <c r="AD103" s="122" t="s">
        <v>62</v>
      </c>
      <c r="AE103" s="122" t="s">
        <v>61</v>
      </c>
      <c r="AF103" s="122" t="s">
        <v>61</v>
      </c>
      <c r="AG103" s="122" t="s">
        <v>61</v>
      </c>
      <c r="AH103" s="122" t="s">
        <v>62</v>
      </c>
      <c r="AI103" s="122" t="s">
        <v>62</v>
      </c>
      <c r="AJ103" s="122" t="s">
        <v>61</v>
      </c>
      <c r="AK103" s="122" t="s">
        <v>61</v>
      </c>
      <c r="AL103" s="122" t="s">
        <v>61</v>
      </c>
      <c r="AM103" s="122" t="s">
        <v>61</v>
      </c>
      <c r="AN103" s="122" t="s">
        <v>62</v>
      </c>
      <c r="AO103" s="122" t="s">
        <v>61</v>
      </c>
      <c r="AP103" s="122" t="s">
        <v>61</v>
      </c>
      <c r="AQ103" s="122" t="s">
        <v>61</v>
      </c>
      <c r="AR103" s="122" t="s">
        <v>61</v>
      </c>
      <c r="AS103" s="122" t="s">
        <v>62</v>
      </c>
    </row>
    <row r="104" spans="1:45" ht="224.25" customHeight="1">
      <c r="A104" s="174"/>
      <c r="B104" s="212"/>
      <c r="C104" s="340"/>
      <c r="D104" s="212"/>
      <c r="E104" s="212"/>
      <c r="F104" s="212"/>
      <c r="G104" s="212"/>
      <c r="H104" s="212"/>
      <c r="I104" s="248"/>
      <c r="J104" s="251"/>
      <c r="K104" s="246"/>
      <c r="L104" s="244"/>
      <c r="M104" s="221"/>
      <c r="N104" s="221"/>
      <c r="O104" s="239"/>
      <c r="P104" s="239"/>
      <c r="Q104" s="241"/>
      <c r="R104" s="41" t="s">
        <v>238</v>
      </c>
      <c r="S104" s="130" t="s">
        <v>239</v>
      </c>
      <c r="T104" s="132">
        <v>0.33</v>
      </c>
      <c r="U104" s="42">
        <v>43922</v>
      </c>
      <c r="V104" s="42">
        <v>43951</v>
      </c>
      <c r="W104" s="7">
        <f t="shared" ref="W104:W105" si="34">V104-U104</f>
        <v>29</v>
      </c>
      <c r="X104" s="104"/>
      <c r="Y104" s="8">
        <f t="shared" ref="Y104:Y105" si="35">IF(X104="ejecutado",1,0)</f>
        <v>0</v>
      </c>
      <c r="Z104" s="9"/>
      <c r="AA104" s="104" t="s">
        <v>237</v>
      </c>
      <c r="AB104" s="122" t="s">
        <v>62</v>
      </c>
      <c r="AC104" s="122" t="s">
        <v>62</v>
      </c>
      <c r="AD104" s="122" t="s">
        <v>62</v>
      </c>
      <c r="AE104" s="122" t="s">
        <v>61</v>
      </c>
      <c r="AF104" s="122" t="s">
        <v>61</v>
      </c>
      <c r="AG104" s="122" t="s">
        <v>61</v>
      </c>
      <c r="AH104" s="122" t="s">
        <v>62</v>
      </c>
      <c r="AI104" s="122" t="s">
        <v>62</v>
      </c>
      <c r="AJ104" s="122" t="s">
        <v>61</v>
      </c>
      <c r="AK104" s="122" t="s">
        <v>61</v>
      </c>
      <c r="AL104" s="122" t="s">
        <v>61</v>
      </c>
      <c r="AM104" s="122" t="s">
        <v>61</v>
      </c>
      <c r="AN104" s="122" t="s">
        <v>62</v>
      </c>
      <c r="AO104" s="122" t="s">
        <v>61</v>
      </c>
      <c r="AP104" s="122" t="s">
        <v>61</v>
      </c>
      <c r="AQ104" s="122" t="s">
        <v>61</v>
      </c>
      <c r="AR104" s="122" t="s">
        <v>61</v>
      </c>
      <c r="AS104" s="122" t="s">
        <v>62</v>
      </c>
    </row>
    <row r="105" spans="1:45" ht="280.5" customHeight="1">
      <c r="A105" s="174"/>
      <c r="B105" s="212"/>
      <c r="C105" s="340"/>
      <c r="D105" s="212"/>
      <c r="E105" s="212"/>
      <c r="F105" s="212"/>
      <c r="G105" s="212"/>
      <c r="H105" s="212"/>
      <c r="I105" s="248"/>
      <c r="J105" s="251"/>
      <c r="K105" s="242"/>
      <c r="L105" s="214"/>
      <c r="M105" s="221"/>
      <c r="N105" s="221"/>
      <c r="O105" s="211"/>
      <c r="P105" s="211"/>
      <c r="Q105" s="241"/>
      <c r="R105" s="43" t="s">
        <v>79</v>
      </c>
      <c r="S105" s="131" t="s">
        <v>240</v>
      </c>
      <c r="T105" s="132">
        <v>0.33</v>
      </c>
      <c r="U105" s="42">
        <v>43983</v>
      </c>
      <c r="V105" s="42">
        <v>44012</v>
      </c>
      <c r="W105" s="7">
        <f t="shared" si="34"/>
        <v>29</v>
      </c>
      <c r="X105" s="104"/>
      <c r="Y105" s="8">
        <f t="shared" si="35"/>
        <v>0</v>
      </c>
      <c r="Z105" s="9"/>
      <c r="AA105" s="104" t="s">
        <v>237</v>
      </c>
      <c r="AB105" s="122" t="s">
        <v>62</v>
      </c>
      <c r="AC105" s="122" t="s">
        <v>62</v>
      </c>
      <c r="AD105" s="122" t="s">
        <v>62</v>
      </c>
      <c r="AE105" s="122"/>
      <c r="AF105" s="122"/>
      <c r="AG105" s="122"/>
      <c r="AH105" s="122" t="s">
        <v>62</v>
      </c>
      <c r="AI105" s="122" t="s">
        <v>62</v>
      </c>
      <c r="AJ105" s="122"/>
      <c r="AK105" s="122"/>
      <c r="AL105" s="122" t="s">
        <v>61</v>
      </c>
      <c r="AM105" s="122"/>
      <c r="AN105" s="122" t="s">
        <v>62</v>
      </c>
      <c r="AO105" s="122"/>
      <c r="AP105" s="122"/>
      <c r="AQ105" s="122"/>
      <c r="AR105" s="122"/>
      <c r="AS105" s="122" t="s">
        <v>62</v>
      </c>
    </row>
    <row r="106" spans="1:45" ht="168" customHeight="1">
      <c r="A106" s="174"/>
      <c r="B106" s="212"/>
      <c r="C106" s="340"/>
      <c r="D106" s="212"/>
      <c r="E106" s="212"/>
      <c r="F106" s="212"/>
      <c r="G106" s="212"/>
      <c r="H106" s="212"/>
      <c r="I106" s="248"/>
      <c r="J106" s="251"/>
      <c r="K106" s="242" t="s">
        <v>241</v>
      </c>
      <c r="L106" s="244">
        <v>0.3</v>
      </c>
      <c r="M106" s="220">
        <v>43831</v>
      </c>
      <c r="N106" s="220">
        <v>44012</v>
      </c>
      <c r="O106" s="124"/>
      <c r="P106" s="211" t="s">
        <v>242</v>
      </c>
      <c r="Q106" s="240">
        <v>0</v>
      </c>
      <c r="R106" s="253" t="s">
        <v>243</v>
      </c>
      <c r="S106" s="130" t="s">
        <v>244</v>
      </c>
      <c r="T106" s="132">
        <v>0.2</v>
      </c>
      <c r="U106" s="44">
        <v>43831</v>
      </c>
      <c r="V106" s="44">
        <v>43845</v>
      </c>
      <c r="W106" s="7"/>
      <c r="X106" s="104"/>
      <c r="Y106" s="8"/>
      <c r="Z106" s="9"/>
      <c r="AA106" s="104" t="s">
        <v>245</v>
      </c>
      <c r="AB106" s="122" t="s">
        <v>62</v>
      </c>
      <c r="AC106" s="122" t="s">
        <v>62</v>
      </c>
      <c r="AD106" s="122" t="s">
        <v>62</v>
      </c>
      <c r="AE106" s="122"/>
      <c r="AF106" s="122"/>
      <c r="AG106" s="122"/>
      <c r="AH106" s="122" t="s">
        <v>62</v>
      </c>
      <c r="AI106" s="122" t="s">
        <v>62</v>
      </c>
      <c r="AJ106" s="122"/>
      <c r="AK106" s="122"/>
      <c r="AL106" s="122" t="s">
        <v>61</v>
      </c>
      <c r="AM106" s="122"/>
      <c r="AN106" s="122" t="s">
        <v>62</v>
      </c>
      <c r="AO106" s="122"/>
      <c r="AP106" s="122"/>
      <c r="AQ106" s="122"/>
      <c r="AR106" s="122"/>
      <c r="AS106" s="122" t="s">
        <v>62</v>
      </c>
    </row>
    <row r="107" spans="1:45" ht="128.25" customHeight="1">
      <c r="A107" s="174"/>
      <c r="B107" s="212"/>
      <c r="C107" s="340"/>
      <c r="D107" s="212"/>
      <c r="E107" s="212"/>
      <c r="F107" s="212"/>
      <c r="G107" s="212"/>
      <c r="H107" s="212"/>
      <c r="I107" s="248"/>
      <c r="J107" s="251"/>
      <c r="K107" s="243"/>
      <c r="L107" s="244"/>
      <c r="M107" s="222"/>
      <c r="N107" s="222"/>
      <c r="O107" s="124"/>
      <c r="P107" s="213"/>
      <c r="Q107" s="245"/>
      <c r="R107" s="254"/>
      <c r="S107" s="130" t="s">
        <v>246</v>
      </c>
      <c r="T107" s="132">
        <v>0.8</v>
      </c>
      <c r="U107" s="44">
        <v>43846</v>
      </c>
      <c r="V107" s="44">
        <v>44012</v>
      </c>
      <c r="W107" s="7"/>
      <c r="X107" s="104"/>
      <c r="Y107" s="8"/>
      <c r="Z107" s="9"/>
      <c r="AA107" s="104" t="s">
        <v>247</v>
      </c>
      <c r="AB107" s="122" t="s">
        <v>62</v>
      </c>
      <c r="AC107" s="122" t="s">
        <v>62</v>
      </c>
      <c r="AD107" s="122" t="s">
        <v>62</v>
      </c>
      <c r="AE107" s="122"/>
      <c r="AF107" s="122"/>
      <c r="AG107" s="122"/>
      <c r="AH107" s="122" t="s">
        <v>62</v>
      </c>
      <c r="AI107" s="122" t="s">
        <v>62</v>
      </c>
      <c r="AJ107" s="122"/>
      <c r="AK107" s="122"/>
      <c r="AL107" s="122" t="s">
        <v>61</v>
      </c>
      <c r="AM107" s="122"/>
      <c r="AN107" s="122" t="s">
        <v>62</v>
      </c>
      <c r="AO107" s="122"/>
      <c r="AP107" s="122"/>
      <c r="AQ107" s="122"/>
      <c r="AR107" s="122"/>
      <c r="AS107" s="122" t="s">
        <v>62</v>
      </c>
    </row>
    <row r="108" spans="1:45" ht="147" customHeight="1">
      <c r="A108" s="174"/>
      <c r="B108" s="212"/>
      <c r="C108" s="340"/>
      <c r="D108" s="212"/>
      <c r="E108" s="212"/>
      <c r="F108" s="212"/>
      <c r="G108" s="212"/>
      <c r="H108" s="212"/>
      <c r="I108" s="248"/>
      <c r="J108" s="251"/>
      <c r="K108" s="246" t="s">
        <v>248</v>
      </c>
      <c r="L108" s="244">
        <v>0.4</v>
      </c>
      <c r="M108" s="220">
        <v>43832</v>
      </c>
      <c r="N108" s="220">
        <v>44012</v>
      </c>
      <c r="O108" s="239"/>
      <c r="P108" s="239" t="s">
        <v>249</v>
      </c>
      <c r="Q108" s="240">
        <f>(Y108*T108)+(T110*Y110)+(T111*Y111)</f>
        <v>0</v>
      </c>
      <c r="R108" s="253" t="s">
        <v>243</v>
      </c>
      <c r="S108" s="130" t="s">
        <v>250</v>
      </c>
      <c r="T108" s="132">
        <v>0.4</v>
      </c>
      <c r="U108" s="42">
        <v>43832</v>
      </c>
      <c r="V108" s="42">
        <v>43920</v>
      </c>
      <c r="W108" s="7">
        <f>V108-U108</f>
        <v>88</v>
      </c>
      <c r="X108" s="104"/>
      <c r="Y108" s="8">
        <f>IF(X108="ejecutado",1,0)</f>
        <v>0</v>
      </c>
      <c r="Z108" s="9"/>
      <c r="AA108" s="104" t="s">
        <v>251</v>
      </c>
      <c r="AB108" s="122" t="s">
        <v>62</v>
      </c>
      <c r="AC108" s="122" t="s">
        <v>62</v>
      </c>
      <c r="AD108" s="122" t="s">
        <v>62</v>
      </c>
      <c r="AE108" s="122"/>
      <c r="AF108" s="122"/>
      <c r="AG108" s="122"/>
      <c r="AH108" s="122" t="s">
        <v>62</v>
      </c>
      <c r="AI108" s="122" t="s">
        <v>62</v>
      </c>
      <c r="AJ108" s="122"/>
      <c r="AK108" s="122"/>
      <c r="AL108" s="122" t="s">
        <v>61</v>
      </c>
      <c r="AM108" s="122"/>
      <c r="AN108" s="122" t="s">
        <v>62</v>
      </c>
      <c r="AO108" s="122"/>
      <c r="AP108" s="122"/>
      <c r="AQ108" s="122"/>
      <c r="AR108" s="122"/>
      <c r="AS108" s="122" t="s">
        <v>62</v>
      </c>
    </row>
    <row r="109" spans="1:45" ht="178.5" customHeight="1">
      <c r="A109" s="174"/>
      <c r="B109" s="212"/>
      <c r="C109" s="340"/>
      <c r="D109" s="212"/>
      <c r="E109" s="212"/>
      <c r="F109" s="212"/>
      <c r="G109" s="212"/>
      <c r="H109" s="212"/>
      <c r="I109" s="248"/>
      <c r="J109" s="251"/>
      <c r="K109" s="246"/>
      <c r="L109" s="244"/>
      <c r="M109" s="221"/>
      <c r="N109" s="221"/>
      <c r="O109" s="239"/>
      <c r="P109" s="239"/>
      <c r="Q109" s="241"/>
      <c r="R109" s="255"/>
      <c r="S109" s="130" t="s">
        <v>252</v>
      </c>
      <c r="T109" s="132">
        <v>0.1</v>
      </c>
      <c r="U109" s="42">
        <v>43832</v>
      </c>
      <c r="V109" s="42">
        <v>43920</v>
      </c>
      <c r="W109" s="7"/>
      <c r="X109" s="104"/>
      <c r="Y109" s="8"/>
      <c r="Z109" s="9"/>
      <c r="AA109" s="104" t="s">
        <v>253</v>
      </c>
      <c r="AB109" s="122" t="s">
        <v>62</v>
      </c>
      <c r="AC109" s="122" t="s">
        <v>62</v>
      </c>
      <c r="AD109" s="122" t="s">
        <v>62</v>
      </c>
      <c r="AE109" s="122"/>
      <c r="AF109" s="122"/>
      <c r="AG109" s="122"/>
      <c r="AH109" s="122" t="s">
        <v>62</v>
      </c>
      <c r="AI109" s="122" t="s">
        <v>62</v>
      </c>
      <c r="AJ109" s="122"/>
      <c r="AK109" s="122"/>
      <c r="AL109" s="122" t="s">
        <v>61</v>
      </c>
      <c r="AM109" s="122"/>
      <c r="AN109" s="122" t="s">
        <v>62</v>
      </c>
      <c r="AO109" s="122"/>
      <c r="AP109" s="122"/>
      <c r="AQ109" s="122"/>
      <c r="AR109" s="122"/>
      <c r="AS109" s="122" t="s">
        <v>62</v>
      </c>
    </row>
    <row r="110" spans="1:45" ht="162" customHeight="1">
      <c r="A110" s="174"/>
      <c r="B110" s="212"/>
      <c r="C110" s="340"/>
      <c r="D110" s="212"/>
      <c r="E110" s="212"/>
      <c r="F110" s="212"/>
      <c r="G110" s="212"/>
      <c r="H110" s="212"/>
      <c r="I110" s="248"/>
      <c r="J110" s="251"/>
      <c r="K110" s="246"/>
      <c r="L110" s="244"/>
      <c r="M110" s="221"/>
      <c r="N110" s="221"/>
      <c r="O110" s="239"/>
      <c r="P110" s="239"/>
      <c r="Q110" s="241"/>
      <c r="R110" s="255"/>
      <c r="S110" s="130" t="s">
        <v>250</v>
      </c>
      <c r="T110" s="132">
        <v>0.4</v>
      </c>
      <c r="U110" s="42">
        <v>43922</v>
      </c>
      <c r="V110" s="42">
        <v>44012</v>
      </c>
      <c r="W110" s="7">
        <f t="shared" ref="W110:W111" si="36">V110-U110</f>
        <v>90</v>
      </c>
      <c r="X110" s="104"/>
      <c r="Y110" s="8">
        <f t="shared" ref="Y110:Y111" si="37">IF(X110="ejecutado",1,0)</f>
        <v>0</v>
      </c>
      <c r="Z110" s="9"/>
      <c r="AA110" s="104" t="s">
        <v>251</v>
      </c>
      <c r="AB110" s="122" t="s">
        <v>62</v>
      </c>
      <c r="AC110" s="122" t="s">
        <v>62</v>
      </c>
      <c r="AD110" s="122" t="s">
        <v>62</v>
      </c>
      <c r="AE110" s="122"/>
      <c r="AF110" s="122"/>
      <c r="AG110" s="122"/>
      <c r="AH110" s="122" t="s">
        <v>62</v>
      </c>
      <c r="AI110" s="122" t="s">
        <v>62</v>
      </c>
      <c r="AJ110" s="122"/>
      <c r="AK110" s="122"/>
      <c r="AL110" s="122" t="s">
        <v>61</v>
      </c>
      <c r="AM110" s="122"/>
      <c r="AN110" s="122" t="s">
        <v>62</v>
      </c>
      <c r="AO110" s="122"/>
      <c r="AP110" s="122"/>
      <c r="AQ110" s="122"/>
      <c r="AR110" s="122"/>
      <c r="AS110" s="122" t="s">
        <v>62</v>
      </c>
    </row>
    <row r="111" spans="1:45" ht="203.25" customHeight="1">
      <c r="A111" s="159"/>
      <c r="B111" s="213"/>
      <c r="C111" s="341"/>
      <c r="D111" s="213"/>
      <c r="E111" s="213"/>
      <c r="F111" s="213"/>
      <c r="G111" s="213"/>
      <c r="H111" s="213"/>
      <c r="I111" s="249"/>
      <c r="J111" s="252"/>
      <c r="K111" s="246"/>
      <c r="L111" s="244"/>
      <c r="M111" s="222"/>
      <c r="N111" s="222"/>
      <c r="O111" s="239"/>
      <c r="P111" s="239"/>
      <c r="Q111" s="245"/>
      <c r="R111" s="254"/>
      <c r="S111" s="130" t="s">
        <v>252</v>
      </c>
      <c r="T111" s="132">
        <v>0.1</v>
      </c>
      <c r="U111" s="42">
        <v>43922</v>
      </c>
      <c r="V111" s="42">
        <v>44012</v>
      </c>
      <c r="W111" s="7">
        <f t="shared" si="36"/>
        <v>90</v>
      </c>
      <c r="X111" s="104"/>
      <c r="Y111" s="8">
        <f t="shared" si="37"/>
        <v>0</v>
      </c>
      <c r="Z111" s="9"/>
      <c r="AA111" s="104" t="s">
        <v>253</v>
      </c>
      <c r="AB111" s="122" t="s">
        <v>62</v>
      </c>
      <c r="AC111" s="122" t="s">
        <v>62</v>
      </c>
      <c r="AD111" s="122" t="s">
        <v>62</v>
      </c>
      <c r="AE111" s="122" t="s">
        <v>61</v>
      </c>
      <c r="AF111" s="122" t="s">
        <v>61</v>
      </c>
      <c r="AG111" s="122" t="s">
        <v>61</v>
      </c>
      <c r="AH111" s="122" t="s">
        <v>62</v>
      </c>
      <c r="AI111" s="122" t="s">
        <v>62</v>
      </c>
      <c r="AJ111" s="122" t="s">
        <v>61</v>
      </c>
      <c r="AK111" s="122" t="s">
        <v>61</v>
      </c>
      <c r="AL111" s="122" t="s">
        <v>61</v>
      </c>
      <c r="AM111" s="122" t="s">
        <v>61</v>
      </c>
      <c r="AN111" s="122" t="s">
        <v>62</v>
      </c>
      <c r="AO111" s="122" t="s">
        <v>61</v>
      </c>
      <c r="AP111" s="122" t="s">
        <v>61</v>
      </c>
      <c r="AQ111" s="122" t="s">
        <v>61</v>
      </c>
      <c r="AR111" s="122" t="s">
        <v>61</v>
      </c>
      <c r="AS111" s="122" t="s">
        <v>62</v>
      </c>
    </row>
    <row r="112" spans="1:45" ht="41.45">
      <c r="A112" s="229">
        <v>7</v>
      </c>
      <c r="B112" s="152" t="s">
        <v>130</v>
      </c>
      <c r="C112" s="236" t="s">
        <v>254</v>
      </c>
      <c r="D112" s="236" t="s">
        <v>52</v>
      </c>
      <c r="E112" s="236" t="s">
        <v>147</v>
      </c>
      <c r="F112" s="236" t="s">
        <v>148</v>
      </c>
      <c r="G112" s="236" t="s">
        <v>255</v>
      </c>
      <c r="H112" s="236" t="s">
        <v>256</v>
      </c>
      <c r="I112" s="175">
        <v>1</v>
      </c>
      <c r="J112" s="175">
        <f>(Q112*L112)+(Q117*L117)</f>
        <v>0</v>
      </c>
      <c r="K112" s="238" t="s">
        <v>257</v>
      </c>
      <c r="L112" s="228">
        <v>0.5</v>
      </c>
      <c r="M112" s="151">
        <v>43831</v>
      </c>
      <c r="N112" s="151">
        <v>44012</v>
      </c>
      <c r="O112" s="152"/>
      <c r="P112" s="195" t="s">
        <v>258</v>
      </c>
      <c r="Q112" s="182">
        <f>(T112*Y112)+(T113*Y113)+(T114*Y114)+(T115*Y115)+(T116*Y116)</f>
        <v>0</v>
      </c>
      <c r="R112" s="237" t="s">
        <v>99</v>
      </c>
      <c r="S112" s="118" t="s">
        <v>259</v>
      </c>
      <c r="T112" s="106">
        <v>0.2</v>
      </c>
      <c r="U112" s="117">
        <v>43922</v>
      </c>
      <c r="V112" s="117">
        <v>43646</v>
      </c>
      <c r="W112" s="7">
        <f>V112-U112</f>
        <v>-276</v>
      </c>
      <c r="X112" s="104"/>
      <c r="Y112" s="8">
        <f>IF(X112="ejecutado",1,0)</f>
        <v>0</v>
      </c>
      <c r="Z112" s="9"/>
      <c r="AA112" s="9"/>
      <c r="AB112" s="122" t="s">
        <v>61</v>
      </c>
      <c r="AC112" s="122" t="s">
        <v>61</v>
      </c>
      <c r="AD112" s="122" t="s">
        <v>61</v>
      </c>
      <c r="AE112" s="122" t="s">
        <v>61</v>
      </c>
      <c r="AF112" s="122" t="s">
        <v>61</v>
      </c>
      <c r="AG112" s="122" t="s">
        <v>61</v>
      </c>
      <c r="AH112" s="122" t="s">
        <v>61</v>
      </c>
      <c r="AI112" s="122" t="s">
        <v>61</v>
      </c>
      <c r="AJ112" s="122" t="s">
        <v>61</v>
      </c>
      <c r="AK112" s="122" t="s">
        <v>61</v>
      </c>
      <c r="AL112" s="122" t="s">
        <v>61</v>
      </c>
      <c r="AM112" s="122" t="s">
        <v>61</v>
      </c>
      <c r="AN112" s="122" t="s">
        <v>61</v>
      </c>
      <c r="AO112" s="122" t="s">
        <v>61</v>
      </c>
      <c r="AP112" s="122" t="s">
        <v>62</v>
      </c>
      <c r="AQ112" s="122" t="s">
        <v>61</v>
      </c>
      <c r="AR112" s="122" t="s">
        <v>61</v>
      </c>
      <c r="AS112" s="122" t="s">
        <v>61</v>
      </c>
    </row>
    <row r="113" spans="1:45" ht="41.45">
      <c r="A113" s="229"/>
      <c r="B113" s="152"/>
      <c r="C113" s="236"/>
      <c r="D113" s="236"/>
      <c r="E113" s="236"/>
      <c r="F113" s="236"/>
      <c r="G113" s="236"/>
      <c r="H113" s="236"/>
      <c r="I113" s="229"/>
      <c r="J113" s="175"/>
      <c r="K113" s="238"/>
      <c r="L113" s="228"/>
      <c r="M113" s="151"/>
      <c r="N113" s="151"/>
      <c r="O113" s="152"/>
      <c r="P113" s="195"/>
      <c r="Q113" s="182"/>
      <c r="R113" s="237"/>
      <c r="S113" s="118" t="s">
        <v>260</v>
      </c>
      <c r="T113" s="106">
        <v>0.2</v>
      </c>
      <c r="U113" s="107">
        <v>43831</v>
      </c>
      <c r="V113" s="117">
        <v>43646</v>
      </c>
      <c r="W113" s="7">
        <f t="shared" ref="W113:W121" si="38">V113-U113</f>
        <v>-185</v>
      </c>
      <c r="X113" s="104"/>
      <c r="Y113" s="8">
        <f t="shared" ref="Y113:Y121" si="39">IF(X113="ejecutado",1,0)</f>
        <v>0</v>
      </c>
      <c r="Z113" s="9"/>
      <c r="AA113" s="9"/>
      <c r="AB113" s="122" t="s">
        <v>61</v>
      </c>
      <c r="AC113" s="122" t="s">
        <v>61</v>
      </c>
      <c r="AD113" s="122" t="s">
        <v>61</v>
      </c>
      <c r="AE113" s="122" t="s">
        <v>61</v>
      </c>
      <c r="AF113" s="122" t="s">
        <v>61</v>
      </c>
      <c r="AG113" s="122" t="s">
        <v>61</v>
      </c>
      <c r="AH113" s="122" t="s">
        <v>61</v>
      </c>
      <c r="AI113" s="122" t="s">
        <v>61</v>
      </c>
      <c r="AJ113" s="122" t="s">
        <v>61</v>
      </c>
      <c r="AK113" s="122" t="s">
        <v>61</v>
      </c>
      <c r="AL113" s="122" t="s">
        <v>61</v>
      </c>
      <c r="AM113" s="122" t="s">
        <v>61</v>
      </c>
      <c r="AN113" s="122" t="s">
        <v>61</v>
      </c>
      <c r="AO113" s="122" t="s">
        <v>61</v>
      </c>
      <c r="AP113" s="122" t="s">
        <v>62</v>
      </c>
      <c r="AQ113" s="122" t="s">
        <v>61</v>
      </c>
      <c r="AR113" s="122" t="s">
        <v>61</v>
      </c>
      <c r="AS113" s="122" t="s">
        <v>61</v>
      </c>
    </row>
    <row r="114" spans="1:45" ht="41.45">
      <c r="A114" s="229"/>
      <c r="B114" s="152"/>
      <c r="C114" s="236"/>
      <c r="D114" s="236"/>
      <c r="E114" s="236"/>
      <c r="F114" s="236"/>
      <c r="G114" s="236"/>
      <c r="H114" s="236"/>
      <c r="I114" s="229"/>
      <c r="J114" s="175"/>
      <c r="K114" s="238"/>
      <c r="L114" s="228"/>
      <c r="M114" s="151"/>
      <c r="N114" s="151"/>
      <c r="O114" s="152"/>
      <c r="P114" s="195"/>
      <c r="Q114" s="182"/>
      <c r="R114" s="237"/>
      <c r="S114" s="118" t="s">
        <v>261</v>
      </c>
      <c r="T114" s="106">
        <v>0.2</v>
      </c>
      <c r="U114" s="107">
        <v>43831</v>
      </c>
      <c r="V114" s="107">
        <v>43555</v>
      </c>
      <c r="W114" s="7">
        <f t="shared" si="38"/>
        <v>-276</v>
      </c>
      <c r="X114" s="104"/>
      <c r="Y114" s="8">
        <f t="shared" si="39"/>
        <v>0</v>
      </c>
      <c r="Z114" s="9"/>
      <c r="AA114" s="9"/>
      <c r="AB114" s="122" t="s">
        <v>61</v>
      </c>
      <c r="AC114" s="122" t="s">
        <v>61</v>
      </c>
      <c r="AD114" s="122" t="s">
        <v>61</v>
      </c>
      <c r="AE114" s="122" t="s">
        <v>61</v>
      </c>
      <c r="AF114" s="122" t="s">
        <v>61</v>
      </c>
      <c r="AG114" s="122" t="s">
        <v>61</v>
      </c>
      <c r="AH114" s="122" t="s">
        <v>61</v>
      </c>
      <c r="AI114" s="122" t="s">
        <v>61</v>
      </c>
      <c r="AJ114" s="122" t="s">
        <v>61</v>
      </c>
      <c r="AK114" s="122" t="s">
        <v>61</v>
      </c>
      <c r="AL114" s="122" t="s">
        <v>61</v>
      </c>
      <c r="AM114" s="122" t="s">
        <v>61</v>
      </c>
      <c r="AN114" s="122" t="s">
        <v>61</v>
      </c>
      <c r="AO114" s="122" t="s">
        <v>61</v>
      </c>
      <c r="AP114" s="122" t="s">
        <v>62</v>
      </c>
      <c r="AQ114" s="122" t="s">
        <v>61</v>
      </c>
      <c r="AR114" s="122" t="s">
        <v>61</v>
      </c>
      <c r="AS114" s="122" t="s">
        <v>61</v>
      </c>
    </row>
    <row r="115" spans="1:45" ht="41.45">
      <c r="A115" s="229"/>
      <c r="B115" s="152"/>
      <c r="C115" s="236"/>
      <c r="D115" s="236"/>
      <c r="E115" s="236"/>
      <c r="F115" s="236"/>
      <c r="G115" s="236"/>
      <c r="H115" s="236"/>
      <c r="I115" s="229"/>
      <c r="J115" s="175"/>
      <c r="K115" s="238"/>
      <c r="L115" s="228"/>
      <c r="M115" s="151"/>
      <c r="N115" s="151"/>
      <c r="O115" s="152"/>
      <c r="P115" s="195"/>
      <c r="Q115" s="182"/>
      <c r="R115" s="237"/>
      <c r="S115" s="118" t="s">
        <v>262</v>
      </c>
      <c r="T115" s="106">
        <v>0.2</v>
      </c>
      <c r="U115" s="107">
        <v>43831</v>
      </c>
      <c r="V115" s="107">
        <v>43555</v>
      </c>
      <c r="W115" s="7">
        <f t="shared" si="38"/>
        <v>-276</v>
      </c>
      <c r="X115" s="104"/>
      <c r="Y115" s="8">
        <f t="shared" si="39"/>
        <v>0</v>
      </c>
      <c r="Z115" s="9"/>
      <c r="AA115" s="9"/>
      <c r="AB115" s="122" t="s">
        <v>61</v>
      </c>
      <c r="AC115" s="122" t="s">
        <v>61</v>
      </c>
      <c r="AD115" s="122" t="s">
        <v>61</v>
      </c>
      <c r="AE115" s="122" t="s">
        <v>61</v>
      </c>
      <c r="AF115" s="122" t="s">
        <v>61</v>
      </c>
      <c r="AG115" s="122" t="s">
        <v>61</v>
      </c>
      <c r="AH115" s="122" t="s">
        <v>61</v>
      </c>
      <c r="AI115" s="122" t="s">
        <v>61</v>
      </c>
      <c r="AJ115" s="122" t="s">
        <v>61</v>
      </c>
      <c r="AK115" s="122" t="s">
        <v>61</v>
      </c>
      <c r="AL115" s="122" t="s">
        <v>61</v>
      </c>
      <c r="AM115" s="122" t="s">
        <v>61</v>
      </c>
      <c r="AN115" s="122" t="s">
        <v>61</v>
      </c>
      <c r="AO115" s="122" t="s">
        <v>61</v>
      </c>
      <c r="AP115" s="122" t="s">
        <v>62</v>
      </c>
      <c r="AQ115" s="122" t="s">
        <v>61</v>
      </c>
      <c r="AR115" s="122" t="s">
        <v>61</v>
      </c>
      <c r="AS115" s="122" t="s">
        <v>61</v>
      </c>
    </row>
    <row r="116" spans="1:45" ht="41.45">
      <c r="A116" s="229"/>
      <c r="B116" s="152"/>
      <c r="C116" s="236"/>
      <c r="D116" s="236"/>
      <c r="E116" s="236"/>
      <c r="F116" s="236"/>
      <c r="G116" s="236"/>
      <c r="H116" s="236"/>
      <c r="I116" s="229"/>
      <c r="J116" s="175"/>
      <c r="K116" s="238"/>
      <c r="L116" s="228"/>
      <c r="M116" s="151"/>
      <c r="N116" s="151"/>
      <c r="O116" s="152"/>
      <c r="P116" s="195"/>
      <c r="Q116" s="182"/>
      <c r="R116" s="237"/>
      <c r="S116" s="118" t="s">
        <v>263</v>
      </c>
      <c r="T116" s="106">
        <v>0.2</v>
      </c>
      <c r="U116" s="107">
        <v>43831</v>
      </c>
      <c r="V116" s="117">
        <v>43646</v>
      </c>
      <c r="W116" s="7">
        <f t="shared" si="38"/>
        <v>-185</v>
      </c>
      <c r="X116" s="104"/>
      <c r="Y116" s="8">
        <f t="shared" si="39"/>
        <v>0</v>
      </c>
      <c r="Z116" s="9"/>
      <c r="AA116" s="9"/>
      <c r="AB116" s="122" t="s">
        <v>61</v>
      </c>
      <c r="AC116" s="122" t="s">
        <v>61</v>
      </c>
      <c r="AD116" s="122" t="s">
        <v>61</v>
      </c>
      <c r="AE116" s="122" t="s">
        <v>61</v>
      </c>
      <c r="AF116" s="122" t="s">
        <v>61</v>
      </c>
      <c r="AG116" s="122" t="s">
        <v>61</v>
      </c>
      <c r="AH116" s="122" t="s">
        <v>61</v>
      </c>
      <c r="AI116" s="122" t="s">
        <v>61</v>
      </c>
      <c r="AJ116" s="122" t="s">
        <v>61</v>
      </c>
      <c r="AK116" s="122" t="s">
        <v>61</v>
      </c>
      <c r="AL116" s="122" t="s">
        <v>61</v>
      </c>
      <c r="AM116" s="122" t="s">
        <v>61</v>
      </c>
      <c r="AN116" s="122" t="s">
        <v>61</v>
      </c>
      <c r="AO116" s="122" t="s">
        <v>61</v>
      </c>
      <c r="AP116" s="122" t="s">
        <v>62</v>
      </c>
      <c r="AQ116" s="122" t="s">
        <v>61</v>
      </c>
      <c r="AR116" s="122" t="s">
        <v>61</v>
      </c>
      <c r="AS116" s="122" t="s">
        <v>61</v>
      </c>
    </row>
    <row r="117" spans="1:45" ht="41.45">
      <c r="A117" s="229"/>
      <c r="B117" s="152"/>
      <c r="C117" s="236"/>
      <c r="D117" s="236"/>
      <c r="E117" s="236"/>
      <c r="F117" s="236"/>
      <c r="G117" s="236"/>
      <c r="H117" s="236"/>
      <c r="I117" s="229"/>
      <c r="J117" s="175"/>
      <c r="K117" s="238" t="s">
        <v>264</v>
      </c>
      <c r="L117" s="228">
        <v>0.5</v>
      </c>
      <c r="M117" s="151">
        <v>43831</v>
      </c>
      <c r="N117" s="151">
        <v>44012</v>
      </c>
      <c r="O117" s="90"/>
      <c r="P117" s="152" t="s">
        <v>265</v>
      </c>
      <c r="Q117" s="182">
        <f>(Y117*T117)+(T118*Y118)+(T119*Y119)+(T120*Y120)+(T121*Y121)</f>
        <v>0</v>
      </c>
      <c r="R117" s="237" t="s">
        <v>99</v>
      </c>
      <c r="S117" s="118" t="s">
        <v>266</v>
      </c>
      <c r="T117" s="106">
        <v>0.2</v>
      </c>
      <c r="U117" s="117">
        <v>43922</v>
      </c>
      <c r="V117" s="117">
        <v>43646</v>
      </c>
      <c r="W117" s="7">
        <f t="shared" si="38"/>
        <v>-276</v>
      </c>
      <c r="X117" s="104"/>
      <c r="Y117" s="8">
        <f t="shared" si="39"/>
        <v>0</v>
      </c>
      <c r="Z117" s="9"/>
      <c r="AA117" s="9"/>
      <c r="AB117" s="122" t="s">
        <v>61</v>
      </c>
      <c r="AC117" s="122" t="s">
        <v>61</v>
      </c>
      <c r="AD117" s="122" t="s">
        <v>61</v>
      </c>
      <c r="AE117" s="122" t="s">
        <v>61</v>
      </c>
      <c r="AF117" s="122" t="s">
        <v>61</v>
      </c>
      <c r="AG117" s="122" t="s">
        <v>61</v>
      </c>
      <c r="AH117" s="122" t="s">
        <v>61</v>
      </c>
      <c r="AI117" s="122" t="s">
        <v>61</v>
      </c>
      <c r="AJ117" s="122" t="s">
        <v>61</v>
      </c>
      <c r="AK117" s="122" t="s">
        <v>61</v>
      </c>
      <c r="AL117" s="122" t="s">
        <v>61</v>
      </c>
      <c r="AM117" s="122" t="s">
        <v>61</v>
      </c>
      <c r="AN117" s="122" t="s">
        <v>61</v>
      </c>
      <c r="AO117" s="122" t="s">
        <v>61</v>
      </c>
      <c r="AP117" s="122" t="s">
        <v>62</v>
      </c>
      <c r="AQ117" s="122" t="s">
        <v>61</v>
      </c>
      <c r="AR117" s="122" t="s">
        <v>61</v>
      </c>
      <c r="AS117" s="122" t="s">
        <v>61</v>
      </c>
    </row>
    <row r="118" spans="1:45" ht="69">
      <c r="A118" s="229"/>
      <c r="B118" s="152"/>
      <c r="C118" s="236"/>
      <c r="D118" s="236"/>
      <c r="E118" s="236"/>
      <c r="F118" s="236"/>
      <c r="G118" s="236"/>
      <c r="H118" s="236"/>
      <c r="I118" s="229"/>
      <c r="J118" s="175"/>
      <c r="K118" s="238"/>
      <c r="L118" s="228"/>
      <c r="M118" s="151"/>
      <c r="N118" s="151"/>
      <c r="O118" s="9"/>
      <c r="P118" s="152"/>
      <c r="Q118" s="182"/>
      <c r="R118" s="237"/>
      <c r="S118" s="118" t="s">
        <v>267</v>
      </c>
      <c r="T118" s="106">
        <v>0.2</v>
      </c>
      <c r="U118" s="107">
        <v>43831</v>
      </c>
      <c r="V118" s="107">
        <v>43555</v>
      </c>
      <c r="W118" s="7">
        <f t="shared" si="38"/>
        <v>-276</v>
      </c>
      <c r="X118" s="104"/>
      <c r="Y118" s="8">
        <f t="shared" si="39"/>
        <v>0</v>
      </c>
      <c r="Z118" s="9"/>
      <c r="AA118" s="9"/>
      <c r="AB118" s="122" t="s">
        <v>61</v>
      </c>
      <c r="AC118" s="122" t="s">
        <v>61</v>
      </c>
      <c r="AD118" s="122" t="s">
        <v>61</v>
      </c>
      <c r="AE118" s="122" t="s">
        <v>61</v>
      </c>
      <c r="AF118" s="122" t="s">
        <v>61</v>
      </c>
      <c r="AG118" s="122" t="s">
        <v>61</v>
      </c>
      <c r="AH118" s="122" t="s">
        <v>61</v>
      </c>
      <c r="AI118" s="122" t="s">
        <v>61</v>
      </c>
      <c r="AJ118" s="122" t="s">
        <v>61</v>
      </c>
      <c r="AK118" s="122" t="s">
        <v>61</v>
      </c>
      <c r="AL118" s="122" t="s">
        <v>61</v>
      </c>
      <c r="AM118" s="122" t="s">
        <v>61</v>
      </c>
      <c r="AN118" s="122" t="s">
        <v>61</v>
      </c>
      <c r="AO118" s="122" t="s">
        <v>61</v>
      </c>
      <c r="AP118" s="122" t="s">
        <v>62</v>
      </c>
      <c r="AQ118" s="122" t="s">
        <v>61</v>
      </c>
      <c r="AR118" s="122" t="s">
        <v>61</v>
      </c>
      <c r="AS118" s="122" t="s">
        <v>61</v>
      </c>
    </row>
    <row r="119" spans="1:45" ht="69">
      <c r="A119" s="229"/>
      <c r="B119" s="152"/>
      <c r="C119" s="236"/>
      <c r="D119" s="236"/>
      <c r="E119" s="236"/>
      <c r="F119" s="236"/>
      <c r="G119" s="236"/>
      <c r="H119" s="236"/>
      <c r="I119" s="229"/>
      <c r="J119" s="175"/>
      <c r="K119" s="238"/>
      <c r="L119" s="228"/>
      <c r="M119" s="151"/>
      <c r="N119" s="151"/>
      <c r="O119" s="9"/>
      <c r="P119" s="152"/>
      <c r="Q119" s="182"/>
      <c r="R119" s="237"/>
      <c r="S119" s="118" t="s">
        <v>268</v>
      </c>
      <c r="T119" s="106">
        <v>0.2</v>
      </c>
      <c r="U119" s="107">
        <v>43831</v>
      </c>
      <c r="V119" s="107">
        <v>43555</v>
      </c>
      <c r="W119" s="7">
        <f t="shared" si="38"/>
        <v>-276</v>
      </c>
      <c r="X119" s="104"/>
      <c r="Y119" s="8">
        <f t="shared" si="39"/>
        <v>0</v>
      </c>
      <c r="Z119" s="9"/>
      <c r="AA119" s="9"/>
      <c r="AB119" s="122" t="s">
        <v>61</v>
      </c>
      <c r="AC119" s="122" t="s">
        <v>61</v>
      </c>
      <c r="AD119" s="122" t="s">
        <v>61</v>
      </c>
      <c r="AE119" s="122" t="s">
        <v>61</v>
      </c>
      <c r="AF119" s="122" t="s">
        <v>61</v>
      </c>
      <c r="AG119" s="122" t="s">
        <v>61</v>
      </c>
      <c r="AH119" s="122" t="s">
        <v>61</v>
      </c>
      <c r="AI119" s="122" t="s">
        <v>61</v>
      </c>
      <c r="AJ119" s="122" t="s">
        <v>61</v>
      </c>
      <c r="AK119" s="122" t="s">
        <v>61</v>
      </c>
      <c r="AL119" s="122" t="s">
        <v>61</v>
      </c>
      <c r="AM119" s="122" t="s">
        <v>61</v>
      </c>
      <c r="AN119" s="122" t="s">
        <v>61</v>
      </c>
      <c r="AO119" s="122" t="s">
        <v>61</v>
      </c>
      <c r="AP119" s="122" t="s">
        <v>62</v>
      </c>
      <c r="AQ119" s="122" t="s">
        <v>61</v>
      </c>
      <c r="AR119" s="122" t="s">
        <v>61</v>
      </c>
      <c r="AS119" s="122" t="s">
        <v>61</v>
      </c>
    </row>
    <row r="120" spans="1:45" ht="69">
      <c r="A120" s="229"/>
      <c r="B120" s="152"/>
      <c r="C120" s="236"/>
      <c r="D120" s="236"/>
      <c r="E120" s="236"/>
      <c r="F120" s="236"/>
      <c r="G120" s="236"/>
      <c r="H120" s="236"/>
      <c r="I120" s="229"/>
      <c r="J120" s="175"/>
      <c r="K120" s="238"/>
      <c r="L120" s="228"/>
      <c r="M120" s="151"/>
      <c r="N120" s="151"/>
      <c r="O120" s="9"/>
      <c r="P120" s="152"/>
      <c r="Q120" s="182"/>
      <c r="R120" s="237"/>
      <c r="S120" s="118" t="s">
        <v>269</v>
      </c>
      <c r="T120" s="106">
        <v>0.2</v>
      </c>
      <c r="U120" s="107">
        <v>43831</v>
      </c>
      <c r="V120" s="117">
        <v>43646</v>
      </c>
      <c r="W120" s="7">
        <f t="shared" si="38"/>
        <v>-185</v>
      </c>
      <c r="X120" s="104"/>
      <c r="Y120" s="8">
        <f t="shared" si="39"/>
        <v>0</v>
      </c>
      <c r="Z120" s="9"/>
      <c r="AA120" s="9"/>
      <c r="AB120" s="122" t="s">
        <v>61</v>
      </c>
      <c r="AC120" s="122" t="s">
        <v>61</v>
      </c>
      <c r="AD120" s="122" t="s">
        <v>61</v>
      </c>
      <c r="AE120" s="122" t="s">
        <v>61</v>
      </c>
      <c r="AF120" s="122" t="s">
        <v>61</v>
      </c>
      <c r="AG120" s="122" t="s">
        <v>61</v>
      </c>
      <c r="AH120" s="122" t="s">
        <v>61</v>
      </c>
      <c r="AI120" s="122" t="s">
        <v>61</v>
      </c>
      <c r="AJ120" s="122" t="s">
        <v>61</v>
      </c>
      <c r="AK120" s="122" t="s">
        <v>61</v>
      </c>
      <c r="AL120" s="122" t="s">
        <v>61</v>
      </c>
      <c r="AM120" s="122" t="s">
        <v>61</v>
      </c>
      <c r="AN120" s="122" t="s">
        <v>61</v>
      </c>
      <c r="AO120" s="122" t="s">
        <v>61</v>
      </c>
      <c r="AP120" s="122" t="s">
        <v>62</v>
      </c>
      <c r="AQ120" s="122" t="s">
        <v>61</v>
      </c>
      <c r="AR120" s="122" t="s">
        <v>61</v>
      </c>
      <c r="AS120" s="122" t="s">
        <v>61</v>
      </c>
    </row>
    <row r="121" spans="1:45" ht="55.15">
      <c r="A121" s="229"/>
      <c r="B121" s="152"/>
      <c r="C121" s="236"/>
      <c r="D121" s="236"/>
      <c r="E121" s="236"/>
      <c r="F121" s="236"/>
      <c r="G121" s="236"/>
      <c r="H121" s="236"/>
      <c r="I121" s="229"/>
      <c r="J121" s="175"/>
      <c r="K121" s="238"/>
      <c r="L121" s="228"/>
      <c r="M121" s="151"/>
      <c r="N121" s="151"/>
      <c r="O121" s="9"/>
      <c r="P121" s="152"/>
      <c r="Q121" s="182"/>
      <c r="R121" s="237"/>
      <c r="S121" s="118" t="s">
        <v>270</v>
      </c>
      <c r="T121" s="106">
        <v>0.2</v>
      </c>
      <c r="U121" s="107">
        <v>43831</v>
      </c>
      <c r="V121" s="107">
        <v>43555</v>
      </c>
      <c r="W121" s="7">
        <f t="shared" si="38"/>
        <v>-276</v>
      </c>
      <c r="X121" s="104"/>
      <c r="Y121" s="8">
        <f t="shared" si="39"/>
        <v>0</v>
      </c>
      <c r="Z121" s="9"/>
      <c r="AA121" s="9"/>
      <c r="AB121" s="122" t="s">
        <v>61</v>
      </c>
      <c r="AC121" s="122" t="s">
        <v>61</v>
      </c>
      <c r="AD121" s="122" t="s">
        <v>61</v>
      </c>
      <c r="AE121" s="122" t="s">
        <v>61</v>
      </c>
      <c r="AF121" s="122" t="s">
        <v>61</v>
      </c>
      <c r="AG121" s="122" t="s">
        <v>61</v>
      </c>
      <c r="AH121" s="122" t="s">
        <v>61</v>
      </c>
      <c r="AI121" s="122" t="s">
        <v>61</v>
      </c>
      <c r="AJ121" s="122" t="s">
        <v>61</v>
      </c>
      <c r="AK121" s="122" t="s">
        <v>61</v>
      </c>
      <c r="AL121" s="122" t="s">
        <v>61</v>
      </c>
      <c r="AM121" s="122" t="s">
        <v>61</v>
      </c>
      <c r="AN121" s="122" t="s">
        <v>61</v>
      </c>
      <c r="AO121" s="122" t="s">
        <v>61</v>
      </c>
      <c r="AP121" s="122" t="s">
        <v>62</v>
      </c>
      <c r="AQ121" s="122" t="s">
        <v>61</v>
      </c>
      <c r="AR121" s="122" t="s">
        <v>61</v>
      </c>
      <c r="AS121" s="122" t="s">
        <v>61</v>
      </c>
    </row>
    <row r="122" spans="1:45" ht="110.45">
      <c r="A122" s="342">
        <v>8</v>
      </c>
      <c r="B122" s="228" t="s">
        <v>130</v>
      </c>
      <c r="C122" s="228" t="s">
        <v>271</v>
      </c>
      <c r="D122" s="228" t="s">
        <v>52</v>
      </c>
      <c r="E122" s="228" t="s">
        <v>113</v>
      </c>
      <c r="F122" s="228" t="s">
        <v>54</v>
      </c>
      <c r="G122" s="228" t="s">
        <v>272</v>
      </c>
      <c r="H122" s="228" t="s">
        <v>273</v>
      </c>
      <c r="I122" s="175">
        <v>1</v>
      </c>
      <c r="J122" s="175">
        <f>(L122*Q122)+(L124*Q124)</f>
        <v>0</v>
      </c>
      <c r="K122" s="152" t="s">
        <v>274</v>
      </c>
      <c r="L122" s="228">
        <v>0.3</v>
      </c>
      <c r="M122" s="151">
        <v>43832</v>
      </c>
      <c r="N122" s="151">
        <v>44012</v>
      </c>
      <c r="O122" s="152"/>
      <c r="P122" s="152" t="s">
        <v>275</v>
      </c>
      <c r="Q122" s="182">
        <f>(T122*Y122)+(T123*Y123)</f>
        <v>0</v>
      </c>
      <c r="R122" s="182" t="s">
        <v>59</v>
      </c>
      <c r="S122" s="137" t="s">
        <v>276</v>
      </c>
      <c r="T122" s="84">
        <v>0.5</v>
      </c>
      <c r="U122" s="31">
        <v>43832</v>
      </c>
      <c r="V122" s="31">
        <v>43981</v>
      </c>
      <c r="W122" s="7">
        <f>V122-U122</f>
        <v>149</v>
      </c>
      <c r="X122" s="104"/>
      <c r="Y122" s="8">
        <f>IF(X122="ejecutado",1,0)</f>
        <v>0</v>
      </c>
      <c r="Z122" s="9"/>
      <c r="AA122" s="9"/>
      <c r="AB122" s="122" t="s">
        <v>61</v>
      </c>
      <c r="AC122" s="122" t="s">
        <v>61</v>
      </c>
      <c r="AD122" s="122" t="s">
        <v>62</v>
      </c>
      <c r="AE122" s="122" t="s">
        <v>61</v>
      </c>
      <c r="AF122" s="122" t="s">
        <v>61</v>
      </c>
      <c r="AG122" s="122" t="s">
        <v>61</v>
      </c>
      <c r="AH122" s="122" t="s">
        <v>61</v>
      </c>
      <c r="AI122" s="122" t="s">
        <v>61</v>
      </c>
      <c r="AJ122" s="122" t="s">
        <v>61</v>
      </c>
      <c r="AK122" s="122" t="s">
        <v>61</v>
      </c>
      <c r="AL122" s="122" t="s">
        <v>61</v>
      </c>
      <c r="AM122" s="122" t="s">
        <v>61</v>
      </c>
      <c r="AN122" s="122" t="s">
        <v>61</v>
      </c>
      <c r="AO122" s="122" t="s">
        <v>61</v>
      </c>
      <c r="AP122" s="122" t="s">
        <v>61</v>
      </c>
      <c r="AQ122" s="122" t="s">
        <v>61</v>
      </c>
      <c r="AR122" s="122" t="s">
        <v>61</v>
      </c>
      <c r="AS122" s="122" t="s">
        <v>62</v>
      </c>
    </row>
    <row r="123" spans="1:45" ht="96.6">
      <c r="A123" s="342"/>
      <c r="B123" s="228"/>
      <c r="C123" s="228"/>
      <c r="D123" s="228"/>
      <c r="E123" s="228"/>
      <c r="F123" s="228"/>
      <c r="G123" s="228"/>
      <c r="H123" s="228"/>
      <c r="I123" s="175"/>
      <c r="J123" s="175"/>
      <c r="K123" s="152"/>
      <c r="L123" s="228"/>
      <c r="M123" s="151"/>
      <c r="N123" s="151"/>
      <c r="O123" s="152"/>
      <c r="P123" s="152"/>
      <c r="Q123" s="182"/>
      <c r="R123" s="182"/>
      <c r="S123" s="137" t="s">
        <v>277</v>
      </c>
      <c r="T123" s="84">
        <v>0.5</v>
      </c>
      <c r="U123" s="31">
        <v>43832</v>
      </c>
      <c r="V123" s="31">
        <v>43889</v>
      </c>
      <c r="W123" s="7">
        <f t="shared" ref="W123" si="40">V123-U123</f>
        <v>57</v>
      </c>
      <c r="X123" s="104"/>
      <c r="Y123" s="8">
        <f t="shared" ref="Y123" si="41">IF(X123="ejecutado",1,0)</f>
        <v>0</v>
      </c>
      <c r="Z123" s="9"/>
      <c r="AA123" s="9"/>
      <c r="AB123" s="122" t="s">
        <v>61</v>
      </c>
      <c r="AC123" s="122" t="s">
        <v>61</v>
      </c>
      <c r="AD123" s="122" t="s">
        <v>62</v>
      </c>
      <c r="AE123" s="122" t="s">
        <v>61</v>
      </c>
      <c r="AF123" s="122" t="s">
        <v>61</v>
      </c>
      <c r="AG123" s="122" t="s">
        <v>61</v>
      </c>
      <c r="AH123" s="122" t="s">
        <v>61</v>
      </c>
      <c r="AI123" s="122" t="s">
        <v>61</v>
      </c>
      <c r="AJ123" s="122" t="s">
        <v>61</v>
      </c>
      <c r="AK123" s="122" t="s">
        <v>61</v>
      </c>
      <c r="AL123" s="122" t="s">
        <v>61</v>
      </c>
      <c r="AM123" s="122" t="s">
        <v>61</v>
      </c>
      <c r="AN123" s="122" t="s">
        <v>61</v>
      </c>
      <c r="AO123" s="122" t="s">
        <v>61</v>
      </c>
      <c r="AP123" s="122" t="s">
        <v>61</v>
      </c>
      <c r="AQ123" s="122" t="s">
        <v>61</v>
      </c>
      <c r="AR123" s="122" t="s">
        <v>61</v>
      </c>
      <c r="AS123" s="122" t="s">
        <v>62</v>
      </c>
    </row>
    <row r="124" spans="1:45" ht="124.15">
      <c r="A124" s="342"/>
      <c r="B124" s="228"/>
      <c r="C124" s="228"/>
      <c r="D124" s="228"/>
      <c r="E124" s="228"/>
      <c r="F124" s="228"/>
      <c r="G124" s="228"/>
      <c r="H124" s="228"/>
      <c r="I124" s="175"/>
      <c r="J124" s="175"/>
      <c r="K124" s="152" t="s">
        <v>278</v>
      </c>
      <c r="L124" s="228">
        <v>0.5</v>
      </c>
      <c r="M124" s="151">
        <v>43832</v>
      </c>
      <c r="N124" s="151">
        <v>44012</v>
      </c>
      <c r="O124" s="152"/>
      <c r="P124" s="152" t="s">
        <v>279</v>
      </c>
      <c r="Q124" s="182">
        <f>(T124*Y124)+(T125*Y125)+(T126*Y126)</f>
        <v>0</v>
      </c>
      <c r="R124" s="182" t="s">
        <v>59</v>
      </c>
      <c r="S124" s="137" t="s">
        <v>280</v>
      </c>
      <c r="T124" s="84">
        <v>0.3</v>
      </c>
      <c r="U124" s="31">
        <v>43891</v>
      </c>
      <c r="V124" s="31">
        <v>44012</v>
      </c>
      <c r="W124" s="7">
        <f>V124-U124</f>
        <v>121</v>
      </c>
      <c r="X124" s="104"/>
      <c r="Y124" s="8">
        <f>IF(X124="ejecutado",1,0)</f>
        <v>0</v>
      </c>
      <c r="Z124" s="9"/>
      <c r="AA124" s="9"/>
      <c r="AB124" s="122" t="s">
        <v>61</v>
      </c>
      <c r="AC124" s="122" t="s">
        <v>61</v>
      </c>
      <c r="AD124" s="122" t="s">
        <v>62</v>
      </c>
      <c r="AE124" s="122" t="s">
        <v>61</v>
      </c>
      <c r="AF124" s="122" t="s">
        <v>61</v>
      </c>
      <c r="AG124" s="122" t="s">
        <v>61</v>
      </c>
      <c r="AH124" s="122" t="s">
        <v>61</v>
      </c>
      <c r="AI124" s="122" t="s">
        <v>61</v>
      </c>
      <c r="AJ124" s="122" t="s">
        <v>61</v>
      </c>
      <c r="AK124" s="122" t="s">
        <v>61</v>
      </c>
      <c r="AL124" s="122" t="s">
        <v>61</v>
      </c>
      <c r="AM124" s="122" t="s">
        <v>61</v>
      </c>
      <c r="AN124" s="122" t="s">
        <v>61</v>
      </c>
      <c r="AO124" s="122" t="s">
        <v>61</v>
      </c>
      <c r="AP124" s="122" t="s">
        <v>61</v>
      </c>
      <c r="AQ124" s="122" t="s">
        <v>61</v>
      </c>
      <c r="AR124" s="122" t="s">
        <v>61</v>
      </c>
      <c r="AS124" s="122" t="s">
        <v>62</v>
      </c>
    </row>
    <row r="125" spans="1:45" ht="69">
      <c r="A125" s="342"/>
      <c r="B125" s="228"/>
      <c r="C125" s="228"/>
      <c r="D125" s="228"/>
      <c r="E125" s="228"/>
      <c r="F125" s="228"/>
      <c r="G125" s="228"/>
      <c r="H125" s="228"/>
      <c r="I125" s="175"/>
      <c r="J125" s="175"/>
      <c r="K125" s="152"/>
      <c r="L125" s="228"/>
      <c r="M125" s="151"/>
      <c r="N125" s="151"/>
      <c r="O125" s="152"/>
      <c r="P125" s="152"/>
      <c r="Q125" s="182"/>
      <c r="R125" s="182"/>
      <c r="S125" s="137" t="s">
        <v>281</v>
      </c>
      <c r="T125" s="84">
        <v>0.35</v>
      </c>
      <c r="U125" s="31">
        <v>43862</v>
      </c>
      <c r="V125" s="31">
        <v>43983</v>
      </c>
      <c r="W125" s="7">
        <f t="shared" ref="W125:W126" si="42">V125-U125</f>
        <v>121</v>
      </c>
      <c r="X125" s="104"/>
      <c r="Y125" s="8">
        <f t="shared" ref="Y125:Y126" si="43">IF(X125="ejecutado",1,0)</f>
        <v>0</v>
      </c>
      <c r="Z125" s="9"/>
      <c r="AA125" s="9"/>
      <c r="AB125" s="122" t="s">
        <v>61</v>
      </c>
      <c r="AC125" s="122" t="s">
        <v>61</v>
      </c>
      <c r="AD125" s="122" t="s">
        <v>62</v>
      </c>
      <c r="AE125" s="122" t="s">
        <v>61</v>
      </c>
      <c r="AF125" s="122" t="s">
        <v>61</v>
      </c>
      <c r="AG125" s="122" t="s">
        <v>61</v>
      </c>
      <c r="AH125" s="122" t="s">
        <v>61</v>
      </c>
      <c r="AI125" s="122" t="s">
        <v>61</v>
      </c>
      <c r="AJ125" s="122" t="s">
        <v>61</v>
      </c>
      <c r="AK125" s="122" t="s">
        <v>61</v>
      </c>
      <c r="AL125" s="122" t="s">
        <v>61</v>
      </c>
      <c r="AM125" s="122" t="s">
        <v>61</v>
      </c>
      <c r="AN125" s="122" t="s">
        <v>61</v>
      </c>
      <c r="AO125" s="122" t="s">
        <v>61</v>
      </c>
      <c r="AP125" s="122" t="s">
        <v>61</v>
      </c>
      <c r="AQ125" s="122" t="s">
        <v>61</v>
      </c>
      <c r="AR125" s="122" t="s">
        <v>61</v>
      </c>
      <c r="AS125" s="122" t="s">
        <v>62</v>
      </c>
    </row>
    <row r="126" spans="1:45" ht="69">
      <c r="A126" s="342"/>
      <c r="B126" s="228"/>
      <c r="C126" s="228"/>
      <c r="D126" s="228"/>
      <c r="E126" s="228"/>
      <c r="F126" s="228"/>
      <c r="G126" s="228"/>
      <c r="H126" s="228"/>
      <c r="I126" s="175"/>
      <c r="J126" s="175"/>
      <c r="K126" s="152"/>
      <c r="L126" s="228"/>
      <c r="M126" s="151"/>
      <c r="N126" s="151"/>
      <c r="O126" s="152"/>
      <c r="P126" s="152"/>
      <c r="Q126" s="182"/>
      <c r="R126" s="182"/>
      <c r="S126" s="137" t="s">
        <v>282</v>
      </c>
      <c r="T126" s="84">
        <v>0.35</v>
      </c>
      <c r="U126" s="31">
        <v>43876</v>
      </c>
      <c r="V126" s="31">
        <v>44012</v>
      </c>
      <c r="W126" s="7">
        <f t="shared" si="42"/>
        <v>136</v>
      </c>
      <c r="X126" s="104"/>
      <c r="Y126" s="8">
        <f t="shared" si="43"/>
        <v>0</v>
      </c>
      <c r="Z126" s="9"/>
      <c r="AA126" s="9"/>
      <c r="AB126" s="122" t="s">
        <v>61</v>
      </c>
      <c r="AC126" s="122" t="s">
        <v>61</v>
      </c>
      <c r="AD126" s="122" t="s">
        <v>62</v>
      </c>
      <c r="AE126" s="122" t="s">
        <v>61</v>
      </c>
      <c r="AF126" s="122" t="s">
        <v>61</v>
      </c>
      <c r="AG126" s="122" t="s">
        <v>61</v>
      </c>
      <c r="AH126" s="122" t="s">
        <v>61</v>
      </c>
      <c r="AI126" s="122" t="s">
        <v>61</v>
      </c>
      <c r="AJ126" s="122" t="s">
        <v>61</v>
      </c>
      <c r="AK126" s="122" t="s">
        <v>61</v>
      </c>
      <c r="AL126" s="122" t="s">
        <v>61</v>
      </c>
      <c r="AM126" s="122" t="s">
        <v>61</v>
      </c>
      <c r="AN126" s="122" t="s">
        <v>61</v>
      </c>
      <c r="AO126" s="122" t="s">
        <v>61</v>
      </c>
      <c r="AP126" s="122" t="s">
        <v>61</v>
      </c>
      <c r="AQ126" s="122" t="s">
        <v>61</v>
      </c>
      <c r="AR126" s="122" t="s">
        <v>61</v>
      </c>
      <c r="AS126" s="122" t="s">
        <v>62</v>
      </c>
    </row>
    <row r="127" spans="1:45" ht="63" customHeight="1">
      <c r="A127" s="342"/>
      <c r="B127" s="228"/>
      <c r="C127" s="228"/>
      <c r="D127" s="228"/>
      <c r="E127" s="228"/>
      <c r="F127" s="228"/>
      <c r="G127" s="228"/>
      <c r="H127" s="228"/>
      <c r="I127" s="175"/>
      <c r="J127" s="175"/>
      <c r="K127" s="152" t="s">
        <v>283</v>
      </c>
      <c r="L127" s="228">
        <v>0.2</v>
      </c>
      <c r="M127" s="151">
        <v>43832</v>
      </c>
      <c r="N127" s="151">
        <v>44012</v>
      </c>
      <c r="O127" s="152"/>
      <c r="P127" s="152" t="s">
        <v>279</v>
      </c>
      <c r="Q127" s="182">
        <f>(T127*Y127)+(T129*Y129)+(T131*Y131)+(T130*Y130)+(T128*Y128)</f>
        <v>0</v>
      </c>
      <c r="R127" s="182" t="s">
        <v>59</v>
      </c>
      <c r="S127" s="137" t="s">
        <v>284</v>
      </c>
      <c r="T127" s="84">
        <v>0.35</v>
      </c>
      <c r="U127" s="31">
        <v>43831</v>
      </c>
      <c r="V127" s="31">
        <v>43860</v>
      </c>
      <c r="W127" s="7">
        <f>V127-U127</f>
        <v>29</v>
      </c>
      <c r="X127" s="104"/>
      <c r="Y127" s="8">
        <f>IF(X127="ejecutado",1,0)</f>
        <v>0</v>
      </c>
      <c r="Z127" s="9"/>
      <c r="AA127" s="9"/>
      <c r="AB127" s="122" t="s">
        <v>61</v>
      </c>
      <c r="AC127" s="122" t="s">
        <v>61</v>
      </c>
      <c r="AD127" s="122" t="s">
        <v>62</v>
      </c>
      <c r="AE127" s="122" t="s">
        <v>61</v>
      </c>
      <c r="AF127" s="122" t="s">
        <v>61</v>
      </c>
      <c r="AG127" s="122" t="s">
        <v>61</v>
      </c>
      <c r="AH127" s="122" t="s">
        <v>61</v>
      </c>
      <c r="AI127" s="122" t="s">
        <v>61</v>
      </c>
      <c r="AJ127" s="122" t="s">
        <v>61</v>
      </c>
      <c r="AK127" s="122" t="s">
        <v>61</v>
      </c>
      <c r="AL127" s="122" t="s">
        <v>61</v>
      </c>
      <c r="AM127" s="122" t="s">
        <v>61</v>
      </c>
      <c r="AN127" s="122" t="s">
        <v>61</v>
      </c>
      <c r="AO127" s="122" t="s">
        <v>61</v>
      </c>
      <c r="AP127" s="122" t="s">
        <v>61</v>
      </c>
      <c r="AQ127" s="122" t="s">
        <v>61</v>
      </c>
      <c r="AR127" s="122" t="s">
        <v>61</v>
      </c>
      <c r="AS127" s="122" t="s">
        <v>62</v>
      </c>
    </row>
    <row r="128" spans="1:45" ht="41.45">
      <c r="A128" s="342"/>
      <c r="B128" s="228"/>
      <c r="C128" s="228"/>
      <c r="D128" s="228"/>
      <c r="E128" s="228"/>
      <c r="F128" s="228"/>
      <c r="G128" s="228"/>
      <c r="H128" s="228"/>
      <c r="I128" s="175"/>
      <c r="J128" s="175"/>
      <c r="K128" s="152"/>
      <c r="L128" s="228"/>
      <c r="M128" s="151"/>
      <c r="N128" s="151"/>
      <c r="O128" s="152"/>
      <c r="P128" s="152"/>
      <c r="Q128" s="182"/>
      <c r="R128" s="182"/>
      <c r="S128" s="137" t="s">
        <v>285</v>
      </c>
      <c r="T128" s="84">
        <v>0.35</v>
      </c>
      <c r="U128" s="31">
        <v>43862</v>
      </c>
      <c r="V128" s="31">
        <v>43951</v>
      </c>
      <c r="W128" s="7">
        <f>V128-U128</f>
        <v>89</v>
      </c>
      <c r="X128" s="104"/>
      <c r="Y128" s="8">
        <f t="shared" ref="Y128:Y131" si="44">IF(X128="ejecutado",1,0)</f>
        <v>0</v>
      </c>
      <c r="Z128" s="9"/>
      <c r="AA128" s="9"/>
      <c r="AB128" s="122"/>
      <c r="AC128" s="122"/>
      <c r="AD128" s="122"/>
      <c r="AE128" s="122"/>
      <c r="AF128" s="122"/>
      <c r="AG128" s="122"/>
      <c r="AH128" s="122"/>
      <c r="AI128" s="122"/>
      <c r="AJ128" s="122"/>
      <c r="AK128" s="122"/>
      <c r="AL128" s="122"/>
      <c r="AM128" s="122"/>
      <c r="AN128" s="122"/>
      <c r="AO128" s="122"/>
      <c r="AP128" s="122"/>
      <c r="AQ128" s="122"/>
      <c r="AR128" s="122"/>
      <c r="AS128" s="122"/>
    </row>
    <row r="129" spans="1:45" ht="151.9">
      <c r="A129" s="342"/>
      <c r="B129" s="228"/>
      <c r="C129" s="228"/>
      <c r="D129" s="228"/>
      <c r="E129" s="228"/>
      <c r="F129" s="228"/>
      <c r="G129" s="228"/>
      <c r="H129" s="228"/>
      <c r="I129" s="175"/>
      <c r="J129" s="175"/>
      <c r="K129" s="152"/>
      <c r="L129" s="228"/>
      <c r="M129" s="151"/>
      <c r="N129" s="151"/>
      <c r="O129" s="152"/>
      <c r="P129" s="152"/>
      <c r="Q129" s="182"/>
      <c r="R129" s="182"/>
      <c r="S129" s="137" t="s">
        <v>286</v>
      </c>
      <c r="T129" s="84">
        <v>0.1</v>
      </c>
      <c r="U129" s="31">
        <v>43831</v>
      </c>
      <c r="V129" s="31">
        <v>43889</v>
      </c>
      <c r="W129" s="7">
        <f t="shared" ref="W129:W131" si="45">V129-U129</f>
        <v>58</v>
      </c>
      <c r="X129" s="104"/>
      <c r="Y129" s="8">
        <f t="shared" si="44"/>
        <v>0</v>
      </c>
      <c r="Z129" s="9"/>
      <c r="AA129" s="9"/>
      <c r="AB129" s="122" t="s">
        <v>61</v>
      </c>
      <c r="AC129" s="122" t="s">
        <v>61</v>
      </c>
      <c r="AD129" s="122" t="s">
        <v>62</v>
      </c>
      <c r="AE129" s="122" t="s">
        <v>61</v>
      </c>
      <c r="AF129" s="122" t="s">
        <v>61</v>
      </c>
      <c r="AG129" s="122" t="s">
        <v>61</v>
      </c>
      <c r="AH129" s="122" t="s">
        <v>61</v>
      </c>
      <c r="AI129" s="122" t="s">
        <v>61</v>
      </c>
      <c r="AJ129" s="122" t="s">
        <v>61</v>
      </c>
      <c r="AK129" s="122" t="s">
        <v>61</v>
      </c>
      <c r="AL129" s="122" t="s">
        <v>61</v>
      </c>
      <c r="AM129" s="122" t="s">
        <v>61</v>
      </c>
      <c r="AN129" s="122" t="s">
        <v>61</v>
      </c>
      <c r="AO129" s="122" t="s">
        <v>61</v>
      </c>
      <c r="AP129" s="122" t="s">
        <v>61</v>
      </c>
      <c r="AQ129" s="122" t="s">
        <v>61</v>
      </c>
      <c r="AR129" s="122" t="s">
        <v>61</v>
      </c>
      <c r="AS129" s="122" t="s">
        <v>62</v>
      </c>
    </row>
    <row r="130" spans="1:45" ht="151.9">
      <c r="A130" s="342"/>
      <c r="B130" s="228"/>
      <c r="C130" s="228"/>
      <c r="D130" s="228"/>
      <c r="E130" s="228"/>
      <c r="F130" s="228"/>
      <c r="G130" s="228"/>
      <c r="H130" s="228"/>
      <c r="I130" s="175"/>
      <c r="J130" s="175"/>
      <c r="K130" s="152"/>
      <c r="L130" s="228"/>
      <c r="M130" s="151"/>
      <c r="N130" s="151"/>
      <c r="O130" s="152"/>
      <c r="P130" s="152"/>
      <c r="Q130" s="182"/>
      <c r="R130" s="182"/>
      <c r="S130" s="137" t="s">
        <v>287</v>
      </c>
      <c r="T130" s="84">
        <v>0.1</v>
      </c>
      <c r="U130" s="31">
        <v>43891</v>
      </c>
      <c r="V130" s="31">
        <v>43951</v>
      </c>
      <c r="W130" s="7">
        <f t="shared" si="45"/>
        <v>60</v>
      </c>
      <c r="X130" s="104"/>
      <c r="Y130" s="8">
        <f t="shared" si="44"/>
        <v>0</v>
      </c>
      <c r="Z130" s="9"/>
      <c r="AA130" s="9"/>
      <c r="AB130" s="122"/>
      <c r="AC130" s="122"/>
      <c r="AD130" s="122"/>
      <c r="AE130" s="122"/>
      <c r="AF130" s="122"/>
      <c r="AG130" s="122"/>
      <c r="AH130" s="122"/>
      <c r="AI130" s="122"/>
      <c r="AJ130" s="122"/>
      <c r="AK130" s="122"/>
      <c r="AL130" s="122"/>
      <c r="AM130" s="122"/>
      <c r="AN130" s="122"/>
      <c r="AO130" s="122"/>
      <c r="AP130" s="122"/>
      <c r="AQ130" s="122"/>
      <c r="AR130" s="122"/>
      <c r="AS130" s="122"/>
    </row>
    <row r="131" spans="1:45" ht="151.9">
      <c r="A131" s="342"/>
      <c r="B131" s="228"/>
      <c r="C131" s="228"/>
      <c r="D131" s="228"/>
      <c r="E131" s="228"/>
      <c r="F131" s="228"/>
      <c r="G131" s="228"/>
      <c r="H131" s="228"/>
      <c r="I131" s="175"/>
      <c r="J131" s="175"/>
      <c r="K131" s="152"/>
      <c r="L131" s="228"/>
      <c r="M131" s="151"/>
      <c r="N131" s="151"/>
      <c r="O131" s="152"/>
      <c r="P131" s="152"/>
      <c r="Q131" s="182"/>
      <c r="R131" s="182"/>
      <c r="S131" s="137" t="s">
        <v>288</v>
      </c>
      <c r="T131" s="84">
        <v>0.1</v>
      </c>
      <c r="U131" s="31">
        <v>43952</v>
      </c>
      <c r="V131" s="31">
        <v>44012</v>
      </c>
      <c r="W131" s="7">
        <f t="shared" si="45"/>
        <v>60</v>
      </c>
      <c r="X131" s="104"/>
      <c r="Y131" s="8">
        <f t="shared" si="44"/>
        <v>0</v>
      </c>
      <c r="Z131" s="9"/>
      <c r="AA131" s="9"/>
      <c r="AB131" s="122" t="s">
        <v>61</v>
      </c>
      <c r="AC131" s="122" t="s">
        <v>61</v>
      </c>
      <c r="AD131" s="122" t="s">
        <v>62</v>
      </c>
      <c r="AE131" s="122" t="s">
        <v>61</v>
      </c>
      <c r="AF131" s="122" t="s">
        <v>61</v>
      </c>
      <c r="AG131" s="122" t="s">
        <v>61</v>
      </c>
      <c r="AH131" s="122" t="s">
        <v>61</v>
      </c>
      <c r="AI131" s="122" t="s">
        <v>61</v>
      </c>
      <c r="AJ131" s="122" t="s">
        <v>61</v>
      </c>
      <c r="AK131" s="122" t="s">
        <v>61</v>
      </c>
      <c r="AL131" s="122" t="s">
        <v>61</v>
      </c>
      <c r="AM131" s="122" t="s">
        <v>61</v>
      </c>
      <c r="AN131" s="122" t="s">
        <v>61</v>
      </c>
      <c r="AO131" s="122" t="s">
        <v>61</v>
      </c>
      <c r="AP131" s="122" t="s">
        <v>61</v>
      </c>
      <c r="AQ131" s="122" t="s">
        <v>61</v>
      </c>
      <c r="AR131" s="122" t="s">
        <v>61</v>
      </c>
      <c r="AS131" s="122" t="s">
        <v>62</v>
      </c>
    </row>
    <row r="132" spans="1:45" ht="69">
      <c r="A132" s="152">
        <v>9</v>
      </c>
      <c r="B132" s="152" t="s">
        <v>130</v>
      </c>
      <c r="C132" s="171" t="s">
        <v>289</v>
      </c>
      <c r="D132" s="152" t="s">
        <v>52</v>
      </c>
      <c r="E132" s="152" t="s">
        <v>113</v>
      </c>
      <c r="F132" s="152" t="s">
        <v>54</v>
      </c>
      <c r="G132" s="152" t="s">
        <v>290</v>
      </c>
      <c r="H132" s="152" t="s">
        <v>291</v>
      </c>
      <c r="I132" s="175">
        <v>1</v>
      </c>
      <c r="J132" s="175">
        <f>(L132*Q132)+(L136*Q136)</f>
        <v>0</v>
      </c>
      <c r="K132" s="152" t="s">
        <v>292</v>
      </c>
      <c r="L132" s="228">
        <v>0.8</v>
      </c>
      <c r="M132" s="151">
        <v>43860</v>
      </c>
      <c r="N132" s="151">
        <v>44012</v>
      </c>
      <c r="O132" s="152"/>
      <c r="P132" s="152" t="s">
        <v>117</v>
      </c>
      <c r="Q132" s="182">
        <f>(T132*Y132)+(T133*Y133)+(T134*Y134)+(T135*Y135)</f>
        <v>0</v>
      </c>
      <c r="R132" s="182" t="s">
        <v>59</v>
      </c>
      <c r="S132" s="104" t="s">
        <v>293</v>
      </c>
      <c r="T132" s="106">
        <v>0.25</v>
      </c>
      <c r="U132" s="117">
        <v>43860</v>
      </c>
      <c r="V132" s="117">
        <v>43936</v>
      </c>
      <c r="W132" s="7">
        <f>V132-U132</f>
        <v>76</v>
      </c>
      <c r="X132" s="104"/>
      <c r="Y132" s="8">
        <f>IF(X132="ejecutado",1,0)</f>
        <v>0</v>
      </c>
      <c r="Z132" s="9"/>
      <c r="AA132" s="9"/>
      <c r="AB132" s="122" t="s">
        <v>61</v>
      </c>
      <c r="AC132" s="122" t="s">
        <v>61</v>
      </c>
      <c r="AD132" s="122" t="s">
        <v>62</v>
      </c>
      <c r="AE132" s="122" t="s">
        <v>61</v>
      </c>
      <c r="AF132" s="122" t="s">
        <v>61</v>
      </c>
      <c r="AG132" s="122" t="s">
        <v>61</v>
      </c>
      <c r="AH132" s="122" t="s">
        <v>61</v>
      </c>
      <c r="AI132" s="122" t="s">
        <v>62</v>
      </c>
      <c r="AJ132" s="122" t="s">
        <v>61</v>
      </c>
      <c r="AK132" s="122" t="s">
        <v>61</v>
      </c>
      <c r="AL132" s="122" t="s">
        <v>61</v>
      </c>
      <c r="AM132" s="122" t="s">
        <v>61</v>
      </c>
      <c r="AN132" s="122" t="s">
        <v>61</v>
      </c>
      <c r="AO132" s="122" t="s">
        <v>61</v>
      </c>
      <c r="AP132" s="122" t="s">
        <v>61</v>
      </c>
      <c r="AQ132" s="122" t="s">
        <v>61</v>
      </c>
      <c r="AR132" s="122" t="s">
        <v>61</v>
      </c>
      <c r="AS132" s="122" t="s">
        <v>62</v>
      </c>
    </row>
    <row r="133" spans="1:45" ht="96.6">
      <c r="A133" s="152"/>
      <c r="B133" s="152"/>
      <c r="C133" s="171"/>
      <c r="D133" s="152"/>
      <c r="E133" s="152"/>
      <c r="F133" s="152"/>
      <c r="G133" s="152"/>
      <c r="H133" s="152"/>
      <c r="I133" s="229"/>
      <c r="J133" s="229"/>
      <c r="K133" s="152"/>
      <c r="L133" s="228"/>
      <c r="M133" s="151"/>
      <c r="N133" s="151"/>
      <c r="O133" s="152"/>
      <c r="P133" s="152"/>
      <c r="Q133" s="182"/>
      <c r="R133" s="182"/>
      <c r="S133" s="104" t="s">
        <v>294</v>
      </c>
      <c r="T133" s="106">
        <v>0.25</v>
      </c>
      <c r="U133" s="117">
        <v>43936</v>
      </c>
      <c r="V133" s="117">
        <v>43951</v>
      </c>
      <c r="W133" s="7">
        <f t="shared" ref="W133:W134" si="46">V133-U133</f>
        <v>15</v>
      </c>
      <c r="X133" s="104"/>
      <c r="Y133" s="8">
        <f t="shared" ref="Y133:Y134" si="47">IF(X133="ejecutado",1,0)</f>
        <v>0</v>
      </c>
      <c r="Z133" s="9"/>
      <c r="AA133" s="9"/>
      <c r="AB133" s="122" t="s">
        <v>61</v>
      </c>
      <c r="AC133" s="122" t="s">
        <v>61</v>
      </c>
      <c r="AD133" s="122" t="s">
        <v>62</v>
      </c>
      <c r="AE133" s="122" t="s">
        <v>61</v>
      </c>
      <c r="AF133" s="122" t="s">
        <v>61</v>
      </c>
      <c r="AG133" s="122" t="s">
        <v>61</v>
      </c>
      <c r="AH133" s="122" t="s">
        <v>61</v>
      </c>
      <c r="AI133" s="122" t="s">
        <v>62</v>
      </c>
      <c r="AJ133" s="122" t="s">
        <v>61</v>
      </c>
      <c r="AK133" s="122" t="s">
        <v>61</v>
      </c>
      <c r="AL133" s="122" t="s">
        <v>61</v>
      </c>
      <c r="AM133" s="122" t="s">
        <v>61</v>
      </c>
      <c r="AN133" s="122" t="s">
        <v>61</v>
      </c>
      <c r="AO133" s="122" t="s">
        <v>61</v>
      </c>
      <c r="AP133" s="122" t="s">
        <v>61</v>
      </c>
      <c r="AQ133" s="122" t="s">
        <v>61</v>
      </c>
      <c r="AR133" s="122" t="s">
        <v>61</v>
      </c>
      <c r="AS133" s="122" t="s">
        <v>62</v>
      </c>
    </row>
    <row r="134" spans="1:45" ht="69">
      <c r="A134" s="152"/>
      <c r="B134" s="152"/>
      <c r="C134" s="171"/>
      <c r="D134" s="152"/>
      <c r="E134" s="152"/>
      <c r="F134" s="152"/>
      <c r="G134" s="152"/>
      <c r="H134" s="152"/>
      <c r="I134" s="229"/>
      <c r="J134" s="229"/>
      <c r="K134" s="152"/>
      <c r="L134" s="228"/>
      <c r="M134" s="151"/>
      <c r="N134" s="151"/>
      <c r="O134" s="152"/>
      <c r="P134" s="152"/>
      <c r="Q134" s="182"/>
      <c r="R134" s="182"/>
      <c r="S134" s="104" t="s">
        <v>295</v>
      </c>
      <c r="T134" s="106">
        <v>0.25</v>
      </c>
      <c r="U134" s="117">
        <v>43922</v>
      </c>
      <c r="V134" s="117">
        <v>43997</v>
      </c>
      <c r="W134" s="7">
        <f t="shared" si="46"/>
        <v>75</v>
      </c>
      <c r="X134" s="104"/>
      <c r="Y134" s="8">
        <f t="shared" si="47"/>
        <v>0</v>
      </c>
      <c r="Z134" s="9"/>
      <c r="AA134" s="9"/>
      <c r="AB134" s="122" t="s">
        <v>61</v>
      </c>
      <c r="AC134" s="122" t="s">
        <v>61</v>
      </c>
      <c r="AD134" s="122" t="s">
        <v>62</v>
      </c>
      <c r="AE134" s="122" t="s">
        <v>61</v>
      </c>
      <c r="AF134" s="122" t="s">
        <v>61</v>
      </c>
      <c r="AG134" s="122" t="s">
        <v>61</v>
      </c>
      <c r="AH134" s="122" t="s">
        <v>61</v>
      </c>
      <c r="AI134" s="122" t="s">
        <v>62</v>
      </c>
      <c r="AJ134" s="122" t="s">
        <v>61</v>
      </c>
      <c r="AK134" s="122" t="s">
        <v>61</v>
      </c>
      <c r="AL134" s="122" t="s">
        <v>61</v>
      </c>
      <c r="AM134" s="122" t="s">
        <v>61</v>
      </c>
      <c r="AN134" s="122" t="s">
        <v>61</v>
      </c>
      <c r="AO134" s="122" t="s">
        <v>61</v>
      </c>
      <c r="AP134" s="122" t="s">
        <v>61</v>
      </c>
      <c r="AQ134" s="122" t="s">
        <v>61</v>
      </c>
      <c r="AR134" s="122" t="s">
        <v>61</v>
      </c>
      <c r="AS134" s="122" t="s">
        <v>62</v>
      </c>
    </row>
    <row r="135" spans="1:45" ht="96.6">
      <c r="A135" s="152"/>
      <c r="B135" s="152"/>
      <c r="C135" s="171"/>
      <c r="D135" s="152"/>
      <c r="E135" s="152"/>
      <c r="F135" s="152"/>
      <c r="G135" s="152"/>
      <c r="H135" s="152"/>
      <c r="I135" s="229"/>
      <c r="J135" s="229"/>
      <c r="K135" s="152"/>
      <c r="L135" s="228"/>
      <c r="M135" s="151"/>
      <c r="N135" s="151"/>
      <c r="O135" s="152"/>
      <c r="P135" s="152"/>
      <c r="Q135" s="182"/>
      <c r="R135" s="182"/>
      <c r="S135" s="104" t="s">
        <v>296</v>
      </c>
      <c r="T135" s="106">
        <v>0.25</v>
      </c>
      <c r="U135" s="117">
        <v>43997</v>
      </c>
      <c r="V135" s="117">
        <v>44012</v>
      </c>
      <c r="W135" s="7"/>
      <c r="X135" s="104"/>
      <c r="Y135" s="8">
        <f>IF(X135="ejecutado",1,0)</f>
        <v>0</v>
      </c>
      <c r="Z135" s="9"/>
      <c r="AA135" s="9"/>
      <c r="AB135" s="122" t="s">
        <v>61</v>
      </c>
      <c r="AC135" s="122" t="s">
        <v>61</v>
      </c>
      <c r="AD135" s="122" t="s">
        <v>62</v>
      </c>
      <c r="AE135" s="122" t="s">
        <v>61</v>
      </c>
      <c r="AF135" s="122" t="s">
        <v>61</v>
      </c>
      <c r="AG135" s="122" t="s">
        <v>61</v>
      </c>
      <c r="AH135" s="122" t="s">
        <v>61</v>
      </c>
      <c r="AI135" s="122" t="s">
        <v>62</v>
      </c>
      <c r="AJ135" s="122" t="s">
        <v>61</v>
      </c>
      <c r="AK135" s="122" t="s">
        <v>61</v>
      </c>
      <c r="AL135" s="122" t="s">
        <v>61</v>
      </c>
      <c r="AM135" s="122" t="s">
        <v>61</v>
      </c>
      <c r="AN135" s="122" t="s">
        <v>61</v>
      </c>
      <c r="AO135" s="122" t="s">
        <v>61</v>
      </c>
      <c r="AP135" s="122" t="s">
        <v>61</v>
      </c>
      <c r="AQ135" s="122" t="s">
        <v>61</v>
      </c>
      <c r="AR135" s="122" t="s">
        <v>61</v>
      </c>
      <c r="AS135" s="122" t="s">
        <v>62</v>
      </c>
    </row>
    <row r="136" spans="1:45" ht="124.15">
      <c r="A136" s="152"/>
      <c r="B136" s="152"/>
      <c r="C136" s="171"/>
      <c r="D136" s="152"/>
      <c r="E136" s="152"/>
      <c r="F136" s="152"/>
      <c r="G136" s="152"/>
      <c r="H136" s="152"/>
      <c r="I136" s="229"/>
      <c r="J136" s="229"/>
      <c r="K136" s="152" t="s">
        <v>297</v>
      </c>
      <c r="L136" s="228">
        <v>0.2</v>
      </c>
      <c r="M136" s="151">
        <v>43831</v>
      </c>
      <c r="N136" s="151">
        <v>44012</v>
      </c>
      <c r="O136" s="152"/>
      <c r="P136" s="152" t="s">
        <v>298</v>
      </c>
      <c r="Q136" s="182">
        <f>(T136*Y136)+(T137*Y137)</f>
        <v>0</v>
      </c>
      <c r="R136" s="182" t="s">
        <v>59</v>
      </c>
      <c r="S136" s="104" t="s">
        <v>299</v>
      </c>
      <c r="T136" s="106">
        <v>0.5</v>
      </c>
      <c r="U136" s="117">
        <v>43831</v>
      </c>
      <c r="V136" s="117">
        <v>43920</v>
      </c>
      <c r="W136" s="7">
        <f>V136-U136</f>
        <v>89</v>
      </c>
      <c r="X136" s="104"/>
      <c r="Y136" s="8">
        <f>IF(X136="ejecutado",1,0)</f>
        <v>0</v>
      </c>
      <c r="Z136" s="9"/>
      <c r="AA136" s="9"/>
      <c r="AB136" s="122" t="s">
        <v>61</v>
      </c>
      <c r="AC136" s="122" t="s">
        <v>61</v>
      </c>
      <c r="AD136" s="122" t="s">
        <v>62</v>
      </c>
      <c r="AE136" s="122" t="s">
        <v>61</v>
      </c>
      <c r="AF136" s="122" t="s">
        <v>61</v>
      </c>
      <c r="AG136" s="122" t="s">
        <v>61</v>
      </c>
      <c r="AH136" s="122" t="s">
        <v>61</v>
      </c>
      <c r="AI136" s="122" t="s">
        <v>61</v>
      </c>
      <c r="AJ136" s="122" t="s">
        <v>61</v>
      </c>
      <c r="AK136" s="122" t="s">
        <v>61</v>
      </c>
      <c r="AL136" s="122" t="s">
        <v>61</v>
      </c>
      <c r="AM136" s="122" t="s">
        <v>61</v>
      </c>
      <c r="AN136" s="122" t="s">
        <v>61</v>
      </c>
      <c r="AO136" s="122" t="s">
        <v>61</v>
      </c>
      <c r="AP136" s="122" t="s">
        <v>61</v>
      </c>
      <c r="AQ136" s="122" t="s">
        <v>61</v>
      </c>
      <c r="AR136" s="122" t="s">
        <v>61</v>
      </c>
      <c r="AS136" s="122" t="s">
        <v>61</v>
      </c>
    </row>
    <row r="137" spans="1:45" ht="124.15">
      <c r="A137" s="152"/>
      <c r="B137" s="152"/>
      <c r="C137" s="171"/>
      <c r="D137" s="152"/>
      <c r="E137" s="152"/>
      <c r="F137" s="152"/>
      <c r="G137" s="152"/>
      <c r="H137" s="152"/>
      <c r="I137" s="229"/>
      <c r="J137" s="229"/>
      <c r="K137" s="152"/>
      <c r="L137" s="228"/>
      <c r="M137" s="151"/>
      <c r="N137" s="151"/>
      <c r="O137" s="152"/>
      <c r="P137" s="152"/>
      <c r="Q137" s="182"/>
      <c r="R137" s="182"/>
      <c r="S137" s="104" t="s">
        <v>300</v>
      </c>
      <c r="T137" s="106">
        <v>0.5</v>
      </c>
      <c r="U137" s="107">
        <v>43922</v>
      </c>
      <c r="V137" s="107">
        <v>44012</v>
      </c>
      <c r="W137" s="7">
        <f t="shared" ref="W137" si="48">V137-U137</f>
        <v>90</v>
      </c>
      <c r="X137" s="104"/>
      <c r="Y137" s="8">
        <f t="shared" ref="Y137:Y143" si="49">IF(X137="ejecutado",1,0)</f>
        <v>0</v>
      </c>
      <c r="Z137" s="9"/>
      <c r="AA137" s="9"/>
      <c r="AB137" s="122" t="s">
        <v>61</v>
      </c>
      <c r="AC137" s="122" t="s">
        <v>61</v>
      </c>
      <c r="AD137" s="122" t="s">
        <v>62</v>
      </c>
      <c r="AE137" s="122" t="s">
        <v>61</v>
      </c>
      <c r="AF137" s="122" t="s">
        <v>61</v>
      </c>
      <c r="AG137" s="122" t="s">
        <v>61</v>
      </c>
      <c r="AH137" s="122" t="s">
        <v>61</v>
      </c>
      <c r="AI137" s="122" t="s">
        <v>61</v>
      </c>
      <c r="AJ137" s="122" t="s">
        <v>61</v>
      </c>
      <c r="AK137" s="122" t="s">
        <v>61</v>
      </c>
      <c r="AL137" s="122" t="s">
        <v>61</v>
      </c>
      <c r="AM137" s="122" t="s">
        <v>61</v>
      </c>
      <c r="AN137" s="122" t="s">
        <v>61</v>
      </c>
      <c r="AO137" s="122" t="s">
        <v>61</v>
      </c>
      <c r="AP137" s="122" t="s">
        <v>61</v>
      </c>
      <c r="AQ137" s="122" t="s">
        <v>61</v>
      </c>
      <c r="AR137" s="122" t="s">
        <v>61</v>
      </c>
      <c r="AS137" s="122" t="s">
        <v>61</v>
      </c>
    </row>
    <row r="138" spans="1:45" ht="133.5" customHeight="1">
      <c r="A138" s="174">
        <v>10</v>
      </c>
      <c r="B138" s="158" t="s">
        <v>130</v>
      </c>
      <c r="C138" s="158" t="s">
        <v>301</v>
      </c>
      <c r="D138" s="158" t="s">
        <v>103</v>
      </c>
      <c r="E138" s="158" t="s">
        <v>302</v>
      </c>
      <c r="F138" s="158" t="s">
        <v>54</v>
      </c>
      <c r="G138" s="160" t="s">
        <v>303</v>
      </c>
      <c r="H138" s="235" t="s">
        <v>304</v>
      </c>
      <c r="I138" s="175">
        <v>0.4</v>
      </c>
      <c r="J138" s="175">
        <f>(L138*Q138)</f>
        <v>0</v>
      </c>
      <c r="K138" s="152" t="s">
        <v>305</v>
      </c>
      <c r="L138" s="228">
        <v>1</v>
      </c>
      <c r="M138" s="151">
        <v>43831</v>
      </c>
      <c r="N138" s="151">
        <v>44012</v>
      </c>
      <c r="O138" s="152">
        <v>1</v>
      </c>
      <c r="P138" s="152" t="s">
        <v>306</v>
      </c>
      <c r="Q138" s="153">
        <f>(Y138*T138)+(T140*Y140)+(T139*Y139)</f>
        <v>0</v>
      </c>
      <c r="R138" s="153" t="s">
        <v>59</v>
      </c>
      <c r="S138" s="104" t="s">
        <v>307</v>
      </c>
      <c r="T138" s="45">
        <v>0.2</v>
      </c>
      <c r="U138" s="107">
        <v>43831</v>
      </c>
      <c r="V138" s="107">
        <v>43920</v>
      </c>
      <c r="W138" s="7">
        <f>V138-U138</f>
        <v>89</v>
      </c>
      <c r="X138" s="104"/>
      <c r="Y138" s="8">
        <f t="shared" si="49"/>
        <v>0</v>
      </c>
      <c r="Z138" s="104"/>
      <c r="AA138" s="104"/>
      <c r="AB138" s="122" t="s">
        <v>61</v>
      </c>
      <c r="AC138" s="122" t="s">
        <v>61</v>
      </c>
      <c r="AD138" s="122" t="s">
        <v>62</v>
      </c>
      <c r="AE138" s="122" t="s">
        <v>61</v>
      </c>
      <c r="AF138" s="122" t="s">
        <v>61</v>
      </c>
      <c r="AG138" s="122" t="s">
        <v>61</v>
      </c>
      <c r="AH138" s="122" t="s">
        <v>61</v>
      </c>
      <c r="AI138" s="122" t="s">
        <v>61</v>
      </c>
      <c r="AJ138" s="122" t="s">
        <v>61</v>
      </c>
      <c r="AK138" s="122" t="s">
        <v>61</v>
      </c>
      <c r="AL138" s="122" t="s">
        <v>61</v>
      </c>
      <c r="AM138" s="122" t="s">
        <v>61</v>
      </c>
      <c r="AN138" s="122" t="s">
        <v>61</v>
      </c>
      <c r="AO138" s="122" t="s">
        <v>61</v>
      </c>
      <c r="AP138" s="122" t="s">
        <v>61</v>
      </c>
      <c r="AQ138" s="122" t="s">
        <v>61</v>
      </c>
      <c r="AR138" s="122" t="s">
        <v>61</v>
      </c>
      <c r="AS138" s="122" t="s">
        <v>62</v>
      </c>
    </row>
    <row r="139" spans="1:45" ht="133.5" customHeight="1">
      <c r="A139" s="174"/>
      <c r="B139" s="174"/>
      <c r="C139" s="174"/>
      <c r="D139" s="174"/>
      <c r="E139" s="174"/>
      <c r="F139" s="174"/>
      <c r="G139" s="160"/>
      <c r="H139" s="235"/>
      <c r="I139" s="229"/>
      <c r="J139" s="234"/>
      <c r="K139" s="152"/>
      <c r="L139" s="228"/>
      <c r="M139" s="151"/>
      <c r="N139" s="151"/>
      <c r="O139" s="152"/>
      <c r="P139" s="152"/>
      <c r="Q139" s="154"/>
      <c r="R139" s="154"/>
      <c r="S139" s="112" t="s">
        <v>308</v>
      </c>
      <c r="T139" s="84">
        <v>0.3</v>
      </c>
      <c r="U139" s="107">
        <v>43831</v>
      </c>
      <c r="V139" s="107">
        <v>44012</v>
      </c>
      <c r="W139" s="7"/>
      <c r="X139" s="104"/>
      <c r="Y139" s="8">
        <f t="shared" si="49"/>
        <v>0</v>
      </c>
      <c r="Z139" s="104"/>
      <c r="AA139" s="104"/>
      <c r="AB139" s="122" t="s">
        <v>61</v>
      </c>
      <c r="AC139" s="122" t="s">
        <v>61</v>
      </c>
      <c r="AD139" s="122" t="s">
        <v>62</v>
      </c>
      <c r="AE139" s="122" t="s">
        <v>61</v>
      </c>
      <c r="AF139" s="122" t="s">
        <v>61</v>
      </c>
      <c r="AG139" s="122" t="s">
        <v>61</v>
      </c>
      <c r="AH139" s="122" t="s">
        <v>61</v>
      </c>
      <c r="AI139" s="122" t="s">
        <v>61</v>
      </c>
      <c r="AJ139" s="122" t="s">
        <v>61</v>
      </c>
      <c r="AK139" s="122" t="s">
        <v>61</v>
      </c>
      <c r="AL139" s="122" t="s">
        <v>61</v>
      </c>
      <c r="AM139" s="122" t="s">
        <v>61</v>
      </c>
      <c r="AN139" s="122" t="s">
        <v>61</v>
      </c>
      <c r="AO139" s="122" t="s">
        <v>61</v>
      </c>
      <c r="AP139" s="122" t="s">
        <v>61</v>
      </c>
      <c r="AQ139" s="122" t="s">
        <v>61</v>
      </c>
      <c r="AR139" s="122" t="s">
        <v>61</v>
      </c>
      <c r="AS139" s="122" t="s">
        <v>62</v>
      </c>
    </row>
    <row r="140" spans="1:45" ht="133.5" customHeight="1">
      <c r="A140" s="174"/>
      <c r="B140" s="174"/>
      <c r="C140" s="174"/>
      <c r="D140" s="174"/>
      <c r="E140" s="174"/>
      <c r="F140" s="174"/>
      <c r="G140" s="160"/>
      <c r="H140" s="235"/>
      <c r="I140" s="229"/>
      <c r="J140" s="234"/>
      <c r="K140" s="152"/>
      <c r="L140" s="228"/>
      <c r="M140" s="151"/>
      <c r="N140" s="151"/>
      <c r="O140" s="152"/>
      <c r="P140" s="152"/>
      <c r="Q140" s="154"/>
      <c r="R140" s="155"/>
      <c r="S140" s="104" t="s">
        <v>309</v>
      </c>
      <c r="T140" s="45">
        <v>0.5</v>
      </c>
      <c r="U140" s="107">
        <v>43831</v>
      </c>
      <c r="V140" s="107">
        <v>44012</v>
      </c>
      <c r="W140" s="7">
        <f t="shared" ref="W140:W143" si="50">V140-U140</f>
        <v>181</v>
      </c>
      <c r="X140" s="104"/>
      <c r="Y140" s="8">
        <f t="shared" si="49"/>
        <v>0</v>
      </c>
      <c r="Z140" s="112"/>
      <c r="AA140" s="104"/>
      <c r="AB140" s="122" t="s">
        <v>61</v>
      </c>
      <c r="AC140" s="122" t="s">
        <v>61</v>
      </c>
      <c r="AD140" s="122" t="s">
        <v>62</v>
      </c>
      <c r="AE140" s="122" t="s">
        <v>61</v>
      </c>
      <c r="AF140" s="122" t="s">
        <v>61</v>
      </c>
      <c r="AG140" s="122" t="s">
        <v>61</v>
      </c>
      <c r="AH140" s="122" t="s">
        <v>61</v>
      </c>
      <c r="AI140" s="122" t="s">
        <v>61</v>
      </c>
      <c r="AJ140" s="122" t="s">
        <v>61</v>
      </c>
      <c r="AK140" s="122" t="s">
        <v>61</v>
      </c>
      <c r="AL140" s="122" t="s">
        <v>61</v>
      </c>
      <c r="AM140" s="122" t="s">
        <v>61</v>
      </c>
      <c r="AN140" s="122" t="s">
        <v>61</v>
      </c>
      <c r="AO140" s="122" t="s">
        <v>61</v>
      </c>
      <c r="AP140" s="122" t="s">
        <v>61</v>
      </c>
      <c r="AQ140" s="122" t="s">
        <v>61</v>
      </c>
      <c r="AR140" s="122" t="s">
        <v>61</v>
      </c>
      <c r="AS140" s="122" t="s">
        <v>62</v>
      </c>
    </row>
    <row r="141" spans="1:45" ht="133.5" customHeight="1">
      <c r="A141" s="174"/>
      <c r="B141" s="174"/>
      <c r="C141" s="174"/>
      <c r="D141" s="174"/>
      <c r="E141" s="174"/>
      <c r="F141" s="174"/>
      <c r="G141" s="160" t="s">
        <v>310</v>
      </c>
      <c r="H141" s="231" t="s">
        <v>304</v>
      </c>
      <c r="I141" s="175">
        <v>0.6</v>
      </c>
      <c r="J141" s="175">
        <f>L141*Q141</f>
        <v>0</v>
      </c>
      <c r="K141" s="152" t="s">
        <v>311</v>
      </c>
      <c r="L141" s="228">
        <v>1</v>
      </c>
      <c r="M141" s="151">
        <v>43831</v>
      </c>
      <c r="N141" s="151">
        <v>44012</v>
      </c>
      <c r="O141" s="152">
        <v>9</v>
      </c>
      <c r="P141" s="152" t="s">
        <v>312</v>
      </c>
      <c r="Q141" s="153">
        <f>(T141*Y141)+(T142*Y142)+(T143*Y143)+(T144*Y144)</f>
        <v>0</v>
      </c>
      <c r="R141" s="153" t="s">
        <v>59</v>
      </c>
      <c r="S141" s="112" t="s">
        <v>313</v>
      </c>
      <c r="T141" s="84">
        <v>0.15</v>
      </c>
      <c r="U141" s="107">
        <v>43831</v>
      </c>
      <c r="V141" s="107">
        <v>43889</v>
      </c>
      <c r="W141" s="7">
        <f t="shared" si="50"/>
        <v>58</v>
      </c>
      <c r="X141" s="104"/>
      <c r="Y141" s="8">
        <f t="shared" si="49"/>
        <v>0</v>
      </c>
      <c r="Z141" s="112"/>
      <c r="AA141" s="46"/>
      <c r="AB141" s="122" t="s">
        <v>61</v>
      </c>
      <c r="AC141" s="122" t="s">
        <v>61</v>
      </c>
      <c r="AD141" s="122" t="s">
        <v>62</v>
      </c>
      <c r="AE141" s="122" t="s">
        <v>61</v>
      </c>
      <c r="AF141" s="122" t="s">
        <v>61</v>
      </c>
      <c r="AG141" s="122" t="s">
        <v>61</v>
      </c>
      <c r="AH141" s="122" t="s">
        <v>61</v>
      </c>
      <c r="AI141" s="122" t="s">
        <v>62</v>
      </c>
      <c r="AJ141" s="122" t="s">
        <v>61</v>
      </c>
      <c r="AK141" s="122" t="s">
        <v>61</v>
      </c>
      <c r="AL141" s="122" t="s">
        <v>61</v>
      </c>
      <c r="AM141" s="122" t="s">
        <v>61</v>
      </c>
      <c r="AN141" s="122" t="s">
        <v>61</v>
      </c>
      <c r="AO141" s="122" t="s">
        <v>61</v>
      </c>
      <c r="AP141" s="122" t="s">
        <v>61</v>
      </c>
      <c r="AQ141" s="122" t="s">
        <v>61</v>
      </c>
      <c r="AR141" s="122" t="s">
        <v>61</v>
      </c>
      <c r="AS141" s="122" t="s">
        <v>62</v>
      </c>
    </row>
    <row r="142" spans="1:45" ht="133.5" customHeight="1">
      <c r="A142" s="174"/>
      <c r="B142" s="174"/>
      <c r="C142" s="174"/>
      <c r="D142" s="174"/>
      <c r="E142" s="174"/>
      <c r="F142" s="174"/>
      <c r="G142" s="160"/>
      <c r="H142" s="232"/>
      <c r="I142" s="229"/>
      <c r="J142" s="229"/>
      <c r="K142" s="152"/>
      <c r="L142" s="228"/>
      <c r="M142" s="151"/>
      <c r="N142" s="151"/>
      <c r="O142" s="152"/>
      <c r="P142" s="152"/>
      <c r="Q142" s="154"/>
      <c r="R142" s="154"/>
      <c r="S142" s="112" t="s">
        <v>314</v>
      </c>
      <c r="T142" s="84">
        <v>0.15</v>
      </c>
      <c r="U142" s="107" t="s">
        <v>315</v>
      </c>
      <c r="V142" s="107">
        <v>43951</v>
      </c>
      <c r="W142" s="7" t="e">
        <f t="shared" si="50"/>
        <v>#VALUE!</v>
      </c>
      <c r="X142" s="104"/>
      <c r="Y142" s="8">
        <f t="shared" si="49"/>
        <v>0</v>
      </c>
      <c r="Z142" s="112"/>
      <c r="AA142" s="46"/>
      <c r="AB142" s="122" t="s">
        <v>61</v>
      </c>
      <c r="AC142" s="122" t="s">
        <v>61</v>
      </c>
      <c r="AD142" s="122" t="s">
        <v>62</v>
      </c>
      <c r="AE142" s="122" t="s">
        <v>61</v>
      </c>
      <c r="AF142" s="122" t="s">
        <v>61</v>
      </c>
      <c r="AG142" s="122" t="s">
        <v>61</v>
      </c>
      <c r="AH142" s="122" t="s">
        <v>61</v>
      </c>
      <c r="AI142" s="122" t="s">
        <v>62</v>
      </c>
      <c r="AJ142" s="122" t="s">
        <v>61</v>
      </c>
      <c r="AK142" s="122" t="s">
        <v>61</v>
      </c>
      <c r="AL142" s="122" t="s">
        <v>61</v>
      </c>
      <c r="AM142" s="122" t="s">
        <v>61</v>
      </c>
      <c r="AN142" s="122" t="s">
        <v>61</v>
      </c>
      <c r="AO142" s="122" t="s">
        <v>61</v>
      </c>
      <c r="AP142" s="122" t="s">
        <v>61</v>
      </c>
      <c r="AQ142" s="122" t="s">
        <v>61</v>
      </c>
      <c r="AR142" s="122" t="s">
        <v>61</v>
      </c>
      <c r="AS142" s="122" t="s">
        <v>62</v>
      </c>
    </row>
    <row r="143" spans="1:45" ht="133.5" customHeight="1">
      <c r="A143" s="174"/>
      <c r="B143" s="174"/>
      <c r="C143" s="174"/>
      <c r="D143" s="174"/>
      <c r="E143" s="174"/>
      <c r="F143" s="174"/>
      <c r="G143" s="160"/>
      <c r="H143" s="232"/>
      <c r="I143" s="229"/>
      <c r="J143" s="229"/>
      <c r="K143" s="152"/>
      <c r="L143" s="228"/>
      <c r="M143" s="151"/>
      <c r="N143" s="151"/>
      <c r="O143" s="152"/>
      <c r="P143" s="152"/>
      <c r="Q143" s="154"/>
      <c r="R143" s="154"/>
      <c r="S143" s="112" t="s">
        <v>316</v>
      </c>
      <c r="T143" s="84">
        <v>0.15</v>
      </c>
      <c r="U143" s="107">
        <v>43952</v>
      </c>
      <c r="V143" s="107">
        <v>44012</v>
      </c>
      <c r="W143" s="7">
        <f t="shared" si="50"/>
        <v>60</v>
      </c>
      <c r="X143" s="104"/>
      <c r="Y143" s="8">
        <f t="shared" si="49"/>
        <v>0</v>
      </c>
      <c r="Z143" s="112"/>
      <c r="AA143" s="46"/>
      <c r="AB143" s="122" t="s">
        <v>61</v>
      </c>
      <c r="AC143" s="122" t="s">
        <v>61</v>
      </c>
      <c r="AD143" s="122" t="s">
        <v>62</v>
      </c>
      <c r="AE143" s="122" t="s">
        <v>61</v>
      </c>
      <c r="AF143" s="122" t="s">
        <v>61</v>
      </c>
      <c r="AG143" s="122" t="s">
        <v>61</v>
      </c>
      <c r="AH143" s="122" t="s">
        <v>61</v>
      </c>
      <c r="AI143" s="122" t="s">
        <v>62</v>
      </c>
      <c r="AJ143" s="122" t="s">
        <v>61</v>
      </c>
      <c r="AK143" s="122" t="s">
        <v>61</v>
      </c>
      <c r="AL143" s="122" t="s">
        <v>61</v>
      </c>
      <c r="AM143" s="122" t="s">
        <v>61</v>
      </c>
      <c r="AN143" s="122" t="s">
        <v>61</v>
      </c>
      <c r="AO143" s="122" t="s">
        <v>61</v>
      </c>
      <c r="AP143" s="122" t="s">
        <v>61</v>
      </c>
      <c r="AQ143" s="122" t="s">
        <v>61</v>
      </c>
      <c r="AR143" s="122" t="s">
        <v>61</v>
      </c>
      <c r="AS143" s="122" t="s">
        <v>62</v>
      </c>
    </row>
    <row r="144" spans="1:45" ht="133.5" customHeight="1">
      <c r="A144" s="174"/>
      <c r="B144" s="174"/>
      <c r="C144" s="174"/>
      <c r="D144" s="174"/>
      <c r="E144" s="174"/>
      <c r="F144" s="174"/>
      <c r="G144" s="160"/>
      <c r="H144" s="233"/>
      <c r="I144" s="229"/>
      <c r="J144" s="229"/>
      <c r="K144" s="152"/>
      <c r="L144" s="228"/>
      <c r="M144" s="151"/>
      <c r="N144" s="151"/>
      <c r="O144" s="152"/>
      <c r="P144" s="152"/>
      <c r="Q144" s="154"/>
      <c r="R144" s="154"/>
      <c r="S144" s="112" t="s">
        <v>317</v>
      </c>
      <c r="T144" s="84">
        <v>0.55000000000000004</v>
      </c>
      <c r="U144" s="107">
        <v>43831</v>
      </c>
      <c r="V144" s="107">
        <v>44012</v>
      </c>
      <c r="W144" s="7"/>
      <c r="X144" s="104"/>
      <c r="Y144" s="8">
        <f>IF(X141="ejecutado",1,0)</f>
        <v>0</v>
      </c>
      <c r="Z144" s="112"/>
      <c r="AA144" s="46"/>
      <c r="AB144" s="122" t="s">
        <v>61</v>
      </c>
      <c r="AC144" s="122" t="s">
        <v>61</v>
      </c>
      <c r="AD144" s="122" t="s">
        <v>62</v>
      </c>
      <c r="AE144" s="122" t="s">
        <v>61</v>
      </c>
      <c r="AF144" s="122" t="s">
        <v>61</v>
      </c>
      <c r="AG144" s="122" t="s">
        <v>61</v>
      </c>
      <c r="AH144" s="122" t="s">
        <v>61</v>
      </c>
      <c r="AI144" s="122" t="s">
        <v>62</v>
      </c>
      <c r="AJ144" s="122" t="s">
        <v>61</v>
      </c>
      <c r="AK144" s="122" t="s">
        <v>61</v>
      </c>
      <c r="AL144" s="122" t="s">
        <v>61</v>
      </c>
      <c r="AM144" s="122" t="s">
        <v>61</v>
      </c>
      <c r="AN144" s="122" t="s">
        <v>61</v>
      </c>
      <c r="AO144" s="122" t="s">
        <v>61</v>
      </c>
      <c r="AP144" s="122" t="s">
        <v>61</v>
      </c>
      <c r="AQ144" s="122" t="s">
        <v>61</v>
      </c>
      <c r="AR144" s="122" t="s">
        <v>61</v>
      </c>
      <c r="AS144" s="122" t="s">
        <v>62</v>
      </c>
    </row>
    <row r="145" spans="1:122" ht="135.75" customHeight="1">
      <c r="A145" s="230">
        <v>11</v>
      </c>
      <c r="B145" s="152" t="s">
        <v>130</v>
      </c>
      <c r="C145" s="171" t="s">
        <v>318</v>
      </c>
      <c r="D145" s="152" t="s">
        <v>319</v>
      </c>
      <c r="E145" s="152" t="s">
        <v>320</v>
      </c>
      <c r="F145" s="152" t="s">
        <v>54</v>
      </c>
      <c r="G145" s="152" t="s">
        <v>321</v>
      </c>
      <c r="H145" s="152" t="s">
        <v>322</v>
      </c>
      <c r="I145" s="175">
        <v>1</v>
      </c>
      <c r="J145" s="175">
        <f>(L145*Q145)+(L150*Q150)+(L148*Q148)</f>
        <v>0</v>
      </c>
      <c r="K145" s="152" t="s">
        <v>323</v>
      </c>
      <c r="L145" s="228">
        <v>0.6</v>
      </c>
      <c r="M145" s="151">
        <v>43831</v>
      </c>
      <c r="N145" s="151">
        <v>44012</v>
      </c>
      <c r="O145" s="152"/>
      <c r="P145" s="152" t="s">
        <v>324</v>
      </c>
      <c r="Q145" s="182">
        <f>(T145*Y145)+(T146*Y146)+(T147*Y147)</f>
        <v>0</v>
      </c>
      <c r="R145" s="182" t="s">
        <v>59</v>
      </c>
      <c r="S145" s="104" t="s">
        <v>325</v>
      </c>
      <c r="T145" s="106">
        <v>0.4</v>
      </c>
      <c r="U145" s="117">
        <v>43831</v>
      </c>
      <c r="V145" s="117">
        <v>43861</v>
      </c>
      <c r="W145" s="7">
        <f>V145-U145</f>
        <v>30</v>
      </c>
      <c r="X145" s="104"/>
      <c r="Y145" s="8">
        <f>IF(X145="ejecutado",1,0)</f>
        <v>0</v>
      </c>
      <c r="Z145" s="9"/>
      <c r="AA145" s="9"/>
      <c r="AB145" s="122" t="s">
        <v>61</v>
      </c>
      <c r="AC145" s="122" t="s">
        <v>61</v>
      </c>
      <c r="AD145" s="122" t="s">
        <v>62</v>
      </c>
      <c r="AE145" s="122" t="s">
        <v>61</v>
      </c>
      <c r="AF145" s="122" t="s">
        <v>61</v>
      </c>
      <c r="AG145" s="122" t="s">
        <v>61</v>
      </c>
      <c r="AH145" s="122" t="s">
        <v>61</v>
      </c>
      <c r="AI145" s="122" t="s">
        <v>62</v>
      </c>
      <c r="AJ145" s="122" t="s">
        <v>62</v>
      </c>
      <c r="AK145" s="122" t="s">
        <v>62</v>
      </c>
      <c r="AL145" s="122" t="s">
        <v>62</v>
      </c>
      <c r="AM145" s="122" t="s">
        <v>62</v>
      </c>
      <c r="AN145" s="122" t="s">
        <v>62</v>
      </c>
      <c r="AO145" s="122" t="s">
        <v>62</v>
      </c>
      <c r="AP145" s="122" t="s">
        <v>61</v>
      </c>
      <c r="AQ145" s="122" t="s">
        <v>61</v>
      </c>
      <c r="AR145" s="122" t="s">
        <v>61</v>
      </c>
      <c r="AS145" s="122" t="s">
        <v>62</v>
      </c>
    </row>
    <row r="146" spans="1:122" ht="81" customHeight="1">
      <c r="A146" s="230"/>
      <c r="B146" s="152"/>
      <c r="C146" s="171"/>
      <c r="D146" s="152"/>
      <c r="E146" s="152"/>
      <c r="F146" s="152"/>
      <c r="G146" s="152"/>
      <c r="H146" s="152"/>
      <c r="I146" s="229"/>
      <c r="J146" s="229"/>
      <c r="K146" s="152"/>
      <c r="L146" s="228"/>
      <c r="M146" s="151"/>
      <c r="N146" s="151"/>
      <c r="O146" s="152"/>
      <c r="P146" s="152"/>
      <c r="Q146" s="182"/>
      <c r="R146" s="182"/>
      <c r="S146" s="104" t="s">
        <v>326</v>
      </c>
      <c r="T146" s="106">
        <v>0.2</v>
      </c>
      <c r="U146" s="117">
        <v>43862</v>
      </c>
      <c r="V146" s="117">
        <v>43889</v>
      </c>
      <c r="W146" s="7">
        <f t="shared" ref="W146:W153" si="51">V146-U146</f>
        <v>27</v>
      </c>
      <c r="X146" s="104"/>
      <c r="Y146" s="8">
        <f t="shared" ref="Y146:Y147" si="52">IF(X146="ejecutado",1,0)</f>
        <v>0</v>
      </c>
      <c r="Z146" s="9"/>
      <c r="AA146" s="9"/>
      <c r="AB146" s="122" t="s">
        <v>61</v>
      </c>
      <c r="AC146" s="122" t="s">
        <v>61</v>
      </c>
      <c r="AD146" s="122" t="s">
        <v>62</v>
      </c>
      <c r="AE146" s="122" t="s">
        <v>61</v>
      </c>
      <c r="AF146" s="122" t="s">
        <v>61</v>
      </c>
      <c r="AG146" s="122" t="s">
        <v>61</v>
      </c>
      <c r="AH146" s="122" t="s">
        <v>61</v>
      </c>
      <c r="AI146" s="122" t="s">
        <v>62</v>
      </c>
      <c r="AJ146" s="122" t="s">
        <v>62</v>
      </c>
      <c r="AK146" s="122" t="s">
        <v>62</v>
      </c>
      <c r="AL146" s="122" t="s">
        <v>62</v>
      </c>
      <c r="AM146" s="122" t="s">
        <v>62</v>
      </c>
      <c r="AN146" s="122" t="s">
        <v>62</v>
      </c>
      <c r="AO146" s="122" t="s">
        <v>62</v>
      </c>
      <c r="AP146" s="122" t="s">
        <v>61</v>
      </c>
      <c r="AQ146" s="122" t="s">
        <v>61</v>
      </c>
      <c r="AR146" s="122" t="s">
        <v>61</v>
      </c>
      <c r="AS146" s="122" t="s">
        <v>62</v>
      </c>
    </row>
    <row r="147" spans="1:122" ht="81" customHeight="1">
      <c r="A147" s="230"/>
      <c r="B147" s="152"/>
      <c r="C147" s="171"/>
      <c r="D147" s="152"/>
      <c r="E147" s="152"/>
      <c r="F147" s="152"/>
      <c r="G147" s="152"/>
      <c r="H147" s="152"/>
      <c r="I147" s="229"/>
      <c r="J147" s="229"/>
      <c r="K147" s="152"/>
      <c r="L147" s="228"/>
      <c r="M147" s="151"/>
      <c r="N147" s="151"/>
      <c r="O147" s="152"/>
      <c r="P147" s="152"/>
      <c r="Q147" s="182"/>
      <c r="R147" s="182"/>
      <c r="S147" s="104" t="s">
        <v>327</v>
      </c>
      <c r="T147" s="106">
        <v>0.4</v>
      </c>
      <c r="U147" s="117">
        <v>43891</v>
      </c>
      <c r="V147" s="117">
        <v>44012</v>
      </c>
      <c r="W147" s="7">
        <f t="shared" si="51"/>
        <v>121</v>
      </c>
      <c r="X147" s="104"/>
      <c r="Y147" s="8">
        <f t="shared" si="52"/>
        <v>0</v>
      </c>
      <c r="Z147" s="9"/>
      <c r="AA147" s="9"/>
      <c r="AB147" s="122" t="s">
        <v>61</v>
      </c>
      <c r="AC147" s="122" t="s">
        <v>61</v>
      </c>
      <c r="AD147" s="122" t="s">
        <v>62</v>
      </c>
      <c r="AE147" s="122" t="s">
        <v>61</v>
      </c>
      <c r="AF147" s="122" t="s">
        <v>61</v>
      </c>
      <c r="AG147" s="122" t="s">
        <v>61</v>
      </c>
      <c r="AH147" s="122" t="s">
        <v>61</v>
      </c>
      <c r="AI147" s="122" t="s">
        <v>62</v>
      </c>
      <c r="AJ147" s="122" t="s">
        <v>62</v>
      </c>
      <c r="AK147" s="122" t="s">
        <v>62</v>
      </c>
      <c r="AL147" s="122" t="s">
        <v>62</v>
      </c>
      <c r="AM147" s="122" t="s">
        <v>62</v>
      </c>
      <c r="AN147" s="122" t="s">
        <v>62</v>
      </c>
      <c r="AO147" s="122" t="s">
        <v>62</v>
      </c>
      <c r="AP147" s="122" t="s">
        <v>61</v>
      </c>
      <c r="AQ147" s="122" t="s">
        <v>61</v>
      </c>
      <c r="AR147" s="122" t="s">
        <v>61</v>
      </c>
      <c r="AS147" s="122" t="s">
        <v>62</v>
      </c>
    </row>
    <row r="148" spans="1:122" ht="81" customHeight="1">
      <c r="A148" s="230"/>
      <c r="B148" s="152"/>
      <c r="C148" s="171"/>
      <c r="D148" s="152"/>
      <c r="E148" s="152"/>
      <c r="F148" s="152"/>
      <c r="G148" s="152"/>
      <c r="H148" s="152"/>
      <c r="I148" s="229"/>
      <c r="J148" s="229"/>
      <c r="K148" s="158" t="s">
        <v>328</v>
      </c>
      <c r="L148" s="148">
        <v>0.2</v>
      </c>
      <c r="M148" s="156">
        <v>43831</v>
      </c>
      <c r="N148" s="156">
        <v>44012</v>
      </c>
      <c r="O148" s="104"/>
      <c r="P148" s="158" t="s">
        <v>329</v>
      </c>
      <c r="Q148" s="153">
        <f>(T148*Y148)+(T149*Y149)</f>
        <v>0</v>
      </c>
      <c r="R148" s="153" t="s">
        <v>59</v>
      </c>
      <c r="S148" s="104" t="s">
        <v>330</v>
      </c>
      <c r="T148" s="106">
        <v>0.3</v>
      </c>
      <c r="U148" s="117">
        <v>43831</v>
      </c>
      <c r="V148" s="117">
        <v>43889</v>
      </c>
      <c r="W148" s="7">
        <f t="shared" si="51"/>
        <v>58</v>
      </c>
      <c r="X148" s="104"/>
      <c r="Y148" s="8">
        <f>IF(X148="ejecutado",1,0)</f>
        <v>0</v>
      </c>
      <c r="Z148" s="9"/>
      <c r="AA148" s="9"/>
      <c r="AB148" s="122" t="s">
        <v>61</v>
      </c>
      <c r="AC148" s="122" t="s">
        <v>61</v>
      </c>
      <c r="AD148" s="122" t="s">
        <v>62</v>
      </c>
      <c r="AE148" s="122" t="s">
        <v>61</v>
      </c>
      <c r="AF148" s="122" t="s">
        <v>61</v>
      </c>
      <c r="AG148" s="122" t="s">
        <v>61</v>
      </c>
      <c r="AH148" s="122" t="s">
        <v>61</v>
      </c>
      <c r="AI148" s="122" t="s">
        <v>61</v>
      </c>
      <c r="AJ148" s="122" t="s">
        <v>62</v>
      </c>
      <c r="AK148" s="122" t="s">
        <v>61</v>
      </c>
      <c r="AL148" s="122" t="s">
        <v>61</v>
      </c>
      <c r="AM148" s="122" t="s">
        <v>61</v>
      </c>
      <c r="AN148" s="122" t="s">
        <v>61</v>
      </c>
      <c r="AO148" s="122" t="s">
        <v>61</v>
      </c>
      <c r="AP148" s="122" t="s">
        <v>61</v>
      </c>
      <c r="AQ148" s="122" t="s">
        <v>61</v>
      </c>
      <c r="AR148" s="122" t="s">
        <v>61</v>
      </c>
      <c r="AS148" s="122" t="s">
        <v>61</v>
      </c>
    </row>
    <row r="149" spans="1:122" ht="81" customHeight="1">
      <c r="A149" s="230"/>
      <c r="B149" s="152"/>
      <c r="C149" s="171"/>
      <c r="D149" s="152"/>
      <c r="E149" s="152"/>
      <c r="F149" s="152"/>
      <c r="G149" s="152"/>
      <c r="H149" s="152"/>
      <c r="I149" s="229"/>
      <c r="J149" s="229"/>
      <c r="K149" s="159"/>
      <c r="L149" s="150"/>
      <c r="M149" s="157"/>
      <c r="N149" s="157"/>
      <c r="O149" s="104"/>
      <c r="P149" s="159"/>
      <c r="Q149" s="155"/>
      <c r="R149" s="155"/>
      <c r="S149" s="104" t="s">
        <v>331</v>
      </c>
      <c r="T149" s="106">
        <v>0.7</v>
      </c>
      <c r="U149" s="117">
        <v>43891</v>
      </c>
      <c r="V149" s="117">
        <v>43983</v>
      </c>
      <c r="W149" s="7">
        <f t="shared" si="51"/>
        <v>92</v>
      </c>
      <c r="X149" s="104"/>
      <c r="Y149" s="8">
        <f>IF(X149="ejecutado",1,0)</f>
        <v>0</v>
      </c>
      <c r="Z149" s="9"/>
      <c r="AA149" s="9"/>
      <c r="AB149" s="122" t="s">
        <v>61</v>
      </c>
      <c r="AC149" s="122" t="s">
        <v>61</v>
      </c>
      <c r="AD149" s="122" t="s">
        <v>62</v>
      </c>
      <c r="AE149" s="122" t="s">
        <v>61</v>
      </c>
      <c r="AF149" s="122" t="s">
        <v>61</v>
      </c>
      <c r="AG149" s="122" t="s">
        <v>61</v>
      </c>
      <c r="AH149" s="122" t="s">
        <v>61</v>
      </c>
      <c r="AI149" s="122" t="s">
        <v>61</v>
      </c>
      <c r="AJ149" s="122" t="s">
        <v>62</v>
      </c>
      <c r="AK149" s="122" t="s">
        <v>61</v>
      </c>
      <c r="AL149" s="122" t="s">
        <v>61</v>
      </c>
      <c r="AM149" s="122" t="s">
        <v>61</v>
      </c>
      <c r="AN149" s="122" t="s">
        <v>61</v>
      </c>
      <c r="AO149" s="122" t="s">
        <v>61</v>
      </c>
      <c r="AP149" s="122" t="s">
        <v>61</v>
      </c>
      <c r="AQ149" s="122" t="s">
        <v>61</v>
      </c>
      <c r="AR149" s="122" t="s">
        <v>61</v>
      </c>
      <c r="AS149" s="122" t="s">
        <v>61</v>
      </c>
    </row>
    <row r="150" spans="1:122" ht="111" customHeight="1">
      <c r="A150" s="230"/>
      <c r="B150" s="152"/>
      <c r="C150" s="171"/>
      <c r="D150" s="152"/>
      <c r="E150" s="152"/>
      <c r="F150" s="152"/>
      <c r="G150" s="152"/>
      <c r="H150" s="152"/>
      <c r="I150" s="229"/>
      <c r="J150" s="229"/>
      <c r="K150" s="152" t="s">
        <v>332</v>
      </c>
      <c r="L150" s="228">
        <v>0.2</v>
      </c>
      <c r="M150" s="151">
        <v>43831</v>
      </c>
      <c r="N150" s="151">
        <v>44012</v>
      </c>
      <c r="O150" s="152"/>
      <c r="P150" s="152" t="s">
        <v>117</v>
      </c>
      <c r="Q150" s="182">
        <f>(T150*Y150)+(T151*Y151)+(T152*Y152)+(T153*Y153)</f>
        <v>0</v>
      </c>
      <c r="R150" s="182" t="s">
        <v>59</v>
      </c>
      <c r="S150" s="112" t="s">
        <v>333</v>
      </c>
      <c r="T150" s="106">
        <v>0.2</v>
      </c>
      <c r="U150" s="117">
        <v>43831</v>
      </c>
      <c r="V150" s="117">
        <v>43861</v>
      </c>
      <c r="W150" s="7">
        <f>V150-U150</f>
        <v>30</v>
      </c>
      <c r="X150" s="104"/>
      <c r="Y150" s="8">
        <f>IF(X150="ejecutado",1,0)</f>
        <v>0</v>
      </c>
      <c r="Z150" s="9"/>
      <c r="AA150" s="9"/>
      <c r="AB150" s="122" t="s">
        <v>61</v>
      </c>
      <c r="AC150" s="122" t="s">
        <v>61</v>
      </c>
      <c r="AD150" s="122" t="s">
        <v>62</v>
      </c>
      <c r="AE150" s="122" t="s">
        <v>61</v>
      </c>
      <c r="AF150" s="122" t="s">
        <v>61</v>
      </c>
      <c r="AG150" s="122" t="s">
        <v>61</v>
      </c>
      <c r="AH150" s="122" t="s">
        <v>61</v>
      </c>
      <c r="AI150" s="122" t="s">
        <v>62</v>
      </c>
      <c r="AJ150" s="122" t="s">
        <v>62</v>
      </c>
      <c r="AK150" s="122" t="s">
        <v>61</v>
      </c>
      <c r="AL150" s="122" t="s">
        <v>61</v>
      </c>
      <c r="AM150" s="122" t="s">
        <v>61</v>
      </c>
      <c r="AN150" s="122" t="s">
        <v>61</v>
      </c>
      <c r="AO150" s="122" t="s">
        <v>61</v>
      </c>
      <c r="AP150" s="122" t="s">
        <v>61</v>
      </c>
      <c r="AQ150" s="122" t="s">
        <v>61</v>
      </c>
      <c r="AR150" s="122" t="s">
        <v>61</v>
      </c>
      <c r="AS150" s="122" t="s">
        <v>61</v>
      </c>
    </row>
    <row r="151" spans="1:122" ht="111" customHeight="1">
      <c r="A151" s="230"/>
      <c r="B151" s="152"/>
      <c r="C151" s="171"/>
      <c r="D151" s="152"/>
      <c r="E151" s="152"/>
      <c r="F151" s="152"/>
      <c r="G151" s="152"/>
      <c r="H151" s="152"/>
      <c r="I151" s="229"/>
      <c r="J151" s="229"/>
      <c r="K151" s="152"/>
      <c r="L151" s="228"/>
      <c r="M151" s="151"/>
      <c r="N151" s="151"/>
      <c r="O151" s="152"/>
      <c r="P151" s="152"/>
      <c r="Q151" s="182"/>
      <c r="R151" s="182"/>
      <c r="S151" s="112" t="s">
        <v>334</v>
      </c>
      <c r="T151" s="106">
        <v>0.2</v>
      </c>
      <c r="U151" s="117">
        <v>43862</v>
      </c>
      <c r="V151" s="117">
        <v>43889</v>
      </c>
      <c r="W151" s="7">
        <f t="shared" si="51"/>
        <v>27</v>
      </c>
      <c r="X151" s="104"/>
      <c r="Y151" s="8">
        <f>IF(X151="ejecutado",1,0)</f>
        <v>0</v>
      </c>
      <c r="Z151" s="9"/>
      <c r="AA151" s="9"/>
      <c r="AB151" s="122" t="s">
        <v>61</v>
      </c>
      <c r="AC151" s="122" t="s">
        <v>61</v>
      </c>
      <c r="AD151" s="122" t="s">
        <v>62</v>
      </c>
      <c r="AE151" s="122" t="s">
        <v>61</v>
      </c>
      <c r="AF151" s="122" t="s">
        <v>61</v>
      </c>
      <c r="AG151" s="122" t="s">
        <v>61</v>
      </c>
      <c r="AH151" s="122" t="s">
        <v>61</v>
      </c>
      <c r="AI151" s="122" t="s">
        <v>62</v>
      </c>
      <c r="AJ151" s="122" t="s">
        <v>62</v>
      </c>
      <c r="AK151" s="122" t="s">
        <v>61</v>
      </c>
      <c r="AL151" s="122" t="s">
        <v>61</v>
      </c>
      <c r="AM151" s="122" t="s">
        <v>61</v>
      </c>
      <c r="AN151" s="122" t="s">
        <v>61</v>
      </c>
      <c r="AO151" s="122" t="s">
        <v>61</v>
      </c>
      <c r="AP151" s="122" t="s">
        <v>61</v>
      </c>
      <c r="AQ151" s="122" t="s">
        <v>61</v>
      </c>
      <c r="AR151" s="122" t="s">
        <v>61</v>
      </c>
      <c r="AS151" s="122" t="s">
        <v>61</v>
      </c>
    </row>
    <row r="152" spans="1:122" ht="111" customHeight="1">
      <c r="A152" s="230"/>
      <c r="B152" s="152"/>
      <c r="C152" s="171"/>
      <c r="D152" s="152"/>
      <c r="E152" s="152"/>
      <c r="F152" s="152"/>
      <c r="G152" s="152"/>
      <c r="H152" s="152"/>
      <c r="I152" s="229"/>
      <c r="J152" s="229"/>
      <c r="K152" s="152"/>
      <c r="L152" s="228"/>
      <c r="M152" s="151"/>
      <c r="N152" s="151"/>
      <c r="O152" s="152"/>
      <c r="P152" s="152"/>
      <c r="Q152" s="182"/>
      <c r="R152" s="182"/>
      <c r="S152" s="112" t="s">
        <v>335</v>
      </c>
      <c r="T152" s="106">
        <v>0.4</v>
      </c>
      <c r="U152" s="117">
        <v>43891</v>
      </c>
      <c r="V152" s="117">
        <v>43981</v>
      </c>
      <c r="W152" s="7">
        <f t="shared" si="51"/>
        <v>90</v>
      </c>
      <c r="X152" s="104"/>
      <c r="Y152" s="8">
        <f>IF(X152="ejecutado",1,0)</f>
        <v>0</v>
      </c>
      <c r="Z152" s="9"/>
      <c r="AA152" s="9"/>
      <c r="AB152" s="122" t="s">
        <v>61</v>
      </c>
      <c r="AC152" s="122" t="s">
        <v>61</v>
      </c>
      <c r="AD152" s="122" t="s">
        <v>62</v>
      </c>
      <c r="AE152" s="122" t="s">
        <v>61</v>
      </c>
      <c r="AF152" s="122" t="s">
        <v>61</v>
      </c>
      <c r="AG152" s="122" t="s">
        <v>61</v>
      </c>
      <c r="AH152" s="122" t="s">
        <v>61</v>
      </c>
      <c r="AI152" s="122" t="s">
        <v>62</v>
      </c>
      <c r="AJ152" s="122" t="s">
        <v>62</v>
      </c>
      <c r="AK152" s="122" t="s">
        <v>61</v>
      </c>
      <c r="AL152" s="122" t="s">
        <v>61</v>
      </c>
      <c r="AM152" s="122" t="s">
        <v>61</v>
      </c>
      <c r="AN152" s="122" t="s">
        <v>61</v>
      </c>
      <c r="AO152" s="122" t="s">
        <v>61</v>
      </c>
      <c r="AP152" s="122" t="s">
        <v>61</v>
      </c>
      <c r="AQ152" s="122" t="s">
        <v>61</v>
      </c>
      <c r="AR152" s="122" t="s">
        <v>61</v>
      </c>
      <c r="AS152" s="122" t="s">
        <v>61</v>
      </c>
    </row>
    <row r="153" spans="1:122" ht="111" customHeight="1">
      <c r="A153" s="230"/>
      <c r="B153" s="152"/>
      <c r="C153" s="171"/>
      <c r="D153" s="152"/>
      <c r="E153" s="152"/>
      <c r="F153" s="152"/>
      <c r="G153" s="152"/>
      <c r="H153" s="152"/>
      <c r="I153" s="229"/>
      <c r="J153" s="229"/>
      <c r="K153" s="152"/>
      <c r="L153" s="228"/>
      <c r="M153" s="151"/>
      <c r="N153" s="151"/>
      <c r="O153" s="152"/>
      <c r="P153" s="152"/>
      <c r="Q153" s="182"/>
      <c r="R153" s="182"/>
      <c r="S153" s="112" t="s">
        <v>336</v>
      </c>
      <c r="T153" s="106">
        <v>0.2</v>
      </c>
      <c r="U153" s="117">
        <v>43983</v>
      </c>
      <c r="V153" s="117">
        <v>44012</v>
      </c>
      <c r="W153" s="7">
        <f t="shared" si="51"/>
        <v>29</v>
      </c>
      <c r="X153" s="104"/>
      <c r="Y153" s="8">
        <f t="shared" ref="Y153" si="53">IF(X153="ejecutado",1,0)</f>
        <v>0</v>
      </c>
      <c r="Z153" s="9"/>
      <c r="AA153" s="9"/>
      <c r="AB153" s="122" t="s">
        <v>61</v>
      </c>
      <c r="AC153" s="122" t="s">
        <v>61</v>
      </c>
      <c r="AD153" s="122" t="s">
        <v>62</v>
      </c>
      <c r="AE153" s="122" t="s">
        <v>61</v>
      </c>
      <c r="AF153" s="122" t="s">
        <v>61</v>
      </c>
      <c r="AG153" s="122" t="s">
        <v>61</v>
      </c>
      <c r="AH153" s="122" t="s">
        <v>61</v>
      </c>
      <c r="AI153" s="122" t="s">
        <v>62</v>
      </c>
      <c r="AJ153" s="122" t="s">
        <v>62</v>
      </c>
      <c r="AK153" s="122" t="s">
        <v>61</v>
      </c>
      <c r="AL153" s="122" t="s">
        <v>61</v>
      </c>
      <c r="AM153" s="122" t="s">
        <v>61</v>
      </c>
      <c r="AN153" s="122" t="s">
        <v>61</v>
      </c>
      <c r="AO153" s="122" t="s">
        <v>61</v>
      </c>
      <c r="AP153" s="122" t="s">
        <v>61</v>
      </c>
      <c r="AQ153" s="122" t="s">
        <v>61</v>
      </c>
      <c r="AR153" s="122" t="s">
        <v>61</v>
      </c>
      <c r="AS153" s="122" t="s">
        <v>61</v>
      </c>
    </row>
    <row r="154" spans="1:122" ht="60" customHeight="1">
      <c r="A154" s="158">
        <v>12</v>
      </c>
      <c r="B154" s="158" t="s">
        <v>110</v>
      </c>
      <c r="C154" s="158" t="s">
        <v>337</v>
      </c>
      <c r="D154" s="158" t="s">
        <v>52</v>
      </c>
      <c r="E154" s="158" t="s">
        <v>113</v>
      </c>
      <c r="F154" s="158" t="s">
        <v>54</v>
      </c>
      <c r="G154" s="158" t="s">
        <v>338</v>
      </c>
      <c r="H154" s="158" t="s">
        <v>339</v>
      </c>
      <c r="I154" s="167">
        <v>0.5</v>
      </c>
      <c r="J154" s="167"/>
      <c r="K154" s="170" t="s">
        <v>340</v>
      </c>
      <c r="L154" s="228">
        <v>0.4</v>
      </c>
      <c r="M154" s="151" t="s">
        <v>341</v>
      </c>
      <c r="N154" s="151">
        <v>44012</v>
      </c>
      <c r="O154" s="152"/>
      <c r="P154" s="152" t="s">
        <v>342</v>
      </c>
      <c r="Q154" s="153"/>
      <c r="R154" s="153" t="s">
        <v>243</v>
      </c>
      <c r="S154" s="128" t="s">
        <v>343</v>
      </c>
      <c r="T154" s="106">
        <v>0.35</v>
      </c>
      <c r="U154" s="117">
        <v>43891</v>
      </c>
      <c r="V154" s="117">
        <v>43920</v>
      </c>
      <c r="W154" s="7">
        <f>V154-U154</f>
        <v>29</v>
      </c>
      <c r="X154" s="104"/>
      <c r="Y154" s="8">
        <f>IF(X154="ejecutado",1,0)</f>
        <v>0</v>
      </c>
      <c r="Z154" s="9"/>
      <c r="AA154" s="9"/>
      <c r="AB154" s="164" t="s">
        <v>62</v>
      </c>
      <c r="AC154" s="122" t="s">
        <v>61</v>
      </c>
      <c r="AD154" s="122" t="s">
        <v>62</v>
      </c>
      <c r="AE154" s="122" t="s">
        <v>61</v>
      </c>
      <c r="AF154" s="122" t="s">
        <v>61</v>
      </c>
      <c r="AG154" s="122" t="s">
        <v>61</v>
      </c>
      <c r="AH154" s="122" t="s">
        <v>62</v>
      </c>
      <c r="AI154" s="122" t="s">
        <v>62</v>
      </c>
      <c r="AJ154" s="122" t="s">
        <v>61</v>
      </c>
      <c r="AK154" s="122" t="s">
        <v>61</v>
      </c>
      <c r="AL154" s="122" t="s">
        <v>61</v>
      </c>
      <c r="AM154" s="122" t="s">
        <v>61</v>
      </c>
      <c r="AN154" s="122" t="s">
        <v>61</v>
      </c>
      <c r="AO154" s="122" t="s">
        <v>61</v>
      </c>
      <c r="AP154" s="122" t="s">
        <v>61</v>
      </c>
      <c r="AQ154" s="122" t="s">
        <v>61</v>
      </c>
      <c r="AR154" s="122" t="s">
        <v>61</v>
      </c>
      <c r="AS154" s="122" t="s">
        <v>62</v>
      </c>
    </row>
    <row r="155" spans="1:122" ht="60" customHeight="1">
      <c r="A155" s="174"/>
      <c r="B155" s="174"/>
      <c r="C155" s="174"/>
      <c r="D155" s="174"/>
      <c r="E155" s="174"/>
      <c r="F155" s="174"/>
      <c r="G155" s="174"/>
      <c r="H155" s="174"/>
      <c r="I155" s="168"/>
      <c r="J155" s="168"/>
      <c r="K155" s="170"/>
      <c r="L155" s="228"/>
      <c r="M155" s="151"/>
      <c r="N155" s="151"/>
      <c r="O155" s="152"/>
      <c r="P155" s="152"/>
      <c r="Q155" s="154"/>
      <c r="R155" s="154"/>
      <c r="S155" s="128" t="s">
        <v>344</v>
      </c>
      <c r="T155" s="106">
        <v>0.35</v>
      </c>
      <c r="U155" s="117">
        <v>43923</v>
      </c>
      <c r="V155" s="117">
        <v>43951</v>
      </c>
      <c r="W155" s="7">
        <f t="shared" ref="W155:W156" si="54">V155-U155</f>
        <v>28</v>
      </c>
      <c r="X155" s="104"/>
      <c r="Y155" s="8">
        <f t="shared" ref="Y155:Y156" si="55">IF(X155="ejecutado",1,0)</f>
        <v>0</v>
      </c>
      <c r="Z155" s="9"/>
      <c r="AA155" s="9"/>
      <c r="AB155" s="166"/>
      <c r="AC155" s="122" t="s">
        <v>61</v>
      </c>
      <c r="AD155" s="122" t="s">
        <v>62</v>
      </c>
      <c r="AE155" s="122" t="s">
        <v>61</v>
      </c>
      <c r="AF155" s="122" t="s">
        <v>61</v>
      </c>
      <c r="AG155" s="122" t="s">
        <v>61</v>
      </c>
      <c r="AH155" s="122" t="s">
        <v>62</v>
      </c>
      <c r="AI155" s="122" t="s">
        <v>62</v>
      </c>
      <c r="AJ155" s="122" t="s">
        <v>61</v>
      </c>
      <c r="AK155" s="122" t="s">
        <v>61</v>
      </c>
      <c r="AL155" s="122" t="s">
        <v>61</v>
      </c>
      <c r="AM155" s="122" t="s">
        <v>61</v>
      </c>
      <c r="AN155" s="122" t="s">
        <v>61</v>
      </c>
      <c r="AO155" s="122" t="s">
        <v>61</v>
      </c>
      <c r="AP155" s="122" t="s">
        <v>61</v>
      </c>
      <c r="AQ155" s="122" t="s">
        <v>61</v>
      </c>
      <c r="AR155" s="122" t="s">
        <v>61</v>
      </c>
      <c r="AS155" s="122" t="s">
        <v>62</v>
      </c>
    </row>
    <row r="156" spans="1:122" ht="78" customHeight="1">
      <c r="A156" s="174"/>
      <c r="B156" s="174"/>
      <c r="C156" s="174"/>
      <c r="D156" s="174"/>
      <c r="E156" s="174"/>
      <c r="F156" s="174"/>
      <c r="G156" s="174"/>
      <c r="H156" s="174"/>
      <c r="I156" s="168"/>
      <c r="J156" s="168"/>
      <c r="K156" s="170"/>
      <c r="L156" s="228"/>
      <c r="M156" s="151"/>
      <c r="N156" s="151"/>
      <c r="O156" s="152"/>
      <c r="P156" s="152"/>
      <c r="Q156" s="154"/>
      <c r="R156" s="154"/>
      <c r="S156" s="128" t="s">
        <v>345</v>
      </c>
      <c r="T156" s="106">
        <v>0.3</v>
      </c>
      <c r="U156" s="117">
        <v>43952</v>
      </c>
      <c r="V156" s="117">
        <v>43966</v>
      </c>
      <c r="W156" s="7">
        <f t="shared" si="54"/>
        <v>14</v>
      </c>
      <c r="X156" s="104"/>
      <c r="Y156" s="8">
        <f t="shared" si="55"/>
        <v>0</v>
      </c>
      <c r="Z156" s="9"/>
      <c r="AA156" s="9"/>
      <c r="AB156" s="122" t="s">
        <v>62</v>
      </c>
      <c r="AC156" s="122" t="s">
        <v>61</v>
      </c>
      <c r="AD156" s="122" t="s">
        <v>62</v>
      </c>
      <c r="AE156" s="122" t="s">
        <v>61</v>
      </c>
      <c r="AF156" s="122" t="s">
        <v>61</v>
      </c>
      <c r="AG156" s="122" t="s">
        <v>61</v>
      </c>
      <c r="AH156" s="122" t="s">
        <v>62</v>
      </c>
      <c r="AI156" s="122" t="s">
        <v>62</v>
      </c>
      <c r="AJ156" s="122" t="s">
        <v>61</v>
      </c>
      <c r="AK156" s="122" t="s">
        <v>61</v>
      </c>
      <c r="AL156" s="122" t="s">
        <v>61</v>
      </c>
      <c r="AM156" s="122" t="s">
        <v>61</v>
      </c>
      <c r="AN156" s="122" t="s">
        <v>61</v>
      </c>
      <c r="AO156" s="122" t="s">
        <v>61</v>
      </c>
      <c r="AP156" s="122" t="s">
        <v>61</v>
      </c>
      <c r="AQ156" s="122" t="s">
        <v>61</v>
      </c>
      <c r="AR156" s="122" t="s">
        <v>61</v>
      </c>
      <c r="AS156" s="122" t="s">
        <v>62</v>
      </c>
    </row>
    <row r="157" spans="1:122" ht="58.5" customHeight="1">
      <c r="A157" s="174"/>
      <c r="B157" s="174"/>
      <c r="C157" s="174"/>
      <c r="D157" s="174"/>
      <c r="E157" s="174"/>
      <c r="F157" s="174"/>
      <c r="G157" s="174"/>
      <c r="H157" s="174"/>
      <c r="I157" s="168"/>
      <c r="J157" s="168"/>
      <c r="K157" s="158" t="s">
        <v>346</v>
      </c>
      <c r="L157" s="148">
        <v>0.4</v>
      </c>
      <c r="M157" s="156" t="s">
        <v>347</v>
      </c>
      <c r="N157" s="156" t="s">
        <v>348</v>
      </c>
      <c r="O157" s="152"/>
      <c r="P157" s="158" t="s">
        <v>349</v>
      </c>
      <c r="Q157" s="153"/>
      <c r="R157" s="153" t="s">
        <v>350</v>
      </c>
      <c r="S157" s="128" t="s">
        <v>351</v>
      </c>
      <c r="T157" s="106">
        <v>0.3</v>
      </c>
      <c r="U157" s="117" t="s">
        <v>352</v>
      </c>
      <c r="V157" s="117" t="s">
        <v>353</v>
      </c>
      <c r="W157" s="7">
        <f>V157-U157</f>
        <v>9</v>
      </c>
      <c r="X157" s="104"/>
      <c r="Y157" s="8">
        <f>IF(X157="ejecutado",1,0)</f>
        <v>0</v>
      </c>
      <c r="Z157" s="9"/>
      <c r="AA157" s="9"/>
      <c r="AB157" s="122" t="s">
        <v>62</v>
      </c>
      <c r="AC157" s="122" t="s">
        <v>61</v>
      </c>
      <c r="AD157" s="122" t="s">
        <v>62</v>
      </c>
      <c r="AE157" s="122" t="s">
        <v>61</v>
      </c>
      <c r="AF157" s="122" t="s">
        <v>61</v>
      </c>
      <c r="AG157" s="122" t="s">
        <v>61</v>
      </c>
      <c r="AH157" s="122" t="s">
        <v>62</v>
      </c>
      <c r="AI157" s="122" t="s">
        <v>62</v>
      </c>
      <c r="AJ157" s="122" t="s">
        <v>61</v>
      </c>
      <c r="AK157" s="122" t="s">
        <v>61</v>
      </c>
      <c r="AL157" s="122" t="s">
        <v>61</v>
      </c>
      <c r="AM157" s="122" t="s">
        <v>61</v>
      </c>
      <c r="AN157" s="122" t="s">
        <v>61</v>
      </c>
      <c r="AO157" s="122" t="s">
        <v>61</v>
      </c>
      <c r="AP157" s="122" t="s">
        <v>61</v>
      </c>
      <c r="AQ157" s="122" t="s">
        <v>61</v>
      </c>
      <c r="AR157" s="122" t="s">
        <v>61</v>
      </c>
      <c r="AS157" s="122" t="s">
        <v>62</v>
      </c>
    </row>
    <row r="158" spans="1:122" ht="51" customHeight="1">
      <c r="A158" s="174"/>
      <c r="B158" s="174"/>
      <c r="C158" s="174"/>
      <c r="D158" s="174"/>
      <c r="E158" s="174"/>
      <c r="F158" s="174"/>
      <c r="G158" s="174"/>
      <c r="H158" s="174"/>
      <c r="I158" s="168"/>
      <c r="J158" s="168"/>
      <c r="K158" s="174"/>
      <c r="L158" s="149"/>
      <c r="M158" s="204"/>
      <c r="N158" s="204"/>
      <c r="O158" s="152"/>
      <c r="P158" s="174"/>
      <c r="Q158" s="154"/>
      <c r="R158" s="154"/>
      <c r="S158" s="128" t="s">
        <v>354</v>
      </c>
      <c r="T158" s="106">
        <v>0.3</v>
      </c>
      <c r="U158" s="107" t="s">
        <v>355</v>
      </c>
      <c r="V158" s="107" t="s">
        <v>356</v>
      </c>
      <c r="W158" s="7">
        <f t="shared" ref="W158:W159" si="56">V158-U158</f>
        <v>19</v>
      </c>
      <c r="X158" s="104"/>
      <c r="Y158" s="8">
        <f t="shared" ref="Y158:Y159" si="57">IF(X158="ejecutado",1,0)</f>
        <v>0</v>
      </c>
      <c r="Z158" s="9"/>
      <c r="AA158" s="9"/>
      <c r="AB158" s="122" t="s">
        <v>62</v>
      </c>
      <c r="AC158" s="122" t="s">
        <v>61</v>
      </c>
      <c r="AD158" s="122" t="s">
        <v>62</v>
      </c>
      <c r="AE158" s="122" t="s">
        <v>61</v>
      </c>
      <c r="AF158" s="122" t="s">
        <v>61</v>
      </c>
      <c r="AG158" s="122" t="s">
        <v>61</v>
      </c>
      <c r="AH158" s="122" t="s">
        <v>62</v>
      </c>
      <c r="AI158" s="122" t="s">
        <v>62</v>
      </c>
      <c r="AJ158" s="122" t="s">
        <v>61</v>
      </c>
      <c r="AK158" s="122" t="s">
        <v>61</v>
      </c>
      <c r="AL158" s="122" t="s">
        <v>61</v>
      </c>
      <c r="AM158" s="122" t="s">
        <v>61</v>
      </c>
      <c r="AN158" s="122" t="s">
        <v>61</v>
      </c>
      <c r="AO158" s="122" t="s">
        <v>61</v>
      </c>
      <c r="AP158" s="122" t="s">
        <v>61</v>
      </c>
      <c r="AQ158" s="122" t="s">
        <v>61</v>
      </c>
      <c r="AR158" s="122" t="s">
        <v>61</v>
      </c>
      <c r="AS158" s="122" t="s">
        <v>62</v>
      </c>
    </row>
    <row r="159" spans="1:122" ht="58.5" customHeight="1">
      <c r="A159" s="174"/>
      <c r="B159" s="174"/>
      <c r="C159" s="174"/>
      <c r="D159" s="174"/>
      <c r="E159" s="174"/>
      <c r="F159" s="174"/>
      <c r="G159" s="174"/>
      <c r="H159" s="174"/>
      <c r="I159" s="168"/>
      <c r="J159" s="168"/>
      <c r="K159" s="174"/>
      <c r="L159" s="149"/>
      <c r="M159" s="204"/>
      <c r="N159" s="204"/>
      <c r="O159" s="152"/>
      <c r="P159" s="174"/>
      <c r="Q159" s="154"/>
      <c r="R159" s="154"/>
      <c r="S159" s="128" t="s">
        <v>357</v>
      </c>
      <c r="T159" s="106">
        <v>0.2</v>
      </c>
      <c r="U159" s="107" t="s">
        <v>358</v>
      </c>
      <c r="V159" s="107" t="s">
        <v>348</v>
      </c>
      <c r="W159" s="7">
        <f t="shared" si="56"/>
        <v>28</v>
      </c>
      <c r="X159" s="104"/>
      <c r="Y159" s="8">
        <f t="shared" si="57"/>
        <v>0</v>
      </c>
      <c r="Z159" s="9"/>
      <c r="AA159" s="9"/>
      <c r="AB159" s="122" t="s">
        <v>62</v>
      </c>
      <c r="AC159" s="122" t="s">
        <v>61</v>
      </c>
      <c r="AD159" s="122" t="s">
        <v>62</v>
      </c>
      <c r="AE159" s="122" t="s">
        <v>61</v>
      </c>
      <c r="AF159" s="122" t="s">
        <v>61</v>
      </c>
      <c r="AG159" s="122" t="s">
        <v>61</v>
      </c>
      <c r="AH159" s="122" t="s">
        <v>62</v>
      </c>
      <c r="AI159" s="122" t="s">
        <v>62</v>
      </c>
      <c r="AJ159" s="122" t="s">
        <v>61</v>
      </c>
      <c r="AK159" s="122" t="s">
        <v>61</v>
      </c>
      <c r="AL159" s="122" t="s">
        <v>61</v>
      </c>
      <c r="AM159" s="122" t="s">
        <v>61</v>
      </c>
      <c r="AN159" s="122" t="s">
        <v>61</v>
      </c>
      <c r="AO159" s="122" t="s">
        <v>61</v>
      </c>
      <c r="AP159" s="122" t="s">
        <v>61</v>
      </c>
      <c r="AQ159" s="122" t="s">
        <v>61</v>
      </c>
      <c r="AR159" s="122" t="s">
        <v>61</v>
      </c>
      <c r="AS159" s="122" t="s">
        <v>62</v>
      </c>
    </row>
    <row r="160" spans="1:122" s="39" customFormat="1" ht="84" customHeight="1">
      <c r="A160" s="174"/>
      <c r="B160" s="174"/>
      <c r="C160" s="174"/>
      <c r="D160" s="174"/>
      <c r="E160" s="174"/>
      <c r="F160" s="174"/>
      <c r="G160" s="174"/>
      <c r="H160" s="174"/>
      <c r="I160" s="168"/>
      <c r="J160" s="168"/>
      <c r="K160" s="174"/>
      <c r="L160" s="149"/>
      <c r="M160" s="204"/>
      <c r="N160" s="204"/>
      <c r="O160" s="48"/>
      <c r="P160" s="159"/>
      <c r="Q160" s="154"/>
      <c r="R160" s="154"/>
      <c r="S160" s="137" t="s">
        <v>359</v>
      </c>
      <c r="T160" s="84">
        <v>0.2</v>
      </c>
      <c r="U160" s="85" t="s">
        <v>352</v>
      </c>
      <c r="V160" s="85" t="s">
        <v>360</v>
      </c>
      <c r="W160" s="49" t="e">
        <f>V160-U160</f>
        <v>#VALUE!</v>
      </c>
      <c r="X160" s="112"/>
      <c r="Y160" s="20">
        <f>IF(X160="ejecutado",1,0)</f>
        <v>0</v>
      </c>
      <c r="Z160" s="21"/>
      <c r="AA160" s="21"/>
      <c r="AB160" s="122" t="s">
        <v>62</v>
      </c>
      <c r="AC160" s="122" t="s">
        <v>61</v>
      </c>
      <c r="AD160" s="122" t="s">
        <v>62</v>
      </c>
      <c r="AE160" s="122" t="s">
        <v>61</v>
      </c>
      <c r="AF160" s="122" t="s">
        <v>61</v>
      </c>
      <c r="AG160" s="122" t="s">
        <v>61</v>
      </c>
      <c r="AH160" s="122" t="s">
        <v>62</v>
      </c>
      <c r="AI160" s="122" t="s">
        <v>62</v>
      </c>
      <c r="AJ160" s="122" t="s">
        <v>61</v>
      </c>
      <c r="AK160" s="122" t="s">
        <v>61</v>
      </c>
      <c r="AL160" s="122" t="s">
        <v>61</v>
      </c>
      <c r="AM160" s="122" t="s">
        <v>61</v>
      </c>
      <c r="AN160" s="122" t="s">
        <v>61</v>
      </c>
      <c r="AO160" s="122" t="s">
        <v>61</v>
      </c>
      <c r="AP160" s="122" t="s">
        <v>61</v>
      </c>
      <c r="AQ160" s="122" t="s">
        <v>61</v>
      </c>
      <c r="AR160" s="122" t="s">
        <v>61</v>
      </c>
      <c r="AS160" s="122" t="s">
        <v>62</v>
      </c>
      <c r="AT160" s="50"/>
      <c r="AU160" s="50"/>
      <c r="AV160" s="50"/>
      <c r="AW160" s="50"/>
      <c r="AX160" s="50"/>
      <c r="AY160" s="50"/>
      <c r="AZ160" s="50"/>
      <c r="BA160" s="50"/>
      <c r="BB160" s="50"/>
      <c r="BC160" s="50"/>
      <c r="BD160" s="50"/>
      <c r="BE160" s="50"/>
      <c r="BF160" s="50"/>
      <c r="BG160" s="50"/>
      <c r="BH160" s="50"/>
      <c r="BI160" s="50"/>
      <c r="BJ160" s="50"/>
      <c r="BK160" s="50"/>
      <c r="BL160" s="50"/>
      <c r="BM160" s="50"/>
      <c r="BN160" s="50"/>
      <c r="BO160" s="50"/>
      <c r="BP160" s="50"/>
      <c r="BQ160" s="50"/>
      <c r="BR160" s="50"/>
      <c r="BS160" s="50"/>
      <c r="BT160" s="50"/>
      <c r="BU160" s="50"/>
      <c r="BV160" s="50"/>
      <c r="BW160" s="50"/>
      <c r="BX160" s="50"/>
      <c r="BY160" s="50"/>
      <c r="BZ160" s="50"/>
      <c r="CA160" s="50"/>
      <c r="CB160" s="50"/>
      <c r="CC160" s="50"/>
      <c r="CD160" s="50"/>
      <c r="CE160" s="50"/>
      <c r="CF160" s="50"/>
      <c r="CG160" s="50"/>
      <c r="CH160" s="50"/>
      <c r="CI160" s="50"/>
      <c r="CJ160" s="50"/>
      <c r="CK160" s="50"/>
      <c r="CL160" s="50"/>
      <c r="CM160" s="50"/>
      <c r="CN160" s="50"/>
      <c r="CO160" s="50"/>
      <c r="CP160" s="50"/>
      <c r="CQ160" s="50"/>
      <c r="CR160" s="50"/>
      <c r="CS160" s="50"/>
      <c r="CT160" s="50"/>
      <c r="CU160" s="50"/>
      <c r="CV160" s="50"/>
      <c r="CW160" s="50"/>
      <c r="CX160" s="50"/>
      <c r="CY160" s="50"/>
      <c r="CZ160" s="50"/>
      <c r="DA160" s="50"/>
      <c r="DB160" s="50"/>
      <c r="DC160" s="50"/>
      <c r="DD160" s="50"/>
      <c r="DE160" s="50"/>
      <c r="DF160" s="50"/>
      <c r="DG160" s="50"/>
      <c r="DH160" s="50"/>
      <c r="DI160" s="50"/>
      <c r="DJ160" s="50"/>
      <c r="DK160" s="50"/>
      <c r="DL160" s="50"/>
      <c r="DM160" s="50"/>
      <c r="DN160" s="50"/>
      <c r="DO160" s="50"/>
      <c r="DP160" s="50"/>
      <c r="DQ160" s="50"/>
      <c r="DR160" s="50"/>
    </row>
    <row r="161" spans="1:45" ht="58.5" customHeight="1">
      <c r="A161" s="174"/>
      <c r="B161" s="174"/>
      <c r="C161" s="174"/>
      <c r="D161" s="174"/>
      <c r="E161" s="174"/>
      <c r="F161" s="174"/>
      <c r="G161" s="174"/>
      <c r="H161" s="174"/>
      <c r="I161" s="168"/>
      <c r="J161" s="168"/>
      <c r="K161" s="152" t="s">
        <v>361</v>
      </c>
      <c r="L161" s="228">
        <v>0.2</v>
      </c>
      <c r="M161" s="151" t="s">
        <v>347</v>
      </c>
      <c r="N161" s="151">
        <v>44012</v>
      </c>
      <c r="O161" s="152"/>
      <c r="P161" s="152" t="s">
        <v>362</v>
      </c>
      <c r="Q161" s="153"/>
      <c r="R161" s="153" t="s">
        <v>363</v>
      </c>
      <c r="S161" s="128" t="s">
        <v>364</v>
      </c>
      <c r="T161" s="106">
        <v>0.4</v>
      </c>
      <c r="U161" s="107" t="s">
        <v>352</v>
      </c>
      <c r="V161" s="107" t="s">
        <v>360</v>
      </c>
      <c r="W161" s="7" t="e">
        <f>V161-U161</f>
        <v>#VALUE!</v>
      </c>
      <c r="X161" s="104"/>
      <c r="Y161" s="8">
        <f>IF(X161="ejecutado",1,0)</f>
        <v>0</v>
      </c>
      <c r="Z161" s="9"/>
      <c r="AA161" s="9"/>
      <c r="AB161" s="122" t="s">
        <v>62</v>
      </c>
      <c r="AC161" s="122" t="s">
        <v>61</v>
      </c>
      <c r="AD161" s="122" t="s">
        <v>62</v>
      </c>
      <c r="AE161" s="122" t="s">
        <v>61</v>
      </c>
      <c r="AF161" s="122" t="s">
        <v>61</v>
      </c>
      <c r="AG161" s="122" t="s">
        <v>61</v>
      </c>
      <c r="AH161" s="122" t="s">
        <v>62</v>
      </c>
      <c r="AI161" s="122" t="s">
        <v>62</v>
      </c>
      <c r="AJ161" s="122" t="s">
        <v>61</v>
      </c>
      <c r="AK161" s="122" t="s">
        <v>61</v>
      </c>
      <c r="AL161" s="122" t="s">
        <v>61</v>
      </c>
      <c r="AM161" s="122" t="s">
        <v>61</v>
      </c>
      <c r="AN161" s="122" t="s">
        <v>61</v>
      </c>
      <c r="AO161" s="122" t="s">
        <v>61</v>
      </c>
      <c r="AP161" s="122" t="s">
        <v>61</v>
      </c>
      <c r="AQ161" s="122" t="s">
        <v>61</v>
      </c>
      <c r="AR161" s="122" t="s">
        <v>61</v>
      </c>
      <c r="AS161" s="122" t="s">
        <v>62</v>
      </c>
    </row>
    <row r="162" spans="1:45" ht="72" customHeight="1">
      <c r="A162" s="174"/>
      <c r="B162" s="174"/>
      <c r="C162" s="174"/>
      <c r="D162" s="174"/>
      <c r="E162" s="174"/>
      <c r="F162" s="174"/>
      <c r="G162" s="174"/>
      <c r="H162" s="159"/>
      <c r="I162" s="168"/>
      <c r="J162" s="168"/>
      <c r="K162" s="152"/>
      <c r="L162" s="228"/>
      <c r="M162" s="151"/>
      <c r="N162" s="151"/>
      <c r="O162" s="152"/>
      <c r="P162" s="152"/>
      <c r="Q162" s="154"/>
      <c r="R162" s="154"/>
      <c r="S162" s="128" t="s">
        <v>365</v>
      </c>
      <c r="T162" s="106">
        <v>0.6</v>
      </c>
      <c r="U162" s="107" t="s">
        <v>358</v>
      </c>
      <c r="V162" s="107" t="s">
        <v>366</v>
      </c>
      <c r="W162" s="7">
        <f t="shared" ref="W162" si="58">V162-U162</f>
        <v>150</v>
      </c>
      <c r="X162" s="104"/>
      <c r="Y162" s="8">
        <f t="shared" ref="Y162" si="59">IF(X162="ejecutado",1,0)</f>
        <v>0</v>
      </c>
      <c r="Z162" s="9"/>
      <c r="AA162" s="9"/>
      <c r="AB162" s="122" t="s">
        <v>62</v>
      </c>
      <c r="AC162" s="122" t="s">
        <v>61</v>
      </c>
      <c r="AD162" s="122" t="s">
        <v>62</v>
      </c>
      <c r="AE162" s="122" t="s">
        <v>61</v>
      </c>
      <c r="AF162" s="122" t="s">
        <v>61</v>
      </c>
      <c r="AG162" s="122" t="s">
        <v>61</v>
      </c>
      <c r="AH162" s="122" t="s">
        <v>62</v>
      </c>
      <c r="AI162" s="122" t="s">
        <v>62</v>
      </c>
      <c r="AJ162" s="122" t="s">
        <v>61</v>
      </c>
      <c r="AK162" s="122" t="s">
        <v>61</v>
      </c>
      <c r="AL162" s="122" t="s">
        <v>61</v>
      </c>
      <c r="AM162" s="122" t="s">
        <v>61</v>
      </c>
      <c r="AN162" s="122" t="s">
        <v>61</v>
      </c>
      <c r="AO162" s="122" t="s">
        <v>61</v>
      </c>
      <c r="AP162" s="122" t="s">
        <v>61</v>
      </c>
      <c r="AQ162" s="122" t="s">
        <v>61</v>
      </c>
      <c r="AR162" s="122" t="s">
        <v>61</v>
      </c>
      <c r="AS162" s="122" t="s">
        <v>62</v>
      </c>
    </row>
    <row r="163" spans="1:45" ht="19.5" customHeight="1">
      <c r="A163" s="174"/>
      <c r="B163" s="158" t="s">
        <v>110</v>
      </c>
      <c r="C163" s="158" t="s">
        <v>337</v>
      </c>
      <c r="D163" s="158" t="s">
        <v>52</v>
      </c>
      <c r="E163" s="158" t="s">
        <v>113</v>
      </c>
      <c r="F163" s="158" t="s">
        <v>54</v>
      </c>
      <c r="G163" s="158" t="s">
        <v>367</v>
      </c>
      <c r="H163" s="158" t="s">
        <v>339</v>
      </c>
      <c r="I163" s="167">
        <v>0.3</v>
      </c>
      <c r="J163" s="158"/>
      <c r="K163" s="196" t="s">
        <v>368</v>
      </c>
      <c r="L163" s="214">
        <v>0.3</v>
      </c>
      <c r="M163" s="156" t="s">
        <v>352</v>
      </c>
      <c r="N163" s="156" t="s">
        <v>366</v>
      </c>
      <c r="O163" s="152"/>
      <c r="P163" s="158" t="s">
        <v>369</v>
      </c>
      <c r="Q163" s="153"/>
      <c r="R163" s="153" t="s">
        <v>350</v>
      </c>
      <c r="S163" s="158" t="s">
        <v>370</v>
      </c>
      <c r="T163" s="148">
        <v>0.5</v>
      </c>
      <c r="U163" s="217" t="s">
        <v>352</v>
      </c>
      <c r="V163" s="217" t="s">
        <v>366</v>
      </c>
      <c r="W163" s="7">
        <f>V163-U163</f>
        <v>181</v>
      </c>
      <c r="X163" s="158"/>
      <c r="Y163" s="208">
        <f>IF(X163="ejecutado",1,0)</f>
        <v>0</v>
      </c>
      <c r="Z163" s="158"/>
      <c r="AA163" s="158"/>
      <c r="AB163" s="164" t="s">
        <v>62</v>
      </c>
      <c r="AC163" s="164" t="s">
        <v>61</v>
      </c>
      <c r="AD163" s="164" t="s">
        <v>62</v>
      </c>
      <c r="AE163" s="164" t="s">
        <v>61</v>
      </c>
      <c r="AF163" s="164" t="s">
        <v>61</v>
      </c>
      <c r="AG163" s="164" t="s">
        <v>61</v>
      </c>
      <c r="AH163" s="164" t="s">
        <v>62</v>
      </c>
      <c r="AI163" s="164" t="s">
        <v>62</v>
      </c>
      <c r="AJ163" s="164" t="s">
        <v>61</v>
      </c>
      <c r="AK163" s="164" t="s">
        <v>61</v>
      </c>
      <c r="AL163" s="164" t="s">
        <v>61</v>
      </c>
      <c r="AM163" s="164" t="s">
        <v>61</v>
      </c>
      <c r="AN163" s="164" t="s">
        <v>61</v>
      </c>
      <c r="AO163" s="164" t="s">
        <v>61</v>
      </c>
      <c r="AP163" s="164" t="s">
        <v>61</v>
      </c>
      <c r="AQ163" s="164" t="s">
        <v>61</v>
      </c>
      <c r="AR163" s="164" t="s">
        <v>61</v>
      </c>
      <c r="AS163" s="164" t="s">
        <v>61</v>
      </c>
    </row>
    <row r="164" spans="1:45" ht="30.75" customHeight="1">
      <c r="A164" s="174"/>
      <c r="B164" s="174"/>
      <c r="C164" s="174"/>
      <c r="D164" s="174"/>
      <c r="E164" s="174"/>
      <c r="F164" s="174"/>
      <c r="G164" s="174"/>
      <c r="H164" s="174"/>
      <c r="I164" s="168"/>
      <c r="J164" s="174"/>
      <c r="K164" s="223"/>
      <c r="L164" s="215"/>
      <c r="M164" s="204"/>
      <c r="N164" s="204"/>
      <c r="O164" s="152"/>
      <c r="P164" s="174"/>
      <c r="Q164" s="154"/>
      <c r="R164" s="154"/>
      <c r="S164" s="174"/>
      <c r="T164" s="149"/>
      <c r="U164" s="218"/>
      <c r="V164" s="218"/>
      <c r="W164" s="7">
        <f t="shared" ref="W164:W166" si="60">V164-U164</f>
        <v>0</v>
      </c>
      <c r="X164" s="174"/>
      <c r="Y164" s="209"/>
      <c r="Z164" s="174"/>
      <c r="AA164" s="174"/>
      <c r="AB164" s="165"/>
      <c r="AC164" s="165" t="s">
        <v>62</v>
      </c>
      <c r="AD164" s="165" t="s">
        <v>62</v>
      </c>
      <c r="AE164" s="165" t="s">
        <v>62</v>
      </c>
      <c r="AF164" s="165" t="s">
        <v>62</v>
      </c>
      <c r="AG164" s="165" t="s">
        <v>61</v>
      </c>
      <c r="AH164" s="165" t="s">
        <v>62</v>
      </c>
      <c r="AI164" s="165" t="s">
        <v>62</v>
      </c>
      <c r="AJ164" s="165" t="s">
        <v>61</v>
      </c>
      <c r="AK164" s="165" t="s">
        <v>61</v>
      </c>
      <c r="AL164" s="165" t="s">
        <v>61</v>
      </c>
      <c r="AM164" s="165" t="s">
        <v>61</v>
      </c>
      <c r="AN164" s="165" t="s">
        <v>61</v>
      </c>
      <c r="AO164" s="165" t="s">
        <v>61</v>
      </c>
      <c r="AP164" s="165" t="s">
        <v>61</v>
      </c>
      <c r="AQ164" s="165" t="s">
        <v>61</v>
      </c>
      <c r="AR164" s="165" t="s">
        <v>61</v>
      </c>
      <c r="AS164" s="165" t="s">
        <v>61</v>
      </c>
    </row>
    <row r="165" spans="1:45" ht="30.75" customHeight="1">
      <c r="A165" s="174"/>
      <c r="B165" s="174"/>
      <c r="C165" s="174"/>
      <c r="D165" s="174"/>
      <c r="E165" s="174"/>
      <c r="F165" s="174"/>
      <c r="G165" s="174"/>
      <c r="H165" s="174"/>
      <c r="I165" s="168"/>
      <c r="J165" s="174"/>
      <c r="K165" s="223"/>
      <c r="L165" s="215"/>
      <c r="M165" s="204"/>
      <c r="N165" s="204"/>
      <c r="O165" s="152"/>
      <c r="P165" s="174"/>
      <c r="Q165" s="154"/>
      <c r="R165" s="154"/>
      <c r="S165" s="174"/>
      <c r="T165" s="149"/>
      <c r="U165" s="218"/>
      <c r="V165" s="218"/>
      <c r="W165" s="7">
        <f t="shared" si="60"/>
        <v>0</v>
      </c>
      <c r="X165" s="174"/>
      <c r="Y165" s="209"/>
      <c r="Z165" s="174"/>
      <c r="AA165" s="174"/>
      <c r="AB165" s="165"/>
      <c r="AC165" s="165" t="s">
        <v>62</v>
      </c>
      <c r="AD165" s="165" t="s">
        <v>62</v>
      </c>
      <c r="AE165" s="165" t="s">
        <v>62</v>
      </c>
      <c r="AF165" s="165" t="s">
        <v>62</v>
      </c>
      <c r="AG165" s="165" t="s">
        <v>61</v>
      </c>
      <c r="AH165" s="165" t="s">
        <v>62</v>
      </c>
      <c r="AI165" s="165" t="s">
        <v>62</v>
      </c>
      <c r="AJ165" s="165" t="s">
        <v>61</v>
      </c>
      <c r="AK165" s="165" t="s">
        <v>61</v>
      </c>
      <c r="AL165" s="165" t="s">
        <v>61</v>
      </c>
      <c r="AM165" s="165" t="s">
        <v>61</v>
      </c>
      <c r="AN165" s="165" t="s">
        <v>61</v>
      </c>
      <c r="AO165" s="165" t="s">
        <v>61</v>
      </c>
      <c r="AP165" s="165" t="s">
        <v>61</v>
      </c>
      <c r="AQ165" s="165" t="s">
        <v>61</v>
      </c>
      <c r="AR165" s="165" t="s">
        <v>61</v>
      </c>
      <c r="AS165" s="165" t="s">
        <v>61</v>
      </c>
    </row>
    <row r="166" spans="1:45" ht="30.75" customHeight="1">
      <c r="A166" s="174"/>
      <c r="B166" s="174"/>
      <c r="C166" s="174"/>
      <c r="D166" s="174"/>
      <c r="E166" s="174"/>
      <c r="F166" s="174"/>
      <c r="G166" s="174"/>
      <c r="H166" s="174"/>
      <c r="I166" s="168"/>
      <c r="J166" s="174"/>
      <c r="K166" s="223"/>
      <c r="L166" s="215"/>
      <c r="M166" s="204"/>
      <c r="N166" s="204"/>
      <c r="O166" s="152"/>
      <c r="P166" s="174"/>
      <c r="Q166" s="154"/>
      <c r="R166" s="154"/>
      <c r="S166" s="159"/>
      <c r="T166" s="150"/>
      <c r="U166" s="219"/>
      <c r="V166" s="219"/>
      <c r="W166" s="7">
        <f t="shared" si="60"/>
        <v>0</v>
      </c>
      <c r="X166" s="159"/>
      <c r="Y166" s="210"/>
      <c r="Z166" s="159"/>
      <c r="AA166" s="159"/>
      <c r="AB166" s="166"/>
      <c r="AC166" s="166" t="s">
        <v>62</v>
      </c>
      <c r="AD166" s="166" t="s">
        <v>62</v>
      </c>
      <c r="AE166" s="166" t="s">
        <v>62</v>
      </c>
      <c r="AF166" s="166" t="s">
        <v>62</v>
      </c>
      <c r="AG166" s="166" t="s">
        <v>61</v>
      </c>
      <c r="AH166" s="166" t="s">
        <v>62</v>
      </c>
      <c r="AI166" s="166" t="s">
        <v>62</v>
      </c>
      <c r="AJ166" s="166" t="s">
        <v>61</v>
      </c>
      <c r="AK166" s="166" t="s">
        <v>61</v>
      </c>
      <c r="AL166" s="166" t="s">
        <v>61</v>
      </c>
      <c r="AM166" s="166" t="s">
        <v>61</v>
      </c>
      <c r="AN166" s="166" t="s">
        <v>61</v>
      </c>
      <c r="AO166" s="166" t="s">
        <v>61</v>
      </c>
      <c r="AP166" s="166" t="s">
        <v>61</v>
      </c>
      <c r="AQ166" s="166" t="s">
        <v>61</v>
      </c>
      <c r="AR166" s="166" t="s">
        <v>61</v>
      </c>
      <c r="AS166" s="166" t="s">
        <v>61</v>
      </c>
    </row>
    <row r="167" spans="1:45" ht="19.5" customHeight="1">
      <c r="A167" s="174"/>
      <c r="B167" s="174"/>
      <c r="C167" s="174"/>
      <c r="D167" s="174"/>
      <c r="E167" s="174"/>
      <c r="F167" s="174"/>
      <c r="G167" s="174"/>
      <c r="H167" s="174"/>
      <c r="I167" s="168"/>
      <c r="J167" s="174"/>
      <c r="K167" s="223"/>
      <c r="L167" s="215"/>
      <c r="M167" s="204"/>
      <c r="N167" s="204"/>
      <c r="O167" s="152"/>
      <c r="P167" s="174"/>
      <c r="Q167" s="154"/>
      <c r="R167" s="154"/>
      <c r="S167" s="158" t="s">
        <v>371</v>
      </c>
      <c r="T167" s="148">
        <v>0.5</v>
      </c>
      <c r="U167" s="217" t="s">
        <v>352</v>
      </c>
      <c r="V167" s="217" t="s">
        <v>366</v>
      </c>
      <c r="W167" s="7">
        <f>V167-U167</f>
        <v>181</v>
      </c>
      <c r="X167" s="158"/>
      <c r="Y167" s="208">
        <f>IF(X167="ejecutado",1,0)</f>
        <v>0</v>
      </c>
      <c r="Z167" s="158"/>
      <c r="AA167" s="158"/>
      <c r="AB167" s="164" t="s">
        <v>62</v>
      </c>
      <c r="AC167" s="164" t="s">
        <v>61</v>
      </c>
      <c r="AD167" s="164" t="s">
        <v>62</v>
      </c>
      <c r="AE167" s="164" t="s">
        <v>61</v>
      </c>
      <c r="AF167" s="164" t="s">
        <v>61</v>
      </c>
      <c r="AG167" s="164" t="s">
        <v>61</v>
      </c>
      <c r="AH167" s="164" t="s">
        <v>62</v>
      </c>
      <c r="AI167" s="164" t="s">
        <v>62</v>
      </c>
      <c r="AJ167" s="164" t="s">
        <v>61</v>
      </c>
      <c r="AK167" s="164" t="s">
        <v>61</v>
      </c>
      <c r="AL167" s="164" t="s">
        <v>61</v>
      </c>
      <c r="AM167" s="164" t="s">
        <v>61</v>
      </c>
      <c r="AN167" s="164" t="s">
        <v>61</v>
      </c>
      <c r="AO167" s="164" t="s">
        <v>61</v>
      </c>
      <c r="AP167" s="164" t="s">
        <v>61</v>
      </c>
      <c r="AQ167" s="164" t="s">
        <v>61</v>
      </c>
      <c r="AR167" s="164" t="s">
        <v>61</v>
      </c>
      <c r="AS167" s="164" t="s">
        <v>61</v>
      </c>
    </row>
    <row r="168" spans="1:45" ht="30.75" customHeight="1">
      <c r="A168" s="174"/>
      <c r="B168" s="174"/>
      <c r="C168" s="174"/>
      <c r="D168" s="174"/>
      <c r="E168" s="174"/>
      <c r="F168" s="174"/>
      <c r="G168" s="174"/>
      <c r="H168" s="174"/>
      <c r="I168" s="168"/>
      <c r="J168" s="174"/>
      <c r="K168" s="223"/>
      <c r="L168" s="215"/>
      <c r="M168" s="204"/>
      <c r="N168" s="204"/>
      <c r="O168" s="152"/>
      <c r="P168" s="174"/>
      <c r="Q168" s="154"/>
      <c r="R168" s="154"/>
      <c r="S168" s="174"/>
      <c r="T168" s="149"/>
      <c r="U168" s="218"/>
      <c r="V168" s="218"/>
      <c r="W168" s="7">
        <f t="shared" ref="W168:W170" si="61">V168-U168</f>
        <v>0</v>
      </c>
      <c r="X168" s="174"/>
      <c r="Y168" s="209">
        <f t="shared" ref="Y168:Y170" si="62">IF(X168="ejecutado",1,0)</f>
        <v>0</v>
      </c>
      <c r="Z168" s="174"/>
      <c r="AA168" s="174"/>
      <c r="AB168" s="165"/>
      <c r="AC168" s="165" t="s">
        <v>62</v>
      </c>
      <c r="AD168" s="165" t="s">
        <v>62</v>
      </c>
      <c r="AE168" s="165" t="s">
        <v>62</v>
      </c>
      <c r="AF168" s="165" t="s">
        <v>62</v>
      </c>
      <c r="AG168" s="165" t="s">
        <v>61</v>
      </c>
      <c r="AH168" s="165" t="s">
        <v>62</v>
      </c>
      <c r="AI168" s="165" t="s">
        <v>62</v>
      </c>
      <c r="AJ168" s="165" t="s">
        <v>61</v>
      </c>
      <c r="AK168" s="165" t="s">
        <v>61</v>
      </c>
      <c r="AL168" s="165" t="s">
        <v>61</v>
      </c>
      <c r="AM168" s="165" t="s">
        <v>61</v>
      </c>
      <c r="AN168" s="165" t="s">
        <v>61</v>
      </c>
      <c r="AO168" s="165" t="s">
        <v>61</v>
      </c>
      <c r="AP168" s="165" t="s">
        <v>61</v>
      </c>
      <c r="AQ168" s="165" t="s">
        <v>61</v>
      </c>
      <c r="AR168" s="165" t="s">
        <v>61</v>
      </c>
      <c r="AS168" s="165" t="s">
        <v>61</v>
      </c>
    </row>
    <row r="169" spans="1:45" ht="30.75" customHeight="1">
      <c r="A169" s="174"/>
      <c r="B169" s="174"/>
      <c r="C169" s="174"/>
      <c r="D169" s="174"/>
      <c r="E169" s="174"/>
      <c r="F169" s="174"/>
      <c r="G169" s="174"/>
      <c r="H169" s="174"/>
      <c r="I169" s="168"/>
      <c r="J169" s="174"/>
      <c r="K169" s="223"/>
      <c r="L169" s="215"/>
      <c r="M169" s="204"/>
      <c r="N169" s="204"/>
      <c r="O169" s="152"/>
      <c r="P169" s="174"/>
      <c r="Q169" s="154"/>
      <c r="R169" s="154"/>
      <c r="S169" s="174"/>
      <c r="T169" s="149"/>
      <c r="U169" s="218"/>
      <c r="V169" s="218"/>
      <c r="W169" s="7">
        <f t="shared" si="61"/>
        <v>0</v>
      </c>
      <c r="X169" s="174"/>
      <c r="Y169" s="209">
        <f t="shared" si="62"/>
        <v>0</v>
      </c>
      <c r="Z169" s="174"/>
      <c r="AA169" s="174"/>
      <c r="AB169" s="165"/>
      <c r="AC169" s="165" t="s">
        <v>62</v>
      </c>
      <c r="AD169" s="165" t="s">
        <v>62</v>
      </c>
      <c r="AE169" s="165" t="s">
        <v>62</v>
      </c>
      <c r="AF169" s="165" t="s">
        <v>62</v>
      </c>
      <c r="AG169" s="165" t="s">
        <v>61</v>
      </c>
      <c r="AH169" s="165" t="s">
        <v>62</v>
      </c>
      <c r="AI169" s="165" t="s">
        <v>62</v>
      </c>
      <c r="AJ169" s="165" t="s">
        <v>61</v>
      </c>
      <c r="AK169" s="165" t="s">
        <v>61</v>
      </c>
      <c r="AL169" s="165" t="s">
        <v>61</v>
      </c>
      <c r="AM169" s="165" t="s">
        <v>61</v>
      </c>
      <c r="AN169" s="165" t="s">
        <v>61</v>
      </c>
      <c r="AO169" s="165" t="s">
        <v>61</v>
      </c>
      <c r="AP169" s="165" t="s">
        <v>61</v>
      </c>
      <c r="AQ169" s="165" t="s">
        <v>61</v>
      </c>
      <c r="AR169" s="165" t="s">
        <v>61</v>
      </c>
      <c r="AS169" s="165" t="s">
        <v>61</v>
      </c>
    </row>
    <row r="170" spans="1:45" ht="30.75" customHeight="1">
      <c r="A170" s="174"/>
      <c r="B170" s="174"/>
      <c r="C170" s="174"/>
      <c r="D170" s="174"/>
      <c r="E170" s="174"/>
      <c r="F170" s="174"/>
      <c r="G170" s="174"/>
      <c r="H170" s="174"/>
      <c r="I170" s="168"/>
      <c r="J170" s="174"/>
      <c r="K170" s="224"/>
      <c r="L170" s="216"/>
      <c r="M170" s="157"/>
      <c r="N170" s="157"/>
      <c r="O170" s="152"/>
      <c r="P170" s="159"/>
      <c r="Q170" s="155"/>
      <c r="R170" s="155"/>
      <c r="S170" s="159"/>
      <c r="T170" s="150"/>
      <c r="U170" s="219"/>
      <c r="V170" s="219"/>
      <c r="W170" s="7">
        <f t="shared" si="61"/>
        <v>0</v>
      </c>
      <c r="X170" s="159"/>
      <c r="Y170" s="210">
        <f t="shared" si="62"/>
        <v>0</v>
      </c>
      <c r="Z170" s="159"/>
      <c r="AA170" s="159"/>
      <c r="AB170" s="166"/>
      <c r="AC170" s="166" t="s">
        <v>62</v>
      </c>
      <c r="AD170" s="166" t="s">
        <v>62</v>
      </c>
      <c r="AE170" s="166" t="s">
        <v>62</v>
      </c>
      <c r="AF170" s="166" t="s">
        <v>62</v>
      </c>
      <c r="AG170" s="166" t="s">
        <v>61</v>
      </c>
      <c r="AH170" s="166" t="s">
        <v>62</v>
      </c>
      <c r="AI170" s="166" t="s">
        <v>62</v>
      </c>
      <c r="AJ170" s="166" t="s">
        <v>61</v>
      </c>
      <c r="AK170" s="166" t="s">
        <v>61</v>
      </c>
      <c r="AL170" s="166" t="s">
        <v>61</v>
      </c>
      <c r="AM170" s="166" t="s">
        <v>61</v>
      </c>
      <c r="AN170" s="166" t="s">
        <v>61</v>
      </c>
      <c r="AO170" s="166" t="s">
        <v>61</v>
      </c>
      <c r="AP170" s="166" t="s">
        <v>61</v>
      </c>
      <c r="AQ170" s="166" t="s">
        <v>61</v>
      </c>
      <c r="AR170" s="166" t="s">
        <v>61</v>
      </c>
      <c r="AS170" s="166" t="s">
        <v>61</v>
      </c>
    </row>
    <row r="171" spans="1:45" ht="30.75" customHeight="1">
      <c r="A171" s="174"/>
      <c r="B171" s="174"/>
      <c r="C171" s="174"/>
      <c r="D171" s="174"/>
      <c r="E171" s="174"/>
      <c r="F171" s="174"/>
      <c r="G171" s="174"/>
      <c r="H171" s="174"/>
      <c r="I171" s="168"/>
      <c r="J171" s="174"/>
      <c r="K171" s="196" t="s">
        <v>372</v>
      </c>
      <c r="L171" s="214">
        <v>0.45</v>
      </c>
      <c r="M171" s="156">
        <v>43922</v>
      </c>
      <c r="N171" s="156">
        <v>43951</v>
      </c>
      <c r="O171" s="152"/>
      <c r="P171" s="158" t="s">
        <v>373</v>
      </c>
      <c r="Q171" s="153"/>
      <c r="R171" s="153" t="s">
        <v>374</v>
      </c>
      <c r="S171" s="158" t="s">
        <v>375</v>
      </c>
      <c r="T171" s="148">
        <v>0.5</v>
      </c>
      <c r="U171" s="217" t="s">
        <v>376</v>
      </c>
      <c r="V171" s="217" t="s">
        <v>377</v>
      </c>
      <c r="W171" s="7">
        <f>V171-U171</f>
        <v>29</v>
      </c>
      <c r="X171" s="158"/>
      <c r="Y171" s="208">
        <f>IF(X171="ejecutado",1,0)</f>
        <v>0</v>
      </c>
      <c r="Z171" s="158"/>
      <c r="AA171" s="158"/>
      <c r="AB171" s="164" t="s">
        <v>62</v>
      </c>
      <c r="AC171" s="164" t="s">
        <v>61</v>
      </c>
      <c r="AD171" s="164" t="s">
        <v>62</v>
      </c>
      <c r="AE171" s="164" t="s">
        <v>61</v>
      </c>
      <c r="AF171" s="164" t="s">
        <v>61</v>
      </c>
      <c r="AG171" s="164" t="s">
        <v>61</v>
      </c>
      <c r="AH171" s="164" t="s">
        <v>62</v>
      </c>
      <c r="AI171" s="164" t="s">
        <v>62</v>
      </c>
      <c r="AJ171" s="164" t="s">
        <v>61</v>
      </c>
      <c r="AK171" s="164" t="s">
        <v>61</v>
      </c>
      <c r="AL171" s="164" t="s">
        <v>61</v>
      </c>
      <c r="AM171" s="164" t="s">
        <v>61</v>
      </c>
      <c r="AN171" s="164" t="s">
        <v>61</v>
      </c>
      <c r="AO171" s="164" t="s">
        <v>61</v>
      </c>
      <c r="AP171" s="164" t="s">
        <v>61</v>
      </c>
      <c r="AQ171" s="164" t="s">
        <v>61</v>
      </c>
      <c r="AR171" s="164" t="s">
        <v>61</v>
      </c>
      <c r="AS171" s="164" t="s">
        <v>61</v>
      </c>
    </row>
    <row r="172" spans="1:45" ht="30.75" customHeight="1">
      <c r="A172" s="174"/>
      <c r="B172" s="174"/>
      <c r="C172" s="174"/>
      <c r="D172" s="174"/>
      <c r="E172" s="174"/>
      <c r="F172" s="174"/>
      <c r="G172" s="174"/>
      <c r="H172" s="174"/>
      <c r="I172" s="168"/>
      <c r="J172" s="174"/>
      <c r="K172" s="223"/>
      <c r="L172" s="215"/>
      <c r="M172" s="204"/>
      <c r="N172" s="204"/>
      <c r="O172" s="152"/>
      <c r="P172" s="174"/>
      <c r="Q172" s="154"/>
      <c r="R172" s="154"/>
      <c r="S172" s="174"/>
      <c r="T172" s="149"/>
      <c r="U172" s="218"/>
      <c r="V172" s="218"/>
      <c r="W172" s="7">
        <f t="shared" ref="W172:W174" si="63">V172-U172</f>
        <v>0</v>
      </c>
      <c r="X172" s="174"/>
      <c r="Y172" s="209">
        <f t="shared" ref="Y172:Y174" si="64">IF(X172="ejecutado",1,0)</f>
        <v>0</v>
      </c>
      <c r="Z172" s="174"/>
      <c r="AA172" s="174"/>
      <c r="AB172" s="165"/>
      <c r="AC172" s="165" t="s">
        <v>62</v>
      </c>
      <c r="AD172" s="165" t="s">
        <v>62</v>
      </c>
      <c r="AE172" s="165" t="s">
        <v>62</v>
      </c>
      <c r="AF172" s="165" t="s">
        <v>62</v>
      </c>
      <c r="AG172" s="165" t="s">
        <v>61</v>
      </c>
      <c r="AH172" s="165" t="s">
        <v>62</v>
      </c>
      <c r="AI172" s="165" t="s">
        <v>62</v>
      </c>
      <c r="AJ172" s="165" t="s">
        <v>61</v>
      </c>
      <c r="AK172" s="165" t="s">
        <v>61</v>
      </c>
      <c r="AL172" s="165" t="s">
        <v>61</v>
      </c>
      <c r="AM172" s="165" t="s">
        <v>61</v>
      </c>
      <c r="AN172" s="165" t="s">
        <v>61</v>
      </c>
      <c r="AO172" s="165" t="s">
        <v>61</v>
      </c>
      <c r="AP172" s="165" t="s">
        <v>61</v>
      </c>
      <c r="AQ172" s="165" t="s">
        <v>61</v>
      </c>
      <c r="AR172" s="165" t="s">
        <v>61</v>
      </c>
      <c r="AS172" s="165"/>
    </row>
    <row r="173" spans="1:45" ht="30.75" customHeight="1">
      <c r="A173" s="174"/>
      <c r="B173" s="174"/>
      <c r="C173" s="174"/>
      <c r="D173" s="174"/>
      <c r="E173" s="174"/>
      <c r="F173" s="174"/>
      <c r="G173" s="174"/>
      <c r="H173" s="174"/>
      <c r="I173" s="168"/>
      <c r="J173" s="174"/>
      <c r="K173" s="223"/>
      <c r="L173" s="215"/>
      <c r="M173" s="204"/>
      <c r="N173" s="204"/>
      <c r="O173" s="152"/>
      <c r="P173" s="174"/>
      <c r="Q173" s="154"/>
      <c r="R173" s="154"/>
      <c r="S173" s="174"/>
      <c r="T173" s="149"/>
      <c r="U173" s="218"/>
      <c r="V173" s="218"/>
      <c r="W173" s="7">
        <f t="shared" si="63"/>
        <v>0</v>
      </c>
      <c r="X173" s="174"/>
      <c r="Y173" s="209">
        <f t="shared" si="64"/>
        <v>0</v>
      </c>
      <c r="Z173" s="174"/>
      <c r="AA173" s="174"/>
      <c r="AB173" s="165"/>
      <c r="AC173" s="165" t="s">
        <v>62</v>
      </c>
      <c r="AD173" s="165" t="s">
        <v>62</v>
      </c>
      <c r="AE173" s="165" t="s">
        <v>62</v>
      </c>
      <c r="AF173" s="165" t="s">
        <v>62</v>
      </c>
      <c r="AG173" s="165" t="s">
        <v>61</v>
      </c>
      <c r="AH173" s="165" t="s">
        <v>62</v>
      </c>
      <c r="AI173" s="165" t="s">
        <v>62</v>
      </c>
      <c r="AJ173" s="165" t="s">
        <v>61</v>
      </c>
      <c r="AK173" s="165" t="s">
        <v>61</v>
      </c>
      <c r="AL173" s="165" t="s">
        <v>61</v>
      </c>
      <c r="AM173" s="165" t="s">
        <v>61</v>
      </c>
      <c r="AN173" s="165" t="s">
        <v>61</v>
      </c>
      <c r="AO173" s="165" t="s">
        <v>61</v>
      </c>
      <c r="AP173" s="165" t="s">
        <v>61</v>
      </c>
      <c r="AQ173" s="165" t="s">
        <v>61</v>
      </c>
      <c r="AR173" s="165" t="s">
        <v>61</v>
      </c>
      <c r="AS173" s="165"/>
    </row>
    <row r="174" spans="1:45" ht="51" customHeight="1">
      <c r="A174" s="174"/>
      <c r="B174" s="174"/>
      <c r="C174" s="174"/>
      <c r="D174" s="174"/>
      <c r="E174" s="174"/>
      <c r="F174" s="174"/>
      <c r="G174" s="174"/>
      <c r="H174" s="174"/>
      <c r="I174" s="168"/>
      <c r="J174" s="174"/>
      <c r="K174" s="223"/>
      <c r="L174" s="215"/>
      <c r="M174" s="204"/>
      <c r="N174" s="204"/>
      <c r="O174" s="152"/>
      <c r="P174" s="174"/>
      <c r="Q174" s="154"/>
      <c r="R174" s="154"/>
      <c r="S174" s="159"/>
      <c r="T174" s="150"/>
      <c r="U174" s="219"/>
      <c r="V174" s="219"/>
      <c r="W174" s="7">
        <f t="shared" si="63"/>
        <v>0</v>
      </c>
      <c r="X174" s="159"/>
      <c r="Y174" s="210">
        <f t="shared" si="64"/>
        <v>0</v>
      </c>
      <c r="Z174" s="159"/>
      <c r="AA174" s="159"/>
      <c r="AB174" s="166"/>
      <c r="AC174" s="166" t="s">
        <v>62</v>
      </c>
      <c r="AD174" s="166" t="s">
        <v>62</v>
      </c>
      <c r="AE174" s="166" t="s">
        <v>62</v>
      </c>
      <c r="AF174" s="166" t="s">
        <v>62</v>
      </c>
      <c r="AG174" s="166" t="s">
        <v>61</v>
      </c>
      <c r="AH174" s="166" t="s">
        <v>62</v>
      </c>
      <c r="AI174" s="166" t="s">
        <v>62</v>
      </c>
      <c r="AJ174" s="166" t="s">
        <v>61</v>
      </c>
      <c r="AK174" s="166" t="s">
        <v>61</v>
      </c>
      <c r="AL174" s="166" t="s">
        <v>61</v>
      </c>
      <c r="AM174" s="166" t="s">
        <v>61</v>
      </c>
      <c r="AN174" s="166" t="s">
        <v>61</v>
      </c>
      <c r="AO174" s="166" t="s">
        <v>61</v>
      </c>
      <c r="AP174" s="166" t="s">
        <v>61</v>
      </c>
      <c r="AQ174" s="166" t="s">
        <v>61</v>
      </c>
      <c r="AR174" s="166" t="s">
        <v>61</v>
      </c>
      <c r="AS174" s="166"/>
    </row>
    <row r="175" spans="1:45" ht="30.75" customHeight="1">
      <c r="A175" s="174"/>
      <c r="B175" s="174"/>
      <c r="C175" s="174"/>
      <c r="D175" s="174"/>
      <c r="E175" s="174"/>
      <c r="F175" s="174"/>
      <c r="G175" s="174"/>
      <c r="H175" s="174"/>
      <c r="I175" s="168"/>
      <c r="J175" s="174"/>
      <c r="K175" s="223"/>
      <c r="L175" s="215"/>
      <c r="M175" s="204"/>
      <c r="N175" s="204"/>
      <c r="O175" s="152"/>
      <c r="P175" s="174"/>
      <c r="Q175" s="154"/>
      <c r="R175" s="154"/>
      <c r="S175" s="158" t="s">
        <v>378</v>
      </c>
      <c r="T175" s="148">
        <v>0.5</v>
      </c>
      <c r="U175" s="217" t="s">
        <v>376</v>
      </c>
      <c r="V175" s="217" t="s">
        <v>377</v>
      </c>
      <c r="W175" s="7">
        <f>V175-U175</f>
        <v>29</v>
      </c>
      <c r="X175" s="158"/>
      <c r="Y175" s="208">
        <f>IF(X175="ejecutado",1,0)</f>
        <v>0</v>
      </c>
      <c r="Z175" s="158"/>
      <c r="AA175" s="158"/>
      <c r="AB175" s="164" t="s">
        <v>62</v>
      </c>
      <c r="AC175" s="164" t="s">
        <v>61</v>
      </c>
      <c r="AD175" s="164" t="s">
        <v>62</v>
      </c>
      <c r="AE175" s="164" t="s">
        <v>61</v>
      </c>
      <c r="AF175" s="164" t="s">
        <v>61</v>
      </c>
      <c r="AG175" s="164" t="s">
        <v>61</v>
      </c>
      <c r="AH175" s="164" t="s">
        <v>62</v>
      </c>
      <c r="AI175" s="164" t="s">
        <v>62</v>
      </c>
      <c r="AJ175" s="164" t="s">
        <v>61</v>
      </c>
      <c r="AK175" s="164" t="s">
        <v>61</v>
      </c>
      <c r="AL175" s="164" t="s">
        <v>61</v>
      </c>
      <c r="AM175" s="164" t="s">
        <v>61</v>
      </c>
      <c r="AN175" s="164" t="s">
        <v>61</v>
      </c>
      <c r="AO175" s="164" t="s">
        <v>61</v>
      </c>
      <c r="AP175" s="164" t="s">
        <v>61</v>
      </c>
      <c r="AQ175" s="164" t="s">
        <v>61</v>
      </c>
      <c r="AR175" s="164" t="s">
        <v>61</v>
      </c>
      <c r="AS175" s="164" t="s">
        <v>61</v>
      </c>
    </row>
    <row r="176" spans="1:45" ht="30.75" customHeight="1">
      <c r="A176" s="174"/>
      <c r="B176" s="174"/>
      <c r="C176" s="174"/>
      <c r="D176" s="174"/>
      <c r="E176" s="174"/>
      <c r="F176" s="174"/>
      <c r="G176" s="174"/>
      <c r="H176" s="174"/>
      <c r="I176" s="168"/>
      <c r="J176" s="174"/>
      <c r="K176" s="223"/>
      <c r="L176" s="215"/>
      <c r="M176" s="204"/>
      <c r="N176" s="204"/>
      <c r="O176" s="152"/>
      <c r="P176" s="174"/>
      <c r="Q176" s="154"/>
      <c r="R176" s="154"/>
      <c r="S176" s="174"/>
      <c r="T176" s="149"/>
      <c r="U176" s="218"/>
      <c r="V176" s="218"/>
      <c r="W176" s="7">
        <f t="shared" ref="W176:W178" si="65">V176-U176</f>
        <v>0</v>
      </c>
      <c r="X176" s="174"/>
      <c r="Y176" s="209">
        <f t="shared" ref="Y176:Y178" si="66">IF(X176="ejecutado",1,0)</f>
        <v>0</v>
      </c>
      <c r="Z176" s="174"/>
      <c r="AA176" s="174"/>
      <c r="AB176" s="165"/>
      <c r="AC176" s="165" t="s">
        <v>62</v>
      </c>
      <c r="AD176" s="165" t="s">
        <v>62</v>
      </c>
      <c r="AE176" s="165" t="s">
        <v>62</v>
      </c>
      <c r="AF176" s="165" t="s">
        <v>62</v>
      </c>
      <c r="AG176" s="165" t="s">
        <v>61</v>
      </c>
      <c r="AH176" s="165" t="s">
        <v>62</v>
      </c>
      <c r="AI176" s="165" t="s">
        <v>62</v>
      </c>
      <c r="AJ176" s="165" t="s">
        <v>61</v>
      </c>
      <c r="AK176" s="165" t="s">
        <v>61</v>
      </c>
      <c r="AL176" s="165" t="s">
        <v>61</v>
      </c>
      <c r="AM176" s="165" t="s">
        <v>61</v>
      </c>
      <c r="AN176" s="165" t="s">
        <v>61</v>
      </c>
      <c r="AO176" s="165" t="s">
        <v>61</v>
      </c>
      <c r="AP176" s="165" t="s">
        <v>61</v>
      </c>
      <c r="AQ176" s="165" t="s">
        <v>61</v>
      </c>
      <c r="AR176" s="165" t="s">
        <v>61</v>
      </c>
      <c r="AS176" s="165"/>
    </row>
    <row r="177" spans="1:45" ht="30.75" customHeight="1">
      <c r="A177" s="174"/>
      <c r="B177" s="174"/>
      <c r="C177" s="174"/>
      <c r="D177" s="174"/>
      <c r="E177" s="174"/>
      <c r="F177" s="174"/>
      <c r="G177" s="174"/>
      <c r="H177" s="174"/>
      <c r="I177" s="168"/>
      <c r="J177" s="174"/>
      <c r="K177" s="223"/>
      <c r="L177" s="215"/>
      <c r="M177" s="204"/>
      <c r="N177" s="204"/>
      <c r="O177" s="152"/>
      <c r="P177" s="174"/>
      <c r="Q177" s="154"/>
      <c r="R177" s="154"/>
      <c r="S177" s="174"/>
      <c r="T177" s="149"/>
      <c r="U177" s="218"/>
      <c r="V177" s="218"/>
      <c r="W177" s="7">
        <f t="shared" si="65"/>
        <v>0</v>
      </c>
      <c r="X177" s="174"/>
      <c r="Y177" s="209">
        <f t="shared" si="66"/>
        <v>0</v>
      </c>
      <c r="Z177" s="174"/>
      <c r="AA177" s="174"/>
      <c r="AB177" s="165"/>
      <c r="AC177" s="165" t="s">
        <v>62</v>
      </c>
      <c r="AD177" s="165" t="s">
        <v>62</v>
      </c>
      <c r="AE177" s="165" t="s">
        <v>62</v>
      </c>
      <c r="AF177" s="165" t="s">
        <v>62</v>
      </c>
      <c r="AG177" s="165" t="s">
        <v>61</v>
      </c>
      <c r="AH177" s="165" t="s">
        <v>62</v>
      </c>
      <c r="AI177" s="165" t="s">
        <v>62</v>
      </c>
      <c r="AJ177" s="165" t="s">
        <v>61</v>
      </c>
      <c r="AK177" s="165" t="s">
        <v>61</v>
      </c>
      <c r="AL177" s="165" t="s">
        <v>61</v>
      </c>
      <c r="AM177" s="165" t="s">
        <v>61</v>
      </c>
      <c r="AN177" s="165" t="s">
        <v>61</v>
      </c>
      <c r="AO177" s="165" t="s">
        <v>61</v>
      </c>
      <c r="AP177" s="165" t="s">
        <v>61</v>
      </c>
      <c r="AQ177" s="165" t="s">
        <v>61</v>
      </c>
      <c r="AR177" s="165" t="s">
        <v>61</v>
      </c>
      <c r="AS177" s="165"/>
    </row>
    <row r="178" spans="1:45" ht="51" customHeight="1">
      <c r="A178" s="174"/>
      <c r="B178" s="174"/>
      <c r="C178" s="174"/>
      <c r="D178" s="174"/>
      <c r="E178" s="174"/>
      <c r="F178" s="174"/>
      <c r="G178" s="174"/>
      <c r="H178" s="174"/>
      <c r="I178" s="168"/>
      <c r="J178" s="174"/>
      <c r="K178" s="224"/>
      <c r="L178" s="216"/>
      <c r="M178" s="157"/>
      <c r="N178" s="157"/>
      <c r="O178" s="152"/>
      <c r="P178" s="159"/>
      <c r="Q178" s="155"/>
      <c r="R178" s="155"/>
      <c r="S178" s="159"/>
      <c r="T178" s="150"/>
      <c r="U178" s="219"/>
      <c r="V178" s="219"/>
      <c r="W178" s="7">
        <f t="shared" si="65"/>
        <v>0</v>
      </c>
      <c r="X178" s="159"/>
      <c r="Y178" s="210">
        <f t="shared" si="66"/>
        <v>0</v>
      </c>
      <c r="Z178" s="159"/>
      <c r="AA178" s="159"/>
      <c r="AB178" s="166"/>
      <c r="AC178" s="166" t="s">
        <v>62</v>
      </c>
      <c r="AD178" s="166" t="s">
        <v>62</v>
      </c>
      <c r="AE178" s="166" t="s">
        <v>62</v>
      </c>
      <c r="AF178" s="166" t="s">
        <v>62</v>
      </c>
      <c r="AG178" s="166" t="s">
        <v>61</v>
      </c>
      <c r="AH178" s="166" t="s">
        <v>62</v>
      </c>
      <c r="AI178" s="166" t="s">
        <v>62</v>
      </c>
      <c r="AJ178" s="166" t="s">
        <v>61</v>
      </c>
      <c r="AK178" s="166" t="s">
        <v>61</v>
      </c>
      <c r="AL178" s="166" t="s">
        <v>61</v>
      </c>
      <c r="AM178" s="166" t="s">
        <v>61</v>
      </c>
      <c r="AN178" s="166" t="s">
        <v>61</v>
      </c>
      <c r="AO178" s="166" t="s">
        <v>61</v>
      </c>
      <c r="AP178" s="166" t="s">
        <v>61</v>
      </c>
      <c r="AQ178" s="166" t="s">
        <v>61</v>
      </c>
      <c r="AR178" s="166" t="s">
        <v>61</v>
      </c>
      <c r="AS178" s="166"/>
    </row>
    <row r="179" spans="1:45" ht="30.75" customHeight="1">
      <c r="A179" s="174"/>
      <c r="B179" s="174"/>
      <c r="C179" s="174"/>
      <c r="D179" s="174"/>
      <c r="E179" s="174"/>
      <c r="F179" s="174"/>
      <c r="G179" s="174"/>
      <c r="H179" s="174"/>
      <c r="I179" s="168"/>
      <c r="J179" s="174"/>
      <c r="K179" s="225" t="s">
        <v>379</v>
      </c>
      <c r="L179" s="214">
        <v>0.25</v>
      </c>
      <c r="M179" s="220">
        <v>43862</v>
      </c>
      <c r="N179" s="156">
        <v>43920</v>
      </c>
      <c r="O179" s="152"/>
      <c r="P179" s="158" t="s">
        <v>380</v>
      </c>
      <c r="Q179" s="153"/>
      <c r="R179" s="153" t="s">
        <v>350</v>
      </c>
      <c r="S179" s="158" t="s">
        <v>381</v>
      </c>
      <c r="T179" s="148">
        <v>0.4</v>
      </c>
      <c r="U179" s="201" t="s">
        <v>358</v>
      </c>
      <c r="V179" s="217" t="s">
        <v>382</v>
      </c>
      <c r="W179" s="7">
        <f>V179-U179</f>
        <v>58</v>
      </c>
      <c r="X179" s="158"/>
      <c r="Y179" s="208">
        <f>IF(X179="ejecutado",1,0)</f>
        <v>0</v>
      </c>
      <c r="Z179" s="158"/>
      <c r="AA179" s="158"/>
      <c r="AB179" s="164" t="s">
        <v>62</v>
      </c>
      <c r="AC179" s="164" t="s">
        <v>61</v>
      </c>
      <c r="AD179" s="164" t="s">
        <v>62</v>
      </c>
      <c r="AE179" s="164" t="s">
        <v>61</v>
      </c>
      <c r="AF179" s="164" t="s">
        <v>61</v>
      </c>
      <c r="AG179" s="164" t="s">
        <v>61</v>
      </c>
      <c r="AH179" s="164" t="s">
        <v>62</v>
      </c>
      <c r="AI179" s="164" t="s">
        <v>62</v>
      </c>
      <c r="AJ179" s="164" t="s">
        <v>61</v>
      </c>
      <c r="AK179" s="164" t="s">
        <v>61</v>
      </c>
      <c r="AL179" s="164" t="s">
        <v>61</v>
      </c>
      <c r="AM179" s="164" t="s">
        <v>61</v>
      </c>
      <c r="AN179" s="164" t="s">
        <v>61</v>
      </c>
      <c r="AO179" s="164" t="s">
        <v>61</v>
      </c>
      <c r="AP179" s="164" t="s">
        <v>61</v>
      </c>
      <c r="AQ179" s="164" t="s">
        <v>61</v>
      </c>
      <c r="AR179" s="164" t="s">
        <v>61</v>
      </c>
      <c r="AS179" s="164" t="s">
        <v>61</v>
      </c>
    </row>
    <row r="180" spans="1:45" ht="30.75" customHeight="1">
      <c r="A180" s="174"/>
      <c r="B180" s="174"/>
      <c r="C180" s="174"/>
      <c r="D180" s="174"/>
      <c r="E180" s="174"/>
      <c r="F180" s="174"/>
      <c r="G180" s="174"/>
      <c r="H180" s="174"/>
      <c r="I180" s="168"/>
      <c r="J180" s="174"/>
      <c r="K180" s="226"/>
      <c r="L180" s="215"/>
      <c r="M180" s="221"/>
      <c r="N180" s="204"/>
      <c r="O180" s="152"/>
      <c r="P180" s="174"/>
      <c r="Q180" s="154"/>
      <c r="R180" s="154"/>
      <c r="S180" s="174"/>
      <c r="T180" s="149"/>
      <c r="U180" s="202"/>
      <c r="V180" s="218"/>
      <c r="W180" s="7">
        <f t="shared" ref="W180:W182" si="67">V180-U180</f>
        <v>0</v>
      </c>
      <c r="X180" s="174"/>
      <c r="Y180" s="209">
        <f t="shared" ref="Y180:Y182" si="68">IF(X180="ejecutado",1,0)</f>
        <v>0</v>
      </c>
      <c r="Z180" s="174"/>
      <c r="AA180" s="174"/>
      <c r="AB180" s="165"/>
      <c r="AC180" s="165" t="s">
        <v>62</v>
      </c>
      <c r="AD180" s="165" t="s">
        <v>62</v>
      </c>
      <c r="AE180" s="165" t="s">
        <v>62</v>
      </c>
      <c r="AF180" s="165" t="s">
        <v>62</v>
      </c>
      <c r="AG180" s="165" t="s">
        <v>61</v>
      </c>
      <c r="AH180" s="165" t="s">
        <v>62</v>
      </c>
      <c r="AI180" s="165" t="s">
        <v>62</v>
      </c>
      <c r="AJ180" s="165" t="s">
        <v>61</v>
      </c>
      <c r="AK180" s="165" t="s">
        <v>61</v>
      </c>
      <c r="AL180" s="165" t="s">
        <v>62</v>
      </c>
      <c r="AM180" s="165" t="s">
        <v>62</v>
      </c>
      <c r="AN180" s="165" t="s">
        <v>61</v>
      </c>
      <c r="AO180" s="165" t="s">
        <v>61</v>
      </c>
      <c r="AP180" s="165" t="s">
        <v>61</v>
      </c>
      <c r="AQ180" s="165" t="s">
        <v>61</v>
      </c>
      <c r="AR180" s="165" t="s">
        <v>61</v>
      </c>
      <c r="AS180" s="165" t="s">
        <v>61</v>
      </c>
    </row>
    <row r="181" spans="1:45" ht="30.75" customHeight="1">
      <c r="A181" s="174"/>
      <c r="B181" s="174"/>
      <c r="C181" s="174"/>
      <c r="D181" s="174"/>
      <c r="E181" s="174"/>
      <c r="F181" s="174"/>
      <c r="G181" s="174"/>
      <c r="H181" s="174"/>
      <c r="I181" s="168"/>
      <c r="J181" s="174"/>
      <c r="K181" s="226"/>
      <c r="L181" s="215"/>
      <c r="M181" s="221"/>
      <c r="N181" s="204"/>
      <c r="O181" s="152"/>
      <c r="P181" s="174"/>
      <c r="Q181" s="154"/>
      <c r="R181" s="154"/>
      <c r="S181" s="174"/>
      <c r="T181" s="149"/>
      <c r="U181" s="202"/>
      <c r="V181" s="218"/>
      <c r="W181" s="7">
        <f t="shared" si="67"/>
        <v>0</v>
      </c>
      <c r="X181" s="174"/>
      <c r="Y181" s="209">
        <f t="shared" si="68"/>
        <v>0</v>
      </c>
      <c r="Z181" s="174"/>
      <c r="AA181" s="174"/>
      <c r="AB181" s="165"/>
      <c r="AC181" s="165" t="s">
        <v>62</v>
      </c>
      <c r="AD181" s="165" t="s">
        <v>62</v>
      </c>
      <c r="AE181" s="165" t="s">
        <v>62</v>
      </c>
      <c r="AF181" s="165" t="s">
        <v>62</v>
      </c>
      <c r="AG181" s="165" t="s">
        <v>61</v>
      </c>
      <c r="AH181" s="165" t="s">
        <v>62</v>
      </c>
      <c r="AI181" s="165" t="s">
        <v>62</v>
      </c>
      <c r="AJ181" s="165" t="s">
        <v>61</v>
      </c>
      <c r="AK181" s="165" t="s">
        <v>61</v>
      </c>
      <c r="AL181" s="165" t="s">
        <v>62</v>
      </c>
      <c r="AM181" s="165" t="s">
        <v>62</v>
      </c>
      <c r="AN181" s="165" t="s">
        <v>61</v>
      </c>
      <c r="AO181" s="165" t="s">
        <v>61</v>
      </c>
      <c r="AP181" s="165" t="s">
        <v>61</v>
      </c>
      <c r="AQ181" s="165" t="s">
        <v>61</v>
      </c>
      <c r="AR181" s="165" t="s">
        <v>61</v>
      </c>
      <c r="AS181" s="165" t="s">
        <v>61</v>
      </c>
    </row>
    <row r="182" spans="1:45" ht="30.75" customHeight="1">
      <c r="A182" s="174"/>
      <c r="B182" s="174"/>
      <c r="C182" s="174"/>
      <c r="D182" s="174"/>
      <c r="E182" s="174"/>
      <c r="F182" s="174"/>
      <c r="G182" s="174"/>
      <c r="H182" s="174"/>
      <c r="I182" s="168"/>
      <c r="J182" s="174"/>
      <c r="K182" s="226"/>
      <c r="L182" s="215"/>
      <c r="M182" s="221"/>
      <c r="N182" s="204"/>
      <c r="O182" s="152"/>
      <c r="P182" s="174"/>
      <c r="Q182" s="154"/>
      <c r="R182" s="154"/>
      <c r="S182" s="159"/>
      <c r="T182" s="150"/>
      <c r="U182" s="203"/>
      <c r="V182" s="219"/>
      <c r="W182" s="7">
        <f t="shared" si="67"/>
        <v>0</v>
      </c>
      <c r="X182" s="159"/>
      <c r="Y182" s="210">
        <f t="shared" si="68"/>
        <v>0</v>
      </c>
      <c r="Z182" s="159"/>
      <c r="AA182" s="159"/>
      <c r="AB182" s="166"/>
      <c r="AC182" s="166" t="s">
        <v>62</v>
      </c>
      <c r="AD182" s="166" t="s">
        <v>62</v>
      </c>
      <c r="AE182" s="166" t="s">
        <v>62</v>
      </c>
      <c r="AF182" s="166" t="s">
        <v>62</v>
      </c>
      <c r="AG182" s="166" t="s">
        <v>61</v>
      </c>
      <c r="AH182" s="166" t="s">
        <v>62</v>
      </c>
      <c r="AI182" s="166" t="s">
        <v>62</v>
      </c>
      <c r="AJ182" s="166" t="s">
        <v>61</v>
      </c>
      <c r="AK182" s="166" t="s">
        <v>61</v>
      </c>
      <c r="AL182" s="166" t="s">
        <v>62</v>
      </c>
      <c r="AM182" s="166" t="s">
        <v>62</v>
      </c>
      <c r="AN182" s="166" t="s">
        <v>61</v>
      </c>
      <c r="AO182" s="166" t="s">
        <v>61</v>
      </c>
      <c r="AP182" s="166" t="s">
        <v>61</v>
      </c>
      <c r="AQ182" s="166" t="s">
        <v>61</v>
      </c>
      <c r="AR182" s="166" t="s">
        <v>61</v>
      </c>
      <c r="AS182" s="166" t="s">
        <v>61</v>
      </c>
    </row>
    <row r="183" spans="1:45" ht="30.75" customHeight="1">
      <c r="A183" s="174"/>
      <c r="B183" s="174"/>
      <c r="C183" s="174"/>
      <c r="D183" s="174"/>
      <c r="E183" s="174"/>
      <c r="F183" s="174"/>
      <c r="G183" s="174"/>
      <c r="H183" s="174"/>
      <c r="I183" s="168"/>
      <c r="J183" s="174"/>
      <c r="K183" s="226"/>
      <c r="L183" s="215"/>
      <c r="M183" s="221"/>
      <c r="N183" s="204"/>
      <c r="O183" s="152"/>
      <c r="P183" s="174"/>
      <c r="Q183" s="154"/>
      <c r="R183" s="154"/>
      <c r="S183" s="158" t="s">
        <v>383</v>
      </c>
      <c r="T183" s="148">
        <v>0.6</v>
      </c>
      <c r="U183" s="201" t="s">
        <v>358</v>
      </c>
      <c r="V183" s="217" t="s">
        <v>382</v>
      </c>
      <c r="W183" s="7">
        <f>V183-U183</f>
        <v>58</v>
      </c>
      <c r="X183" s="158"/>
      <c r="Y183" s="208">
        <f>IF(X183="ejecutado",1,0)</f>
        <v>0</v>
      </c>
      <c r="Z183" s="158"/>
      <c r="AA183" s="158"/>
      <c r="AB183" s="164" t="s">
        <v>62</v>
      </c>
      <c r="AC183" s="164" t="s">
        <v>61</v>
      </c>
      <c r="AD183" s="164" t="s">
        <v>62</v>
      </c>
      <c r="AE183" s="164" t="s">
        <v>61</v>
      </c>
      <c r="AF183" s="164" t="s">
        <v>61</v>
      </c>
      <c r="AG183" s="164" t="s">
        <v>61</v>
      </c>
      <c r="AH183" s="164" t="s">
        <v>62</v>
      </c>
      <c r="AI183" s="164" t="s">
        <v>62</v>
      </c>
      <c r="AJ183" s="164" t="s">
        <v>61</v>
      </c>
      <c r="AK183" s="164" t="s">
        <v>61</v>
      </c>
      <c r="AL183" s="164" t="s">
        <v>61</v>
      </c>
      <c r="AM183" s="164" t="s">
        <v>61</v>
      </c>
      <c r="AN183" s="164" t="s">
        <v>61</v>
      </c>
      <c r="AO183" s="164" t="s">
        <v>61</v>
      </c>
      <c r="AP183" s="164" t="s">
        <v>61</v>
      </c>
      <c r="AQ183" s="164" t="s">
        <v>61</v>
      </c>
      <c r="AR183" s="164" t="s">
        <v>61</v>
      </c>
      <c r="AS183" s="164" t="s">
        <v>61</v>
      </c>
    </row>
    <row r="184" spans="1:45" ht="30.75" customHeight="1">
      <c r="A184" s="174"/>
      <c r="B184" s="174"/>
      <c r="C184" s="174"/>
      <c r="D184" s="174"/>
      <c r="E184" s="174"/>
      <c r="F184" s="174"/>
      <c r="G184" s="174"/>
      <c r="H184" s="174"/>
      <c r="I184" s="168"/>
      <c r="J184" s="174"/>
      <c r="K184" s="226"/>
      <c r="L184" s="215"/>
      <c r="M184" s="221"/>
      <c r="N184" s="204"/>
      <c r="O184" s="152"/>
      <c r="P184" s="174"/>
      <c r="Q184" s="154"/>
      <c r="R184" s="154"/>
      <c r="S184" s="174"/>
      <c r="T184" s="149"/>
      <c r="U184" s="202"/>
      <c r="V184" s="218"/>
      <c r="W184" s="7">
        <f t="shared" ref="W184:W186" si="69">V184-U184</f>
        <v>0</v>
      </c>
      <c r="X184" s="174"/>
      <c r="Y184" s="209">
        <f t="shared" ref="Y184:Y186" si="70">IF(X184="ejecutado",1,0)</f>
        <v>0</v>
      </c>
      <c r="Z184" s="174"/>
      <c r="AA184" s="174"/>
      <c r="AB184" s="165"/>
      <c r="AC184" s="165" t="s">
        <v>62</v>
      </c>
      <c r="AD184" s="165" t="s">
        <v>62</v>
      </c>
      <c r="AE184" s="165" t="s">
        <v>62</v>
      </c>
      <c r="AF184" s="165" t="s">
        <v>62</v>
      </c>
      <c r="AG184" s="165" t="s">
        <v>61</v>
      </c>
      <c r="AH184" s="165" t="s">
        <v>62</v>
      </c>
      <c r="AI184" s="165" t="s">
        <v>62</v>
      </c>
      <c r="AJ184" s="165" t="s">
        <v>61</v>
      </c>
      <c r="AK184" s="165" t="s">
        <v>61</v>
      </c>
      <c r="AL184" s="165" t="s">
        <v>62</v>
      </c>
      <c r="AM184" s="165" t="s">
        <v>62</v>
      </c>
      <c r="AN184" s="165" t="s">
        <v>61</v>
      </c>
      <c r="AO184" s="165" t="s">
        <v>61</v>
      </c>
      <c r="AP184" s="165" t="s">
        <v>61</v>
      </c>
      <c r="AQ184" s="165" t="s">
        <v>61</v>
      </c>
      <c r="AR184" s="165" t="s">
        <v>61</v>
      </c>
      <c r="AS184" s="165" t="s">
        <v>61</v>
      </c>
    </row>
    <row r="185" spans="1:45" ht="30.75" customHeight="1">
      <c r="A185" s="174"/>
      <c r="B185" s="174"/>
      <c r="C185" s="174"/>
      <c r="D185" s="174"/>
      <c r="E185" s="174"/>
      <c r="F185" s="174"/>
      <c r="G185" s="174"/>
      <c r="H185" s="174"/>
      <c r="I185" s="168"/>
      <c r="J185" s="174"/>
      <c r="K185" s="226"/>
      <c r="L185" s="215"/>
      <c r="M185" s="221"/>
      <c r="N185" s="204"/>
      <c r="O185" s="152"/>
      <c r="P185" s="174"/>
      <c r="Q185" s="154"/>
      <c r="R185" s="154"/>
      <c r="S185" s="174"/>
      <c r="T185" s="149"/>
      <c r="U185" s="202"/>
      <c r="V185" s="218"/>
      <c r="W185" s="7">
        <f t="shared" si="69"/>
        <v>0</v>
      </c>
      <c r="X185" s="174"/>
      <c r="Y185" s="209">
        <f t="shared" si="70"/>
        <v>0</v>
      </c>
      <c r="Z185" s="174"/>
      <c r="AA185" s="174"/>
      <c r="AB185" s="165"/>
      <c r="AC185" s="165" t="s">
        <v>62</v>
      </c>
      <c r="AD185" s="165" t="s">
        <v>62</v>
      </c>
      <c r="AE185" s="165" t="s">
        <v>62</v>
      </c>
      <c r="AF185" s="165" t="s">
        <v>62</v>
      </c>
      <c r="AG185" s="165" t="s">
        <v>61</v>
      </c>
      <c r="AH185" s="165" t="s">
        <v>62</v>
      </c>
      <c r="AI185" s="165" t="s">
        <v>62</v>
      </c>
      <c r="AJ185" s="165" t="s">
        <v>61</v>
      </c>
      <c r="AK185" s="165" t="s">
        <v>61</v>
      </c>
      <c r="AL185" s="165" t="s">
        <v>62</v>
      </c>
      <c r="AM185" s="165" t="s">
        <v>62</v>
      </c>
      <c r="AN185" s="165" t="s">
        <v>61</v>
      </c>
      <c r="AO185" s="165" t="s">
        <v>61</v>
      </c>
      <c r="AP185" s="165" t="s">
        <v>61</v>
      </c>
      <c r="AQ185" s="165" t="s">
        <v>61</v>
      </c>
      <c r="AR185" s="165" t="s">
        <v>61</v>
      </c>
      <c r="AS185" s="165" t="s">
        <v>61</v>
      </c>
    </row>
    <row r="186" spans="1:45" ht="30.75" customHeight="1">
      <c r="A186" s="174"/>
      <c r="B186" s="174"/>
      <c r="C186" s="174"/>
      <c r="D186" s="174"/>
      <c r="E186" s="174"/>
      <c r="F186" s="174"/>
      <c r="G186" s="174"/>
      <c r="H186" s="174"/>
      <c r="I186" s="168"/>
      <c r="J186" s="174"/>
      <c r="K186" s="227"/>
      <c r="L186" s="216"/>
      <c r="M186" s="222"/>
      <c r="N186" s="157"/>
      <c r="O186" s="152"/>
      <c r="P186" s="159"/>
      <c r="Q186" s="155"/>
      <c r="R186" s="155"/>
      <c r="S186" s="159"/>
      <c r="T186" s="150"/>
      <c r="U186" s="203"/>
      <c r="V186" s="219"/>
      <c r="W186" s="7">
        <f t="shared" si="69"/>
        <v>0</v>
      </c>
      <c r="X186" s="159"/>
      <c r="Y186" s="210">
        <f t="shared" si="70"/>
        <v>0</v>
      </c>
      <c r="Z186" s="159"/>
      <c r="AA186" s="159"/>
      <c r="AB186" s="166"/>
      <c r="AC186" s="166" t="s">
        <v>62</v>
      </c>
      <c r="AD186" s="166" t="s">
        <v>62</v>
      </c>
      <c r="AE186" s="166" t="s">
        <v>62</v>
      </c>
      <c r="AF186" s="166" t="s">
        <v>62</v>
      </c>
      <c r="AG186" s="166" t="s">
        <v>61</v>
      </c>
      <c r="AH186" s="166" t="s">
        <v>62</v>
      </c>
      <c r="AI186" s="166" t="s">
        <v>62</v>
      </c>
      <c r="AJ186" s="166" t="s">
        <v>61</v>
      </c>
      <c r="AK186" s="166" t="s">
        <v>61</v>
      </c>
      <c r="AL186" s="166" t="s">
        <v>62</v>
      </c>
      <c r="AM186" s="166" t="s">
        <v>62</v>
      </c>
      <c r="AN186" s="166" t="s">
        <v>61</v>
      </c>
      <c r="AO186" s="166" t="s">
        <v>61</v>
      </c>
      <c r="AP186" s="166" t="s">
        <v>61</v>
      </c>
      <c r="AQ186" s="166" t="s">
        <v>61</v>
      </c>
      <c r="AR186" s="166" t="s">
        <v>61</v>
      </c>
      <c r="AS186" s="166" t="s">
        <v>61</v>
      </c>
    </row>
    <row r="187" spans="1:45" ht="30.75" customHeight="1">
      <c r="A187" s="174"/>
      <c r="B187" s="158" t="s">
        <v>110</v>
      </c>
      <c r="C187" s="158" t="s">
        <v>337</v>
      </c>
      <c r="D187" s="158" t="s">
        <v>52</v>
      </c>
      <c r="E187" s="158" t="s">
        <v>113</v>
      </c>
      <c r="F187" s="158" t="s">
        <v>54</v>
      </c>
      <c r="G187" s="158" t="s">
        <v>384</v>
      </c>
      <c r="H187" s="158" t="s">
        <v>339</v>
      </c>
      <c r="I187" s="167">
        <v>0.2</v>
      </c>
      <c r="J187" s="167"/>
      <c r="K187" s="158" t="s">
        <v>385</v>
      </c>
      <c r="L187" s="214">
        <v>1</v>
      </c>
      <c r="M187" s="156">
        <v>43891</v>
      </c>
      <c r="N187" s="156">
        <v>43982</v>
      </c>
      <c r="O187" s="152"/>
      <c r="P187" s="211" t="s">
        <v>386</v>
      </c>
      <c r="Q187" s="182"/>
      <c r="R187" s="153" t="s">
        <v>243</v>
      </c>
      <c r="S187" s="158" t="s">
        <v>387</v>
      </c>
      <c r="T187" s="148">
        <v>0.4</v>
      </c>
      <c r="U187" s="201">
        <v>43891</v>
      </c>
      <c r="V187" s="201" t="s">
        <v>388</v>
      </c>
      <c r="W187" s="7" t="e">
        <f>V187-U187</f>
        <v>#VALUE!</v>
      </c>
      <c r="X187" s="158"/>
      <c r="Y187" s="208">
        <f>IF(X187="ejecutado",1,0)</f>
        <v>0</v>
      </c>
      <c r="Z187" s="158"/>
      <c r="AA187" s="158"/>
      <c r="AB187" s="164" t="s">
        <v>62</v>
      </c>
      <c r="AC187" s="164" t="s">
        <v>61</v>
      </c>
      <c r="AD187" s="164" t="s">
        <v>62</v>
      </c>
      <c r="AE187" s="164" t="s">
        <v>61</v>
      </c>
      <c r="AF187" s="164" t="s">
        <v>61</v>
      </c>
      <c r="AG187" s="164" t="s">
        <v>61</v>
      </c>
      <c r="AH187" s="164" t="s">
        <v>62</v>
      </c>
      <c r="AI187" s="164" t="s">
        <v>62</v>
      </c>
      <c r="AJ187" s="164" t="s">
        <v>61</v>
      </c>
      <c r="AK187" s="164" t="s">
        <v>61</v>
      </c>
      <c r="AL187" s="164" t="s">
        <v>61</v>
      </c>
      <c r="AM187" s="164" t="s">
        <v>61</v>
      </c>
      <c r="AN187" s="164" t="s">
        <v>61</v>
      </c>
      <c r="AO187" s="164" t="s">
        <v>61</v>
      </c>
      <c r="AP187" s="164" t="s">
        <v>61</v>
      </c>
      <c r="AQ187" s="164" t="s">
        <v>61</v>
      </c>
      <c r="AR187" s="164" t="s">
        <v>61</v>
      </c>
      <c r="AS187" s="164" t="s">
        <v>61</v>
      </c>
    </row>
    <row r="188" spans="1:45" ht="30.75" customHeight="1">
      <c r="A188" s="174"/>
      <c r="B188" s="174"/>
      <c r="C188" s="174"/>
      <c r="D188" s="174"/>
      <c r="E188" s="174"/>
      <c r="F188" s="174"/>
      <c r="G188" s="174"/>
      <c r="H188" s="174"/>
      <c r="I188" s="168"/>
      <c r="J188" s="168"/>
      <c r="K188" s="174"/>
      <c r="L188" s="215"/>
      <c r="M188" s="204"/>
      <c r="N188" s="204"/>
      <c r="O188" s="152"/>
      <c r="P188" s="212"/>
      <c r="Q188" s="182"/>
      <c r="R188" s="154"/>
      <c r="S188" s="174"/>
      <c r="T188" s="149"/>
      <c r="U188" s="202"/>
      <c r="V188" s="202"/>
      <c r="W188" s="7">
        <f t="shared" ref="W188:W190" si="71">V188-U188</f>
        <v>0</v>
      </c>
      <c r="X188" s="174"/>
      <c r="Y188" s="209">
        <f t="shared" ref="Y188:Y190" si="72">IF(X188="ejecutado",1,0)</f>
        <v>0</v>
      </c>
      <c r="Z188" s="174"/>
      <c r="AA188" s="174"/>
      <c r="AB188" s="165"/>
      <c r="AC188" s="165" t="s">
        <v>62</v>
      </c>
      <c r="AD188" s="165" t="s">
        <v>61</v>
      </c>
      <c r="AE188" s="165" t="s">
        <v>62</v>
      </c>
      <c r="AF188" s="165" t="s">
        <v>62</v>
      </c>
      <c r="AG188" s="165" t="s">
        <v>61</v>
      </c>
      <c r="AH188" s="165" t="s">
        <v>62</v>
      </c>
      <c r="AI188" s="165" t="s">
        <v>62</v>
      </c>
      <c r="AJ188" s="165" t="s">
        <v>61</v>
      </c>
      <c r="AK188" s="165" t="s">
        <v>61</v>
      </c>
      <c r="AL188" s="165" t="s">
        <v>62</v>
      </c>
      <c r="AM188" s="165" t="s">
        <v>62</v>
      </c>
      <c r="AN188" s="165" t="s">
        <v>61</v>
      </c>
      <c r="AO188" s="165" t="s">
        <v>61</v>
      </c>
      <c r="AP188" s="165" t="s">
        <v>61</v>
      </c>
      <c r="AQ188" s="165" t="s">
        <v>61</v>
      </c>
      <c r="AR188" s="165" t="s">
        <v>61</v>
      </c>
      <c r="AS188" s="165" t="s">
        <v>61</v>
      </c>
    </row>
    <row r="189" spans="1:45" ht="68.25" customHeight="1">
      <c r="A189" s="174"/>
      <c r="B189" s="174"/>
      <c r="C189" s="174"/>
      <c r="D189" s="174"/>
      <c r="E189" s="174"/>
      <c r="F189" s="174"/>
      <c r="G189" s="174"/>
      <c r="H189" s="174"/>
      <c r="I189" s="168"/>
      <c r="J189" s="168"/>
      <c r="K189" s="174"/>
      <c r="L189" s="215"/>
      <c r="M189" s="204"/>
      <c r="N189" s="204"/>
      <c r="O189" s="152"/>
      <c r="P189" s="212"/>
      <c r="Q189" s="182"/>
      <c r="R189" s="154"/>
      <c r="S189" s="174"/>
      <c r="T189" s="149"/>
      <c r="U189" s="202"/>
      <c r="V189" s="202"/>
      <c r="W189" s="7">
        <f t="shared" si="71"/>
        <v>0</v>
      </c>
      <c r="X189" s="174"/>
      <c r="Y189" s="209">
        <f t="shared" si="72"/>
        <v>0</v>
      </c>
      <c r="Z189" s="174"/>
      <c r="AA189" s="174"/>
      <c r="AB189" s="165"/>
      <c r="AC189" s="165" t="s">
        <v>62</v>
      </c>
      <c r="AD189" s="165" t="s">
        <v>61</v>
      </c>
      <c r="AE189" s="165" t="s">
        <v>62</v>
      </c>
      <c r="AF189" s="165" t="s">
        <v>62</v>
      </c>
      <c r="AG189" s="165" t="s">
        <v>61</v>
      </c>
      <c r="AH189" s="165" t="s">
        <v>62</v>
      </c>
      <c r="AI189" s="165" t="s">
        <v>62</v>
      </c>
      <c r="AJ189" s="165" t="s">
        <v>61</v>
      </c>
      <c r="AK189" s="165" t="s">
        <v>61</v>
      </c>
      <c r="AL189" s="165" t="s">
        <v>62</v>
      </c>
      <c r="AM189" s="165" t="s">
        <v>62</v>
      </c>
      <c r="AN189" s="165" t="s">
        <v>61</v>
      </c>
      <c r="AO189" s="165" t="s">
        <v>61</v>
      </c>
      <c r="AP189" s="165" t="s">
        <v>61</v>
      </c>
      <c r="AQ189" s="165" t="s">
        <v>61</v>
      </c>
      <c r="AR189" s="165" t="s">
        <v>61</v>
      </c>
      <c r="AS189" s="165" t="s">
        <v>61</v>
      </c>
    </row>
    <row r="190" spans="1:45" ht="30.75" customHeight="1">
      <c r="A190" s="174"/>
      <c r="B190" s="174"/>
      <c r="C190" s="174"/>
      <c r="D190" s="174"/>
      <c r="E190" s="174"/>
      <c r="F190" s="174"/>
      <c r="G190" s="174"/>
      <c r="H190" s="174"/>
      <c r="I190" s="168"/>
      <c r="J190" s="168"/>
      <c r="K190" s="174"/>
      <c r="L190" s="215"/>
      <c r="M190" s="204"/>
      <c r="N190" s="204"/>
      <c r="O190" s="152"/>
      <c r="P190" s="212"/>
      <c r="Q190" s="182"/>
      <c r="R190" s="154"/>
      <c r="S190" s="159"/>
      <c r="T190" s="150"/>
      <c r="U190" s="203"/>
      <c r="V190" s="203"/>
      <c r="W190" s="7">
        <f t="shared" si="71"/>
        <v>0</v>
      </c>
      <c r="X190" s="159"/>
      <c r="Y190" s="210">
        <f t="shared" si="72"/>
        <v>0</v>
      </c>
      <c r="Z190" s="159"/>
      <c r="AA190" s="159"/>
      <c r="AB190" s="166"/>
      <c r="AC190" s="166" t="s">
        <v>62</v>
      </c>
      <c r="AD190" s="166" t="s">
        <v>61</v>
      </c>
      <c r="AE190" s="166" t="s">
        <v>62</v>
      </c>
      <c r="AF190" s="166" t="s">
        <v>62</v>
      </c>
      <c r="AG190" s="166" t="s">
        <v>61</v>
      </c>
      <c r="AH190" s="166" t="s">
        <v>62</v>
      </c>
      <c r="AI190" s="166" t="s">
        <v>62</v>
      </c>
      <c r="AJ190" s="166" t="s">
        <v>61</v>
      </c>
      <c r="AK190" s="166" t="s">
        <v>61</v>
      </c>
      <c r="AL190" s="166" t="s">
        <v>62</v>
      </c>
      <c r="AM190" s="166" t="s">
        <v>62</v>
      </c>
      <c r="AN190" s="166" t="s">
        <v>61</v>
      </c>
      <c r="AO190" s="166" t="s">
        <v>61</v>
      </c>
      <c r="AP190" s="166" t="s">
        <v>61</v>
      </c>
      <c r="AQ190" s="166" t="s">
        <v>61</v>
      </c>
      <c r="AR190" s="166" t="s">
        <v>61</v>
      </c>
      <c r="AS190" s="166" t="s">
        <v>61</v>
      </c>
    </row>
    <row r="191" spans="1:45" ht="30.75" customHeight="1">
      <c r="A191" s="174"/>
      <c r="B191" s="174"/>
      <c r="C191" s="174"/>
      <c r="D191" s="174"/>
      <c r="E191" s="174"/>
      <c r="F191" s="174"/>
      <c r="G191" s="174"/>
      <c r="H191" s="174"/>
      <c r="I191" s="168"/>
      <c r="J191" s="168"/>
      <c r="K191" s="174"/>
      <c r="L191" s="215"/>
      <c r="M191" s="204"/>
      <c r="N191" s="204"/>
      <c r="O191" s="152"/>
      <c r="P191" s="212"/>
      <c r="Q191" s="182"/>
      <c r="R191" s="154"/>
      <c r="S191" s="158" t="s">
        <v>389</v>
      </c>
      <c r="T191" s="148">
        <v>0.6</v>
      </c>
      <c r="U191" s="201" t="s">
        <v>390</v>
      </c>
      <c r="V191" s="201" t="s">
        <v>391</v>
      </c>
      <c r="W191" s="7">
        <f>V191-U191</f>
        <v>30</v>
      </c>
      <c r="X191" s="158"/>
      <c r="Y191" s="158">
        <f>IF(X191="ejecutado",1,0)</f>
        <v>0</v>
      </c>
      <c r="Z191" s="158"/>
      <c r="AA191" s="158"/>
      <c r="AB191" s="164" t="s">
        <v>62</v>
      </c>
      <c r="AC191" s="164" t="s">
        <v>61</v>
      </c>
      <c r="AD191" s="164" t="s">
        <v>62</v>
      </c>
      <c r="AE191" s="164" t="s">
        <v>61</v>
      </c>
      <c r="AF191" s="164" t="s">
        <v>61</v>
      </c>
      <c r="AG191" s="164" t="s">
        <v>61</v>
      </c>
      <c r="AH191" s="164" t="s">
        <v>62</v>
      </c>
      <c r="AI191" s="164" t="s">
        <v>62</v>
      </c>
      <c r="AJ191" s="164" t="s">
        <v>61</v>
      </c>
      <c r="AK191" s="164" t="s">
        <v>61</v>
      </c>
      <c r="AL191" s="164" t="s">
        <v>61</v>
      </c>
      <c r="AM191" s="164" t="s">
        <v>61</v>
      </c>
      <c r="AN191" s="164" t="s">
        <v>61</v>
      </c>
      <c r="AO191" s="164" t="s">
        <v>61</v>
      </c>
      <c r="AP191" s="164" t="s">
        <v>61</v>
      </c>
      <c r="AQ191" s="164" t="s">
        <v>61</v>
      </c>
      <c r="AR191" s="164" t="s">
        <v>61</v>
      </c>
      <c r="AS191" s="164" t="s">
        <v>61</v>
      </c>
    </row>
    <row r="192" spans="1:45" ht="30.75" customHeight="1">
      <c r="A192" s="174"/>
      <c r="B192" s="174"/>
      <c r="C192" s="174"/>
      <c r="D192" s="174"/>
      <c r="E192" s="174"/>
      <c r="F192" s="174"/>
      <c r="G192" s="174"/>
      <c r="H192" s="174"/>
      <c r="I192" s="168"/>
      <c r="J192" s="168"/>
      <c r="K192" s="174"/>
      <c r="L192" s="215"/>
      <c r="M192" s="204"/>
      <c r="N192" s="204"/>
      <c r="O192" s="152"/>
      <c r="P192" s="212"/>
      <c r="Q192" s="182"/>
      <c r="R192" s="154"/>
      <c r="S192" s="174"/>
      <c r="T192" s="149"/>
      <c r="U192" s="202"/>
      <c r="V192" s="202"/>
      <c r="W192" s="7">
        <f t="shared" ref="W192:W194" si="73">V192-U192</f>
        <v>0</v>
      </c>
      <c r="X192" s="174"/>
      <c r="Y192" s="174">
        <f t="shared" ref="Y192:Y208" si="74">IF(X192="ejecutado",1,0)</f>
        <v>0</v>
      </c>
      <c r="Z192" s="174"/>
      <c r="AA192" s="174"/>
      <c r="AB192" s="165"/>
      <c r="AC192" s="165" t="s">
        <v>62</v>
      </c>
      <c r="AD192" s="165" t="s">
        <v>61</v>
      </c>
      <c r="AE192" s="165" t="s">
        <v>62</v>
      </c>
      <c r="AF192" s="165" t="s">
        <v>62</v>
      </c>
      <c r="AG192" s="165" t="s">
        <v>61</v>
      </c>
      <c r="AH192" s="165" t="s">
        <v>61</v>
      </c>
      <c r="AI192" s="165" t="s">
        <v>61</v>
      </c>
      <c r="AJ192" s="165" t="s">
        <v>61</v>
      </c>
      <c r="AK192" s="165" t="s">
        <v>61</v>
      </c>
      <c r="AL192" s="165" t="s">
        <v>62</v>
      </c>
      <c r="AM192" s="165" t="s">
        <v>62</v>
      </c>
      <c r="AN192" s="165" t="s">
        <v>61</v>
      </c>
      <c r="AO192" s="165" t="s">
        <v>61</v>
      </c>
      <c r="AP192" s="165" t="s">
        <v>61</v>
      </c>
      <c r="AQ192" s="165" t="s">
        <v>61</v>
      </c>
      <c r="AR192" s="165" t="s">
        <v>61</v>
      </c>
      <c r="AS192" s="165" t="s">
        <v>61</v>
      </c>
    </row>
    <row r="193" spans="1:45" ht="68.25" customHeight="1">
      <c r="A193" s="174"/>
      <c r="B193" s="174"/>
      <c r="C193" s="174"/>
      <c r="D193" s="174"/>
      <c r="E193" s="174"/>
      <c r="F193" s="174"/>
      <c r="G193" s="174"/>
      <c r="H193" s="174"/>
      <c r="I193" s="168"/>
      <c r="J193" s="168"/>
      <c r="K193" s="174"/>
      <c r="L193" s="215"/>
      <c r="M193" s="204"/>
      <c r="N193" s="204"/>
      <c r="O193" s="152"/>
      <c r="P193" s="212"/>
      <c r="Q193" s="182"/>
      <c r="R193" s="154"/>
      <c r="S193" s="174"/>
      <c r="T193" s="149"/>
      <c r="U193" s="202"/>
      <c r="V193" s="202"/>
      <c r="W193" s="7">
        <f t="shared" si="73"/>
        <v>0</v>
      </c>
      <c r="X193" s="174"/>
      <c r="Y193" s="174">
        <f t="shared" si="74"/>
        <v>0</v>
      </c>
      <c r="Z193" s="174"/>
      <c r="AA193" s="174"/>
      <c r="AB193" s="165"/>
      <c r="AC193" s="165" t="s">
        <v>62</v>
      </c>
      <c r="AD193" s="165" t="s">
        <v>61</v>
      </c>
      <c r="AE193" s="165" t="s">
        <v>62</v>
      </c>
      <c r="AF193" s="165" t="s">
        <v>62</v>
      </c>
      <c r="AG193" s="165" t="s">
        <v>61</v>
      </c>
      <c r="AH193" s="165" t="s">
        <v>61</v>
      </c>
      <c r="AI193" s="165" t="s">
        <v>61</v>
      </c>
      <c r="AJ193" s="165" t="s">
        <v>61</v>
      </c>
      <c r="AK193" s="165" t="s">
        <v>61</v>
      </c>
      <c r="AL193" s="165" t="s">
        <v>62</v>
      </c>
      <c r="AM193" s="165" t="s">
        <v>62</v>
      </c>
      <c r="AN193" s="165" t="s">
        <v>61</v>
      </c>
      <c r="AO193" s="165" t="s">
        <v>61</v>
      </c>
      <c r="AP193" s="165" t="s">
        <v>61</v>
      </c>
      <c r="AQ193" s="165" t="s">
        <v>61</v>
      </c>
      <c r="AR193" s="165" t="s">
        <v>61</v>
      </c>
      <c r="AS193" s="165" t="s">
        <v>61</v>
      </c>
    </row>
    <row r="194" spans="1:45" ht="30.75" customHeight="1">
      <c r="A194" s="159"/>
      <c r="B194" s="159"/>
      <c r="C194" s="159"/>
      <c r="D194" s="159"/>
      <c r="E194" s="159"/>
      <c r="F194" s="159"/>
      <c r="G194" s="159"/>
      <c r="H194" s="159"/>
      <c r="I194" s="169"/>
      <c r="J194" s="169"/>
      <c r="K194" s="159"/>
      <c r="L194" s="216"/>
      <c r="M194" s="157"/>
      <c r="N194" s="157"/>
      <c r="O194" s="152"/>
      <c r="P194" s="213"/>
      <c r="Q194" s="182"/>
      <c r="R194" s="155"/>
      <c r="S194" s="159"/>
      <c r="T194" s="150"/>
      <c r="U194" s="203"/>
      <c r="V194" s="203"/>
      <c r="W194" s="7">
        <f t="shared" si="73"/>
        <v>0</v>
      </c>
      <c r="X194" s="159"/>
      <c r="Y194" s="159">
        <f t="shared" si="74"/>
        <v>0</v>
      </c>
      <c r="Z194" s="159"/>
      <c r="AA194" s="159"/>
      <c r="AB194" s="166"/>
      <c r="AC194" s="166" t="s">
        <v>62</v>
      </c>
      <c r="AD194" s="166" t="s">
        <v>61</v>
      </c>
      <c r="AE194" s="166" t="s">
        <v>62</v>
      </c>
      <c r="AF194" s="166" t="s">
        <v>62</v>
      </c>
      <c r="AG194" s="166" t="s">
        <v>61</v>
      </c>
      <c r="AH194" s="166" t="s">
        <v>61</v>
      </c>
      <c r="AI194" s="166" t="s">
        <v>61</v>
      </c>
      <c r="AJ194" s="166" t="s">
        <v>61</v>
      </c>
      <c r="AK194" s="166" t="s">
        <v>61</v>
      </c>
      <c r="AL194" s="166" t="s">
        <v>62</v>
      </c>
      <c r="AM194" s="166" t="s">
        <v>62</v>
      </c>
      <c r="AN194" s="166" t="s">
        <v>61</v>
      </c>
      <c r="AO194" s="166" t="s">
        <v>61</v>
      </c>
      <c r="AP194" s="166" t="s">
        <v>61</v>
      </c>
      <c r="AQ194" s="166" t="s">
        <v>61</v>
      </c>
      <c r="AR194" s="166" t="s">
        <v>61</v>
      </c>
      <c r="AS194" s="166" t="s">
        <v>61</v>
      </c>
    </row>
    <row r="195" spans="1:45" ht="55.15" customHeight="1">
      <c r="A195" s="334">
        <v>13</v>
      </c>
      <c r="B195" s="199"/>
      <c r="C195" s="199"/>
      <c r="D195" s="199"/>
      <c r="E195" s="199"/>
      <c r="F195" s="199"/>
      <c r="G195" s="199"/>
      <c r="H195" s="199"/>
      <c r="I195" s="175"/>
      <c r="J195" s="167">
        <f>(L195*Q195)+(L200*Q200)+(L203*Q203)+(L205*Q205)</f>
        <v>0</v>
      </c>
      <c r="K195" s="183" t="s">
        <v>392</v>
      </c>
      <c r="L195" s="148">
        <v>0.25</v>
      </c>
      <c r="M195" s="156">
        <v>43831</v>
      </c>
      <c r="N195" s="156">
        <v>44012</v>
      </c>
      <c r="O195" s="126"/>
      <c r="P195" s="205" t="s">
        <v>117</v>
      </c>
      <c r="Q195" s="182">
        <f>(T195*Y195)+(T196*Y196)+(T197*Y197)+(T198*Y198)+(T199*Y199)</f>
        <v>0</v>
      </c>
      <c r="R195" s="182" t="s">
        <v>59</v>
      </c>
      <c r="S195" s="104" t="s">
        <v>393</v>
      </c>
      <c r="T195" s="106">
        <v>0.1</v>
      </c>
      <c r="U195" s="31">
        <v>43831</v>
      </c>
      <c r="V195" s="31">
        <v>43920</v>
      </c>
      <c r="W195" s="19"/>
      <c r="X195" s="112" t="s">
        <v>119</v>
      </c>
      <c r="Y195" s="20">
        <f t="shared" si="74"/>
        <v>0</v>
      </c>
      <c r="Z195" s="29"/>
      <c r="AA195" s="53"/>
      <c r="AB195" s="122" t="s">
        <v>61</v>
      </c>
      <c r="AC195" s="122" t="s">
        <v>61</v>
      </c>
      <c r="AD195" s="122" t="s">
        <v>62</v>
      </c>
      <c r="AE195" s="122" t="s">
        <v>61</v>
      </c>
      <c r="AF195" s="122" t="s">
        <v>61</v>
      </c>
      <c r="AG195" s="122" t="s">
        <v>62</v>
      </c>
      <c r="AH195" s="122" t="s">
        <v>62</v>
      </c>
      <c r="AI195" s="122" t="s">
        <v>62</v>
      </c>
      <c r="AJ195" s="122" t="s">
        <v>61</v>
      </c>
      <c r="AK195" s="122" t="s">
        <v>61</v>
      </c>
      <c r="AL195" s="122" t="s">
        <v>62</v>
      </c>
      <c r="AM195" s="122" t="s">
        <v>61</v>
      </c>
      <c r="AN195" s="122" t="s">
        <v>61</v>
      </c>
      <c r="AO195" s="122" t="s">
        <v>61</v>
      </c>
      <c r="AP195" s="122" t="s">
        <v>61</v>
      </c>
      <c r="AQ195" s="122" t="s">
        <v>61</v>
      </c>
      <c r="AR195" s="122" t="s">
        <v>61</v>
      </c>
      <c r="AS195" s="122" t="s">
        <v>62</v>
      </c>
    </row>
    <row r="196" spans="1:45" ht="82.9">
      <c r="A196" s="335"/>
      <c r="B196" s="199"/>
      <c r="C196" s="199"/>
      <c r="D196" s="199"/>
      <c r="E196" s="199"/>
      <c r="F196" s="199"/>
      <c r="G196" s="199"/>
      <c r="H196" s="199"/>
      <c r="I196" s="175"/>
      <c r="J196" s="168"/>
      <c r="K196" s="183"/>
      <c r="L196" s="149"/>
      <c r="M196" s="204"/>
      <c r="N196" s="204"/>
      <c r="O196" s="126"/>
      <c r="P196" s="206"/>
      <c r="Q196" s="182"/>
      <c r="R196" s="182"/>
      <c r="S196" s="104" t="s">
        <v>394</v>
      </c>
      <c r="T196" s="106">
        <v>0.2</v>
      </c>
      <c r="U196" s="31">
        <v>43922</v>
      </c>
      <c r="V196" s="31">
        <v>44012</v>
      </c>
      <c r="W196" s="19"/>
      <c r="X196" s="112" t="s">
        <v>119</v>
      </c>
      <c r="Y196" s="20">
        <f t="shared" si="74"/>
        <v>0</v>
      </c>
      <c r="Z196" s="29"/>
      <c r="AA196" s="53"/>
      <c r="AB196" s="122" t="s">
        <v>61</v>
      </c>
      <c r="AC196" s="122" t="s">
        <v>61</v>
      </c>
      <c r="AD196" s="122" t="s">
        <v>62</v>
      </c>
      <c r="AE196" s="122" t="s">
        <v>61</v>
      </c>
      <c r="AF196" s="122" t="s">
        <v>61</v>
      </c>
      <c r="AG196" s="122" t="s">
        <v>62</v>
      </c>
      <c r="AH196" s="122" t="s">
        <v>62</v>
      </c>
      <c r="AI196" s="122" t="s">
        <v>62</v>
      </c>
      <c r="AJ196" s="122" t="s">
        <v>61</v>
      </c>
      <c r="AK196" s="122" t="s">
        <v>61</v>
      </c>
      <c r="AL196" s="122" t="s">
        <v>62</v>
      </c>
      <c r="AM196" s="122" t="s">
        <v>61</v>
      </c>
      <c r="AN196" s="122" t="s">
        <v>61</v>
      </c>
      <c r="AO196" s="122" t="s">
        <v>61</v>
      </c>
      <c r="AP196" s="122" t="s">
        <v>62</v>
      </c>
      <c r="AQ196" s="122" t="s">
        <v>62</v>
      </c>
      <c r="AR196" s="122" t="s">
        <v>62</v>
      </c>
      <c r="AS196" s="122" t="s">
        <v>62</v>
      </c>
    </row>
    <row r="197" spans="1:45" ht="69">
      <c r="A197" s="335"/>
      <c r="B197" s="199"/>
      <c r="C197" s="199"/>
      <c r="D197" s="199"/>
      <c r="E197" s="199"/>
      <c r="F197" s="199"/>
      <c r="G197" s="199"/>
      <c r="H197" s="199"/>
      <c r="I197" s="175"/>
      <c r="J197" s="168"/>
      <c r="K197" s="183"/>
      <c r="L197" s="149"/>
      <c r="M197" s="204"/>
      <c r="N197" s="204"/>
      <c r="O197" s="126"/>
      <c r="P197" s="206"/>
      <c r="Q197" s="182"/>
      <c r="R197" s="182"/>
      <c r="S197" s="54" t="s">
        <v>395</v>
      </c>
      <c r="T197" s="106">
        <v>0.2</v>
      </c>
      <c r="U197" s="31">
        <v>43922</v>
      </c>
      <c r="V197" s="31">
        <v>44012</v>
      </c>
      <c r="W197" s="7"/>
      <c r="X197" s="112" t="s">
        <v>119</v>
      </c>
      <c r="Y197" s="20">
        <f t="shared" si="74"/>
        <v>0</v>
      </c>
      <c r="Z197" s="29"/>
      <c r="AA197" s="55"/>
      <c r="AB197" s="122" t="s">
        <v>61</v>
      </c>
      <c r="AC197" s="122" t="s">
        <v>61</v>
      </c>
      <c r="AD197" s="122" t="s">
        <v>62</v>
      </c>
      <c r="AE197" s="122" t="s">
        <v>61</v>
      </c>
      <c r="AF197" s="122" t="s">
        <v>61</v>
      </c>
      <c r="AG197" s="122" t="s">
        <v>62</v>
      </c>
      <c r="AH197" s="122" t="s">
        <v>62</v>
      </c>
      <c r="AI197" s="122" t="s">
        <v>62</v>
      </c>
      <c r="AJ197" s="122" t="s">
        <v>61</v>
      </c>
      <c r="AK197" s="122" t="s">
        <v>61</v>
      </c>
      <c r="AL197" s="122" t="s">
        <v>62</v>
      </c>
      <c r="AM197" s="122" t="s">
        <v>61</v>
      </c>
      <c r="AN197" s="122" t="s">
        <v>61</v>
      </c>
      <c r="AO197" s="122" t="s">
        <v>61</v>
      </c>
      <c r="AP197" s="122" t="s">
        <v>62</v>
      </c>
      <c r="AQ197" s="122" t="s">
        <v>62</v>
      </c>
      <c r="AR197" s="122" t="s">
        <v>62</v>
      </c>
      <c r="AS197" s="122" t="s">
        <v>62</v>
      </c>
    </row>
    <row r="198" spans="1:45" ht="96.6">
      <c r="A198" s="335"/>
      <c r="B198" s="199"/>
      <c r="C198" s="199"/>
      <c r="D198" s="199"/>
      <c r="E198" s="199"/>
      <c r="F198" s="199"/>
      <c r="G198" s="199"/>
      <c r="H198" s="199"/>
      <c r="I198" s="175"/>
      <c r="J198" s="168"/>
      <c r="K198" s="183"/>
      <c r="L198" s="149"/>
      <c r="M198" s="204"/>
      <c r="N198" s="204"/>
      <c r="O198" s="126"/>
      <c r="P198" s="206"/>
      <c r="Q198" s="182"/>
      <c r="R198" s="182"/>
      <c r="S198" s="104" t="s">
        <v>396</v>
      </c>
      <c r="T198" s="106">
        <v>0.3</v>
      </c>
      <c r="U198" s="31">
        <v>43831</v>
      </c>
      <c r="V198" s="31">
        <v>44012</v>
      </c>
      <c r="W198" s="19">
        <f t="shared" ref="W198" si="75">V198-U198</f>
        <v>181</v>
      </c>
      <c r="X198" s="112" t="s">
        <v>119</v>
      </c>
      <c r="Y198" s="20">
        <f t="shared" si="74"/>
        <v>0</v>
      </c>
      <c r="Z198" s="29"/>
      <c r="AA198" s="53"/>
      <c r="AB198" s="122" t="s">
        <v>61</v>
      </c>
      <c r="AC198" s="122" t="s">
        <v>61</v>
      </c>
      <c r="AD198" s="122" t="s">
        <v>62</v>
      </c>
      <c r="AE198" s="122" t="s">
        <v>61</v>
      </c>
      <c r="AF198" s="122" t="s">
        <v>61</v>
      </c>
      <c r="AG198" s="122" t="s">
        <v>62</v>
      </c>
      <c r="AH198" s="122" t="s">
        <v>62</v>
      </c>
      <c r="AI198" s="122" t="s">
        <v>62</v>
      </c>
      <c r="AJ198" s="122" t="s">
        <v>61</v>
      </c>
      <c r="AK198" s="122" t="s">
        <v>61</v>
      </c>
      <c r="AL198" s="122" t="s">
        <v>62</v>
      </c>
      <c r="AM198" s="122" t="s">
        <v>61</v>
      </c>
      <c r="AN198" s="122" t="s">
        <v>61</v>
      </c>
      <c r="AO198" s="122" t="s">
        <v>61</v>
      </c>
      <c r="AP198" s="122" t="s">
        <v>61</v>
      </c>
      <c r="AQ198" s="122" t="s">
        <v>61</v>
      </c>
      <c r="AR198" s="122" t="s">
        <v>61</v>
      </c>
      <c r="AS198" s="122" t="s">
        <v>62</v>
      </c>
    </row>
    <row r="199" spans="1:45" ht="41.45">
      <c r="A199" s="335"/>
      <c r="B199" s="199"/>
      <c r="C199" s="199"/>
      <c r="D199" s="199"/>
      <c r="E199" s="199"/>
      <c r="F199" s="199"/>
      <c r="G199" s="199"/>
      <c r="H199" s="199"/>
      <c r="I199" s="175"/>
      <c r="J199" s="168"/>
      <c r="K199" s="183"/>
      <c r="L199" s="150"/>
      <c r="M199" s="157"/>
      <c r="N199" s="157"/>
      <c r="O199" s="112"/>
      <c r="P199" s="207"/>
      <c r="Q199" s="182"/>
      <c r="R199" s="182"/>
      <c r="S199" s="104" t="s">
        <v>397</v>
      </c>
      <c r="T199" s="106">
        <v>0.2</v>
      </c>
      <c r="U199" s="85">
        <v>43952</v>
      </c>
      <c r="V199" s="31">
        <v>44012</v>
      </c>
      <c r="W199" s="19">
        <f>V199-U199</f>
        <v>60</v>
      </c>
      <c r="X199" s="112" t="s">
        <v>119</v>
      </c>
      <c r="Y199" s="20">
        <f t="shared" si="74"/>
        <v>0</v>
      </c>
      <c r="Z199" s="137"/>
      <c r="AA199" s="15"/>
      <c r="AB199" s="122" t="s">
        <v>61</v>
      </c>
      <c r="AC199" s="122" t="s">
        <v>61</v>
      </c>
      <c r="AD199" s="122" t="s">
        <v>62</v>
      </c>
      <c r="AE199" s="122" t="s">
        <v>61</v>
      </c>
      <c r="AF199" s="122" t="s">
        <v>61</v>
      </c>
      <c r="AG199" s="122" t="s">
        <v>62</v>
      </c>
      <c r="AH199" s="122" t="s">
        <v>62</v>
      </c>
      <c r="AI199" s="122" t="s">
        <v>62</v>
      </c>
      <c r="AJ199" s="122" t="s">
        <v>61</v>
      </c>
      <c r="AK199" s="122" t="s">
        <v>61</v>
      </c>
      <c r="AL199" s="122" t="s">
        <v>62</v>
      </c>
      <c r="AM199" s="122" t="s">
        <v>61</v>
      </c>
      <c r="AN199" s="122" t="s">
        <v>61</v>
      </c>
      <c r="AO199" s="122" t="s">
        <v>61</v>
      </c>
      <c r="AP199" s="122" t="s">
        <v>61</v>
      </c>
      <c r="AQ199" s="122" t="s">
        <v>61</v>
      </c>
      <c r="AR199" s="122" t="s">
        <v>61</v>
      </c>
      <c r="AS199" s="122" t="s">
        <v>62</v>
      </c>
    </row>
    <row r="200" spans="1:45" ht="82.9">
      <c r="A200" s="335"/>
      <c r="B200" s="199"/>
      <c r="C200" s="199"/>
      <c r="D200" s="199"/>
      <c r="E200" s="199"/>
      <c r="F200" s="199"/>
      <c r="G200" s="199"/>
      <c r="H200" s="199"/>
      <c r="I200" s="175"/>
      <c r="J200" s="168"/>
      <c r="K200" s="183" t="s">
        <v>398</v>
      </c>
      <c r="L200" s="172">
        <v>0.25</v>
      </c>
      <c r="M200" s="193">
        <v>43831</v>
      </c>
      <c r="N200" s="193">
        <v>44012</v>
      </c>
      <c r="O200" s="195"/>
      <c r="P200" s="197" t="s">
        <v>117</v>
      </c>
      <c r="Q200" s="192">
        <f>(T200*Y200)+(T201*Y201)+(T202*Y202)</f>
        <v>0</v>
      </c>
      <c r="R200" s="182" t="s">
        <v>59</v>
      </c>
      <c r="S200" s="112" t="s">
        <v>399</v>
      </c>
      <c r="T200" s="84">
        <v>0.4</v>
      </c>
      <c r="U200" s="31">
        <v>43831</v>
      </c>
      <c r="V200" s="31">
        <v>44012</v>
      </c>
      <c r="W200" s="19">
        <f>V200-U200</f>
        <v>181</v>
      </c>
      <c r="X200" s="112" t="s">
        <v>119</v>
      </c>
      <c r="Y200" s="20">
        <f t="shared" si="74"/>
        <v>0</v>
      </c>
      <c r="Z200" s="29"/>
      <c r="AA200" s="56"/>
      <c r="AB200" s="122" t="s">
        <v>61</v>
      </c>
      <c r="AC200" s="122" t="s">
        <v>61</v>
      </c>
      <c r="AD200" s="122" t="s">
        <v>62</v>
      </c>
      <c r="AE200" s="122" t="s">
        <v>61</v>
      </c>
      <c r="AF200" s="122" t="s">
        <v>61</v>
      </c>
      <c r="AG200" s="122" t="s">
        <v>62</v>
      </c>
      <c r="AH200" s="122" t="s">
        <v>62</v>
      </c>
      <c r="AI200" s="122" t="s">
        <v>62</v>
      </c>
      <c r="AJ200" s="122" t="s">
        <v>61</v>
      </c>
      <c r="AK200" s="122" t="s">
        <v>61</v>
      </c>
      <c r="AL200" s="122" t="s">
        <v>62</v>
      </c>
      <c r="AM200" s="122" t="s">
        <v>61</v>
      </c>
      <c r="AN200" s="122" t="s">
        <v>61</v>
      </c>
      <c r="AO200" s="122" t="s">
        <v>61</v>
      </c>
      <c r="AP200" s="122" t="s">
        <v>61</v>
      </c>
      <c r="AQ200" s="122" t="s">
        <v>61</v>
      </c>
      <c r="AR200" s="122" t="s">
        <v>61</v>
      </c>
      <c r="AS200" s="122" t="s">
        <v>62</v>
      </c>
    </row>
    <row r="201" spans="1:45" ht="69">
      <c r="A201" s="335"/>
      <c r="B201" s="199"/>
      <c r="C201" s="199"/>
      <c r="D201" s="199"/>
      <c r="E201" s="199"/>
      <c r="F201" s="199"/>
      <c r="G201" s="199"/>
      <c r="H201" s="199"/>
      <c r="I201" s="175"/>
      <c r="J201" s="168"/>
      <c r="K201" s="183"/>
      <c r="L201" s="172"/>
      <c r="M201" s="193"/>
      <c r="N201" s="193"/>
      <c r="O201" s="195"/>
      <c r="P201" s="197"/>
      <c r="Q201" s="192"/>
      <c r="R201" s="182"/>
      <c r="S201" s="112" t="s">
        <v>400</v>
      </c>
      <c r="T201" s="84">
        <v>0.4</v>
      </c>
      <c r="U201" s="31">
        <v>43831</v>
      </c>
      <c r="V201" s="31">
        <v>44012</v>
      </c>
      <c r="W201" s="19">
        <f>V201-U201</f>
        <v>181</v>
      </c>
      <c r="X201" s="112" t="s">
        <v>119</v>
      </c>
      <c r="Y201" s="20">
        <f t="shared" si="74"/>
        <v>0</v>
      </c>
      <c r="Z201" s="29"/>
      <c r="AA201" s="53"/>
      <c r="AB201" s="122" t="s">
        <v>61</v>
      </c>
      <c r="AC201" s="122" t="s">
        <v>61</v>
      </c>
      <c r="AD201" s="122" t="s">
        <v>62</v>
      </c>
      <c r="AE201" s="122" t="s">
        <v>61</v>
      </c>
      <c r="AF201" s="122" t="s">
        <v>61</v>
      </c>
      <c r="AG201" s="122" t="s">
        <v>62</v>
      </c>
      <c r="AH201" s="122" t="s">
        <v>62</v>
      </c>
      <c r="AI201" s="122" t="s">
        <v>62</v>
      </c>
      <c r="AJ201" s="122" t="s">
        <v>61</v>
      </c>
      <c r="AK201" s="122" t="s">
        <v>61</v>
      </c>
      <c r="AL201" s="122" t="s">
        <v>62</v>
      </c>
      <c r="AM201" s="122" t="s">
        <v>61</v>
      </c>
      <c r="AN201" s="122" t="s">
        <v>61</v>
      </c>
      <c r="AO201" s="122" t="s">
        <v>61</v>
      </c>
      <c r="AP201" s="122" t="s">
        <v>61</v>
      </c>
      <c r="AQ201" s="122" t="s">
        <v>61</v>
      </c>
      <c r="AR201" s="122" t="s">
        <v>61</v>
      </c>
      <c r="AS201" s="122" t="s">
        <v>62</v>
      </c>
    </row>
    <row r="202" spans="1:45" ht="55.15">
      <c r="A202" s="335"/>
      <c r="B202" s="199"/>
      <c r="C202" s="199"/>
      <c r="D202" s="199"/>
      <c r="E202" s="199"/>
      <c r="F202" s="199"/>
      <c r="G202" s="199"/>
      <c r="H202" s="199"/>
      <c r="I202" s="175"/>
      <c r="J202" s="168"/>
      <c r="K202" s="183"/>
      <c r="L202" s="172"/>
      <c r="M202" s="193"/>
      <c r="N202" s="194"/>
      <c r="O202" s="196"/>
      <c r="P202" s="198"/>
      <c r="Q202" s="192"/>
      <c r="R202" s="182"/>
      <c r="S202" s="112" t="s">
        <v>401</v>
      </c>
      <c r="T202" s="84">
        <v>0.2</v>
      </c>
      <c r="U202" s="85">
        <v>43952</v>
      </c>
      <c r="V202" s="31">
        <v>44012</v>
      </c>
      <c r="W202" s="19">
        <f>V202-U202</f>
        <v>60</v>
      </c>
      <c r="X202" s="112" t="s">
        <v>119</v>
      </c>
      <c r="Y202" s="20">
        <f t="shared" si="74"/>
        <v>0</v>
      </c>
      <c r="Z202" s="57"/>
      <c r="AA202" s="57"/>
      <c r="AB202" s="122" t="s">
        <v>61</v>
      </c>
      <c r="AC202" s="122" t="s">
        <v>61</v>
      </c>
      <c r="AD202" s="122" t="s">
        <v>62</v>
      </c>
      <c r="AE202" s="122" t="s">
        <v>61</v>
      </c>
      <c r="AF202" s="122" t="s">
        <v>61</v>
      </c>
      <c r="AG202" s="122" t="s">
        <v>62</v>
      </c>
      <c r="AH202" s="122" t="s">
        <v>62</v>
      </c>
      <c r="AI202" s="122" t="s">
        <v>62</v>
      </c>
      <c r="AJ202" s="122" t="s">
        <v>61</v>
      </c>
      <c r="AK202" s="122" t="s">
        <v>61</v>
      </c>
      <c r="AL202" s="122" t="s">
        <v>62</v>
      </c>
      <c r="AM202" s="122" t="s">
        <v>61</v>
      </c>
      <c r="AN202" s="122" t="s">
        <v>61</v>
      </c>
      <c r="AO202" s="122" t="s">
        <v>61</v>
      </c>
      <c r="AP202" s="122" t="s">
        <v>61</v>
      </c>
      <c r="AQ202" s="122" t="s">
        <v>61</v>
      </c>
      <c r="AR202" s="122" t="s">
        <v>61</v>
      </c>
      <c r="AS202" s="122" t="s">
        <v>62</v>
      </c>
    </row>
    <row r="203" spans="1:45" ht="82.9">
      <c r="A203" s="335"/>
      <c r="B203" s="199"/>
      <c r="C203" s="199"/>
      <c r="D203" s="199"/>
      <c r="E203" s="199"/>
      <c r="F203" s="199"/>
      <c r="G203" s="199"/>
      <c r="H203" s="199"/>
      <c r="I203" s="175"/>
      <c r="J203" s="168"/>
      <c r="K203" s="183" t="s">
        <v>402</v>
      </c>
      <c r="L203" s="184">
        <v>0.25</v>
      </c>
      <c r="M203" s="186">
        <v>43831</v>
      </c>
      <c r="N203" s="188">
        <v>44012</v>
      </c>
      <c r="O203" s="58"/>
      <c r="P203" s="190" t="s">
        <v>403</v>
      </c>
      <c r="Q203" s="192">
        <f>(T203*Y203)+(T204*Y204)</f>
        <v>0</v>
      </c>
      <c r="R203" s="182" t="s">
        <v>59</v>
      </c>
      <c r="S203" s="112" t="s">
        <v>404</v>
      </c>
      <c r="T203" s="84">
        <v>0.5</v>
      </c>
      <c r="U203" s="31">
        <v>43831</v>
      </c>
      <c r="V203" s="31">
        <v>44012</v>
      </c>
      <c r="W203" s="19">
        <f>V203-U203</f>
        <v>181</v>
      </c>
      <c r="X203" s="112" t="s">
        <v>119</v>
      </c>
      <c r="Y203" s="20">
        <f t="shared" si="74"/>
        <v>0</v>
      </c>
      <c r="Z203" s="137"/>
      <c r="AA203" s="59"/>
      <c r="AB203" s="122" t="s">
        <v>61</v>
      </c>
      <c r="AC203" s="122" t="s">
        <v>61</v>
      </c>
      <c r="AD203" s="122" t="s">
        <v>62</v>
      </c>
      <c r="AE203" s="122" t="s">
        <v>61</v>
      </c>
      <c r="AF203" s="122" t="s">
        <v>61</v>
      </c>
      <c r="AG203" s="122" t="s">
        <v>62</v>
      </c>
      <c r="AH203" s="122" t="s">
        <v>62</v>
      </c>
      <c r="AI203" s="122" t="s">
        <v>62</v>
      </c>
      <c r="AJ203" s="122" t="s">
        <v>61</v>
      </c>
      <c r="AK203" s="122" t="s">
        <v>61</v>
      </c>
      <c r="AL203" s="122" t="s">
        <v>62</v>
      </c>
      <c r="AM203" s="122" t="s">
        <v>61</v>
      </c>
      <c r="AN203" s="122" t="s">
        <v>61</v>
      </c>
      <c r="AO203" s="122" t="s">
        <v>61</v>
      </c>
      <c r="AP203" s="122" t="s">
        <v>61</v>
      </c>
      <c r="AQ203" s="122" t="s">
        <v>61</v>
      </c>
      <c r="AR203" s="122" t="s">
        <v>61</v>
      </c>
      <c r="AS203" s="122" t="s">
        <v>62</v>
      </c>
    </row>
    <row r="204" spans="1:45" ht="96.6">
      <c r="A204" s="335"/>
      <c r="B204" s="199"/>
      <c r="C204" s="199"/>
      <c r="D204" s="199"/>
      <c r="E204" s="199"/>
      <c r="F204" s="199"/>
      <c r="G204" s="199"/>
      <c r="H204" s="199"/>
      <c r="I204" s="175"/>
      <c r="J204" s="168"/>
      <c r="K204" s="183"/>
      <c r="L204" s="185"/>
      <c r="M204" s="187"/>
      <c r="N204" s="189"/>
      <c r="O204" s="60"/>
      <c r="P204" s="191"/>
      <c r="Q204" s="192"/>
      <c r="R204" s="182"/>
      <c r="S204" s="108" t="s">
        <v>405</v>
      </c>
      <c r="T204" s="135">
        <v>0.5</v>
      </c>
      <c r="U204" s="31">
        <v>43831</v>
      </c>
      <c r="V204" s="31">
        <v>44012</v>
      </c>
      <c r="W204" s="61"/>
      <c r="X204" s="112" t="s">
        <v>119</v>
      </c>
      <c r="Y204" s="20">
        <f t="shared" si="74"/>
        <v>0</v>
      </c>
      <c r="Z204" s="137"/>
      <c r="AA204" s="62"/>
      <c r="AB204" s="122" t="s">
        <v>61</v>
      </c>
      <c r="AC204" s="122" t="s">
        <v>61</v>
      </c>
      <c r="AD204" s="122" t="s">
        <v>62</v>
      </c>
      <c r="AE204" s="122" t="s">
        <v>61</v>
      </c>
      <c r="AF204" s="122" t="s">
        <v>61</v>
      </c>
      <c r="AG204" s="122" t="s">
        <v>62</v>
      </c>
      <c r="AH204" s="122" t="s">
        <v>62</v>
      </c>
      <c r="AI204" s="122" t="s">
        <v>62</v>
      </c>
      <c r="AJ204" s="122" t="s">
        <v>61</v>
      </c>
      <c r="AK204" s="122" t="s">
        <v>61</v>
      </c>
      <c r="AL204" s="122" t="s">
        <v>62</v>
      </c>
      <c r="AM204" s="122" t="s">
        <v>61</v>
      </c>
      <c r="AN204" s="122" t="s">
        <v>61</v>
      </c>
      <c r="AO204" s="122" t="s">
        <v>61</v>
      </c>
      <c r="AP204" s="122" t="s">
        <v>61</v>
      </c>
      <c r="AQ204" s="122" t="s">
        <v>61</v>
      </c>
      <c r="AR204" s="122" t="s">
        <v>61</v>
      </c>
      <c r="AS204" s="122" t="s">
        <v>62</v>
      </c>
    </row>
    <row r="205" spans="1:45" ht="55.15">
      <c r="A205" s="335"/>
      <c r="B205" s="199"/>
      <c r="C205" s="199"/>
      <c r="D205" s="199"/>
      <c r="E205" s="199"/>
      <c r="F205" s="199"/>
      <c r="G205" s="199"/>
      <c r="H205" s="199"/>
      <c r="I205" s="175"/>
      <c r="J205" s="168"/>
      <c r="K205" s="183" t="s">
        <v>406</v>
      </c>
      <c r="L205" s="172">
        <v>0.25</v>
      </c>
      <c r="M205" s="173">
        <v>43831</v>
      </c>
      <c r="N205" s="173">
        <v>44012</v>
      </c>
      <c r="O205" s="112"/>
      <c r="P205" s="200" t="s">
        <v>407</v>
      </c>
      <c r="Q205" s="175">
        <f>(T205*Y205)+(T206*Y206)+(T207*Y207)+(T208*Y208)</f>
        <v>0</v>
      </c>
      <c r="R205" s="182" t="s">
        <v>59</v>
      </c>
      <c r="S205" s="112" t="s">
        <v>408</v>
      </c>
      <c r="T205" s="135">
        <v>0.1</v>
      </c>
      <c r="U205" s="31">
        <v>43831</v>
      </c>
      <c r="V205" s="31">
        <v>44012</v>
      </c>
      <c r="W205" s="61"/>
      <c r="X205" s="112" t="s">
        <v>119</v>
      </c>
      <c r="Y205" s="20">
        <f t="shared" si="74"/>
        <v>0</v>
      </c>
      <c r="Z205" s="137"/>
      <c r="AA205" s="62"/>
      <c r="AB205" s="122" t="s">
        <v>61</v>
      </c>
      <c r="AC205" s="122" t="s">
        <v>61</v>
      </c>
      <c r="AD205" s="122" t="s">
        <v>62</v>
      </c>
      <c r="AE205" s="122" t="s">
        <v>61</v>
      </c>
      <c r="AF205" s="122" t="s">
        <v>61</v>
      </c>
      <c r="AG205" s="122" t="s">
        <v>62</v>
      </c>
      <c r="AH205" s="122" t="s">
        <v>62</v>
      </c>
      <c r="AI205" s="122" t="s">
        <v>62</v>
      </c>
      <c r="AJ205" s="122" t="s">
        <v>61</v>
      </c>
      <c r="AK205" s="122" t="s">
        <v>61</v>
      </c>
      <c r="AL205" s="122" t="s">
        <v>62</v>
      </c>
      <c r="AM205" s="122" t="s">
        <v>61</v>
      </c>
      <c r="AN205" s="122" t="s">
        <v>61</v>
      </c>
      <c r="AO205" s="122" t="s">
        <v>61</v>
      </c>
      <c r="AP205" s="122" t="s">
        <v>61</v>
      </c>
      <c r="AQ205" s="122" t="s">
        <v>61</v>
      </c>
      <c r="AR205" s="122" t="s">
        <v>61</v>
      </c>
      <c r="AS205" s="122" t="s">
        <v>62</v>
      </c>
    </row>
    <row r="206" spans="1:45" ht="96.6">
      <c r="A206" s="335"/>
      <c r="B206" s="199"/>
      <c r="C206" s="199"/>
      <c r="D206" s="199"/>
      <c r="E206" s="199"/>
      <c r="F206" s="199"/>
      <c r="G206" s="199"/>
      <c r="H206" s="199"/>
      <c r="I206" s="175"/>
      <c r="J206" s="168"/>
      <c r="K206" s="183"/>
      <c r="L206" s="172"/>
      <c r="M206" s="173"/>
      <c r="N206" s="173"/>
      <c r="O206" s="9"/>
      <c r="P206" s="200"/>
      <c r="Q206" s="175"/>
      <c r="R206" s="182"/>
      <c r="S206" s="104" t="s">
        <v>409</v>
      </c>
      <c r="T206" s="121">
        <v>0.3</v>
      </c>
      <c r="U206" s="31">
        <v>43831</v>
      </c>
      <c r="V206" s="31">
        <v>44012</v>
      </c>
      <c r="W206" s="9"/>
      <c r="X206" s="112" t="s">
        <v>119</v>
      </c>
      <c r="Y206" s="20">
        <f t="shared" si="74"/>
        <v>0</v>
      </c>
      <c r="Z206" s="53"/>
      <c r="AA206" s="53"/>
      <c r="AB206" s="9"/>
      <c r="AC206" s="9"/>
      <c r="AD206" s="122" t="s">
        <v>62</v>
      </c>
      <c r="AE206" s="122" t="s">
        <v>61</v>
      </c>
      <c r="AF206" s="122" t="s">
        <v>61</v>
      </c>
      <c r="AG206" s="122" t="s">
        <v>62</v>
      </c>
      <c r="AH206" s="122" t="s">
        <v>62</v>
      </c>
      <c r="AI206" s="122" t="s">
        <v>62</v>
      </c>
      <c r="AJ206" s="122" t="s">
        <v>61</v>
      </c>
      <c r="AK206" s="122" t="s">
        <v>61</v>
      </c>
      <c r="AL206" s="122" t="s">
        <v>62</v>
      </c>
      <c r="AM206" s="122" t="s">
        <v>61</v>
      </c>
      <c r="AN206" s="122" t="s">
        <v>61</v>
      </c>
      <c r="AO206" s="122" t="s">
        <v>61</v>
      </c>
      <c r="AP206" s="122" t="s">
        <v>61</v>
      </c>
      <c r="AQ206" s="122" t="s">
        <v>61</v>
      </c>
      <c r="AR206" s="122" t="s">
        <v>61</v>
      </c>
      <c r="AS206" s="122" t="s">
        <v>62</v>
      </c>
    </row>
    <row r="207" spans="1:45" ht="110.45">
      <c r="A207" s="335"/>
      <c r="B207" s="199"/>
      <c r="C207" s="199"/>
      <c r="D207" s="199"/>
      <c r="E207" s="199"/>
      <c r="F207" s="199"/>
      <c r="G207" s="199"/>
      <c r="H207" s="199"/>
      <c r="I207" s="175"/>
      <c r="J207" s="168"/>
      <c r="K207" s="183"/>
      <c r="L207" s="172"/>
      <c r="M207" s="173"/>
      <c r="N207" s="173"/>
      <c r="O207" s="9"/>
      <c r="P207" s="200"/>
      <c r="Q207" s="175"/>
      <c r="R207" s="182"/>
      <c r="S207" s="104" t="s">
        <v>410</v>
      </c>
      <c r="T207" s="121">
        <v>0.3</v>
      </c>
      <c r="U207" s="31">
        <v>43831</v>
      </c>
      <c r="V207" s="31">
        <v>44012</v>
      </c>
      <c r="W207" s="9"/>
      <c r="X207" s="112" t="s">
        <v>119</v>
      </c>
      <c r="Y207" s="20">
        <f t="shared" si="74"/>
        <v>0</v>
      </c>
      <c r="Z207" s="53"/>
      <c r="AA207" s="53"/>
      <c r="AB207" s="122" t="s">
        <v>61</v>
      </c>
      <c r="AC207" s="122" t="s">
        <v>61</v>
      </c>
      <c r="AD207" s="122" t="s">
        <v>62</v>
      </c>
      <c r="AE207" s="122" t="s">
        <v>61</v>
      </c>
      <c r="AF207" s="122" t="s">
        <v>61</v>
      </c>
      <c r="AG207" s="122" t="s">
        <v>62</v>
      </c>
      <c r="AH207" s="122" t="s">
        <v>62</v>
      </c>
      <c r="AI207" s="122" t="s">
        <v>62</v>
      </c>
      <c r="AJ207" s="122" t="s">
        <v>61</v>
      </c>
      <c r="AK207" s="122" t="s">
        <v>61</v>
      </c>
      <c r="AL207" s="122" t="s">
        <v>62</v>
      </c>
      <c r="AM207" s="122" t="s">
        <v>61</v>
      </c>
      <c r="AN207" s="122" t="s">
        <v>61</v>
      </c>
      <c r="AO207" s="122" t="s">
        <v>61</v>
      </c>
      <c r="AP207" s="122" t="s">
        <v>61</v>
      </c>
      <c r="AQ207" s="122" t="s">
        <v>61</v>
      </c>
      <c r="AR207" s="122" t="s">
        <v>61</v>
      </c>
      <c r="AS207" s="122" t="s">
        <v>62</v>
      </c>
    </row>
    <row r="208" spans="1:45" ht="151.9">
      <c r="A208" s="335"/>
      <c r="B208" s="199"/>
      <c r="C208" s="199"/>
      <c r="D208" s="199"/>
      <c r="E208" s="199"/>
      <c r="F208" s="199"/>
      <c r="G208" s="199"/>
      <c r="H208" s="199"/>
      <c r="I208" s="175"/>
      <c r="J208" s="169"/>
      <c r="K208" s="183"/>
      <c r="L208" s="172"/>
      <c r="M208" s="173"/>
      <c r="N208" s="173"/>
      <c r="O208" s="9"/>
      <c r="P208" s="200"/>
      <c r="Q208" s="175"/>
      <c r="R208" s="182"/>
      <c r="S208" s="104" t="s">
        <v>411</v>
      </c>
      <c r="T208" s="121">
        <v>0.3</v>
      </c>
      <c r="U208" s="31">
        <v>43831</v>
      </c>
      <c r="V208" s="31">
        <v>44012</v>
      </c>
      <c r="W208" s="9"/>
      <c r="X208" s="112" t="s">
        <v>119</v>
      </c>
      <c r="Y208" s="20">
        <f t="shared" si="74"/>
        <v>0</v>
      </c>
      <c r="Z208" s="28"/>
      <c r="AA208" s="53"/>
      <c r="AB208" s="122" t="s">
        <v>61</v>
      </c>
      <c r="AC208" s="122" t="s">
        <v>61</v>
      </c>
      <c r="AD208" s="122" t="s">
        <v>62</v>
      </c>
      <c r="AE208" s="122" t="s">
        <v>61</v>
      </c>
      <c r="AF208" s="122" t="s">
        <v>61</v>
      </c>
      <c r="AG208" s="122" t="s">
        <v>62</v>
      </c>
      <c r="AH208" s="122" t="s">
        <v>62</v>
      </c>
      <c r="AI208" s="122" t="s">
        <v>62</v>
      </c>
      <c r="AJ208" s="122" t="s">
        <v>61</v>
      </c>
      <c r="AK208" s="122" t="s">
        <v>61</v>
      </c>
      <c r="AL208" s="122" t="s">
        <v>62</v>
      </c>
      <c r="AM208" s="122" t="s">
        <v>61</v>
      </c>
      <c r="AN208" s="122" t="s">
        <v>61</v>
      </c>
      <c r="AO208" s="122" t="s">
        <v>61</v>
      </c>
      <c r="AP208" s="122" t="s">
        <v>61</v>
      </c>
      <c r="AQ208" s="122" t="s">
        <v>61</v>
      </c>
      <c r="AR208" s="122" t="s">
        <v>61</v>
      </c>
      <c r="AS208" s="122" t="s">
        <v>62</v>
      </c>
    </row>
    <row r="209" spans="1:45" customFormat="1" ht="111.75" customHeight="1">
      <c r="A209" s="158">
        <v>14</v>
      </c>
      <c r="B209" s="158" t="s">
        <v>412</v>
      </c>
      <c r="C209" s="158" t="s">
        <v>413</v>
      </c>
      <c r="D209" s="158" t="s">
        <v>52</v>
      </c>
      <c r="E209" s="158" t="s">
        <v>131</v>
      </c>
      <c r="F209" s="158" t="s">
        <v>54</v>
      </c>
      <c r="G209" s="158" t="s">
        <v>414</v>
      </c>
      <c r="H209" s="152" t="s">
        <v>415</v>
      </c>
      <c r="I209" s="167">
        <v>0.3</v>
      </c>
      <c r="J209" s="167">
        <v>0</v>
      </c>
      <c r="K209" s="90" t="s">
        <v>416</v>
      </c>
      <c r="L209" s="109">
        <v>0.5</v>
      </c>
      <c r="M209" s="110">
        <v>43832</v>
      </c>
      <c r="N209" s="110">
        <v>44012</v>
      </c>
      <c r="O209" s="90"/>
      <c r="P209" s="90" t="s">
        <v>417</v>
      </c>
      <c r="Q209" s="105">
        <v>0</v>
      </c>
      <c r="R209" s="105" t="s">
        <v>59</v>
      </c>
      <c r="S209" s="128" t="s">
        <v>418</v>
      </c>
      <c r="T209" s="106">
        <v>0.5</v>
      </c>
      <c r="U209" s="117">
        <v>43832</v>
      </c>
      <c r="V209" s="117">
        <v>44012</v>
      </c>
      <c r="W209" s="7">
        <f>V209-U209</f>
        <v>180</v>
      </c>
      <c r="X209" s="104" t="s">
        <v>119</v>
      </c>
      <c r="Y209" s="8">
        <f>IF(X209="ejecutado",1,0)</f>
        <v>0</v>
      </c>
      <c r="Z209" s="128" t="s">
        <v>419</v>
      </c>
      <c r="AA209" s="9"/>
      <c r="AB209" s="122" t="s">
        <v>61</v>
      </c>
      <c r="AC209" s="122" t="s">
        <v>61</v>
      </c>
      <c r="AD209" s="122" t="s">
        <v>61</v>
      </c>
      <c r="AE209" s="122" t="s">
        <v>61</v>
      </c>
      <c r="AF209" s="122" t="s">
        <v>61</v>
      </c>
      <c r="AG209" s="122" t="s">
        <v>61</v>
      </c>
      <c r="AH209" s="122" t="s">
        <v>61</v>
      </c>
      <c r="AI209" s="122" t="s">
        <v>61</v>
      </c>
      <c r="AJ209" s="122" t="s">
        <v>61</v>
      </c>
      <c r="AK209" s="122" t="s">
        <v>61</v>
      </c>
      <c r="AL209" s="122" t="s">
        <v>61</v>
      </c>
      <c r="AM209" s="122" t="s">
        <v>61</v>
      </c>
      <c r="AN209" s="122" t="s">
        <v>61</v>
      </c>
      <c r="AO209" s="122" t="s">
        <v>61</v>
      </c>
      <c r="AP209" s="122" t="s">
        <v>61</v>
      </c>
      <c r="AQ209" s="122" t="s">
        <v>61</v>
      </c>
      <c r="AR209" s="122" t="s">
        <v>61</v>
      </c>
      <c r="AS209" s="122" t="s">
        <v>61</v>
      </c>
    </row>
    <row r="210" spans="1:45" customFormat="1" ht="111.75" customHeight="1">
      <c r="A210" s="174"/>
      <c r="B210" s="174"/>
      <c r="C210" s="174"/>
      <c r="D210" s="174"/>
      <c r="E210" s="174"/>
      <c r="F210" s="174"/>
      <c r="G210" s="174"/>
      <c r="H210" s="152"/>
      <c r="I210" s="168"/>
      <c r="J210" s="169"/>
      <c r="K210" s="90" t="s">
        <v>420</v>
      </c>
      <c r="L210" s="109">
        <v>0.5</v>
      </c>
      <c r="M210" s="110">
        <v>43832</v>
      </c>
      <c r="N210" s="110">
        <v>44012</v>
      </c>
      <c r="O210" s="90"/>
      <c r="P210" s="90" t="s">
        <v>421</v>
      </c>
      <c r="Q210" s="105">
        <v>0</v>
      </c>
      <c r="R210" s="105" t="s">
        <v>59</v>
      </c>
      <c r="S210" s="90" t="s">
        <v>422</v>
      </c>
      <c r="T210" s="106">
        <v>0.5</v>
      </c>
      <c r="U210" s="117">
        <v>43832</v>
      </c>
      <c r="V210" s="117" t="s">
        <v>423</v>
      </c>
      <c r="W210" s="7" t="e">
        <f>V210-U210</f>
        <v>#VALUE!</v>
      </c>
      <c r="X210" s="104" t="s">
        <v>119</v>
      </c>
      <c r="Y210" s="8">
        <f>IF(X210="ejecutado",1,0)</f>
        <v>0</v>
      </c>
      <c r="Z210" s="128" t="s">
        <v>424</v>
      </c>
      <c r="AA210" s="9"/>
      <c r="AB210" s="122"/>
      <c r="AC210" s="122"/>
      <c r="AD210" s="122"/>
      <c r="AE210" s="122"/>
      <c r="AF210" s="122"/>
      <c r="AG210" s="122"/>
      <c r="AH210" s="122"/>
      <c r="AI210" s="122"/>
      <c r="AJ210" s="122"/>
      <c r="AK210" s="122"/>
      <c r="AL210" s="122"/>
      <c r="AM210" s="122"/>
      <c r="AN210" s="122"/>
      <c r="AO210" s="122"/>
      <c r="AP210" s="122"/>
      <c r="AQ210" s="122"/>
      <c r="AR210" s="122"/>
      <c r="AS210" s="122"/>
    </row>
    <row r="211" spans="1:45" customFormat="1" ht="111.75" customHeight="1">
      <c r="A211" s="174"/>
      <c r="B211" s="174"/>
      <c r="C211" s="174"/>
      <c r="D211" s="174"/>
      <c r="E211" s="174"/>
      <c r="F211" s="174"/>
      <c r="G211" s="152" t="s">
        <v>425</v>
      </c>
      <c r="H211" s="152" t="s">
        <v>426</v>
      </c>
      <c r="I211" s="175">
        <v>0.2</v>
      </c>
      <c r="J211" s="175">
        <v>0</v>
      </c>
      <c r="K211" s="90" t="s">
        <v>427</v>
      </c>
      <c r="L211" s="109">
        <v>0.5</v>
      </c>
      <c r="M211" s="110">
        <v>43832</v>
      </c>
      <c r="N211" s="110">
        <v>44012</v>
      </c>
      <c r="O211" s="90"/>
      <c r="P211" s="90" t="s">
        <v>428</v>
      </c>
      <c r="Q211" s="105">
        <v>0</v>
      </c>
      <c r="R211" s="105" t="s">
        <v>59</v>
      </c>
      <c r="S211" s="90" t="s">
        <v>427</v>
      </c>
      <c r="T211" s="106">
        <v>0.5</v>
      </c>
      <c r="U211" s="117">
        <v>43832</v>
      </c>
      <c r="V211" s="117">
        <v>44012</v>
      </c>
      <c r="W211" s="7"/>
      <c r="X211" s="104" t="s">
        <v>119</v>
      </c>
      <c r="Y211" s="8"/>
      <c r="Z211" s="128" t="s">
        <v>429</v>
      </c>
      <c r="AA211" s="9"/>
      <c r="AB211" s="122"/>
      <c r="AC211" s="122"/>
      <c r="AD211" s="122"/>
      <c r="AE211" s="122"/>
      <c r="AF211" s="122"/>
      <c r="AG211" s="122"/>
      <c r="AH211" s="122"/>
      <c r="AI211" s="122"/>
      <c r="AJ211" s="122"/>
      <c r="AK211" s="122"/>
      <c r="AL211" s="122"/>
      <c r="AM211" s="122"/>
      <c r="AN211" s="122"/>
      <c r="AO211" s="122"/>
      <c r="AP211" s="122"/>
      <c r="AQ211" s="122"/>
      <c r="AR211" s="122"/>
      <c r="AS211" s="122"/>
    </row>
    <row r="212" spans="1:45" ht="92.25" customHeight="1">
      <c r="A212" s="174"/>
      <c r="B212" s="174"/>
      <c r="C212" s="174"/>
      <c r="D212" s="174"/>
      <c r="E212" s="174"/>
      <c r="F212" s="174"/>
      <c r="G212" s="152"/>
      <c r="H212" s="152"/>
      <c r="I212" s="175"/>
      <c r="J212" s="175"/>
      <c r="K212" s="90" t="s">
        <v>430</v>
      </c>
      <c r="L212" s="109">
        <v>0.5</v>
      </c>
      <c r="M212" s="110">
        <v>43832</v>
      </c>
      <c r="N212" s="110">
        <v>44012</v>
      </c>
      <c r="O212" s="90"/>
      <c r="P212" s="90" t="s">
        <v>431</v>
      </c>
      <c r="Q212" s="105">
        <v>0</v>
      </c>
      <c r="R212" s="105" t="s">
        <v>59</v>
      </c>
      <c r="S212" s="90" t="s">
        <v>430</v>
      </c>
      <c r="T212" s="106">
        <v>0.5</v>
      </c>
      <c r="U212" s="117">
        <v>43832</v>
      </c>
      <c r="V212" s="117">
        <v>44012</v>
      </c>
      <c r="W212" s="7"/>
      <c r="X212" s="104" t="s">
        <v>119</v>
      </c>
      <c r="Y212" s="8"/>
      <c r="Z212" s="90" t="s">
        <v>430</v>
      </c>
      <c r="AA212" s="9"/>
      <c r="AB212" s="122" t="s">
        <v>61</v>
      </c>
      <c r="AC212" s="122" t="s">
        <v>61</v>
      </c>
      <c r="AD212" s="122" t="s">
        <v>61</v>
      </c>
      <c r="AE212" s="122" t="s">
        <v>61</v>
      </c>
      <c r="AF212" s="122" t="s">
        <v>61</v>
      </c>
      <c r="AG212" s="122" t="s">
        <v>61</v>
      </c>
      <c r="AH212" s="122" t="s">
        <v>61</v>
      </c>
      <c r="AI212" s="122" t="s">
        <v>61</v>
      </c>
      <c r="AJ212" s="122" t="s">
        <v>61</v>
      </c>
      <c r="AK212" s="122" t="s">
        <v>61</v>
      </c>
      <c r="AL212" s="122" t="s">
        <v>61</v>
      </c>
      <c r="AM212" s="122" t="s">
        <v>61</v>
      </c>
      <c r="AN212" s="122" t="s">
        <v>61</v>
      </c>
      <c r="AO212" s="122" t="s">
        <v>61</v>
      </c>
      <c r="AP212" s="122" t="s">
        <v>61</v>
      </c>
      <c r="AQ212" s="122" t="s">
        <v>61</v>
      </c>
      <c r="AR212" s="122" t="s">
        <v>61</v>
      </c>
      <c r="AS212" s="122" t="s">
        <v>61</v>
      </c>
    </row>
    <row r="213" spans="1:45" ht="201" customHeight="1">
      <c r="A213" s="159"/>
      <c r="B213" s="104" t="s">
        <v>412</v>
      </c>
      <c r="C213" s="104" t="s">
        <v>413</v>
      </c>
      <c r="D213" s="104" t="s">
        <v>52</v>
      </c>
      <c r="E213" s="104" t="s">
        <v>113</v>
      </c>
      <c r="F213" s="104" t="s">
        <v>54</v>
      </c>
      <c r="G213" s="120" t="s">
        <v>432</v>
      </c>
      <c r="H213" s="133" t="s">
        <v>433</v>
      </c>
      <c r="I213" s="119">
        <v>0.5</v>
      </c>
      <c r="J213" s="121">
        <v>0</v>
      </c>
      <c r="K213" s="104" t="s">
        <v>434</v>
      </c>
      <c r="L213" s="106">
        <v>1</v>
      </c>
      <c r="M213" s="107">
        <v>43832</v>
      </c>
      <c r="N213" s="107">
        <v>44012</v>
      </c>
      <c r="O213" s="104"/>
      <c r="P213" s="104" t="s">
        <v>435</v>
      </c>
      <c r="Q213" s="125">
        <v>0</v>
      </c>
      <c r="R213" s="125" t="s">
        <v>59</v>
      </c>
      <c r="S213" s="104" t="s">
        <v>436</v>
      </c>
      <c r="T213" s="106">
        <v>1</v>
      </c>
      <c r="U213" s="117">
        <v>43832</v>
      </c>
      <c r="V213" s="117">
        <v>44012</v>
      </c>
      <c r="W213" s="7">
        <f>V213-U213</f>
        <v>180</v>
      </c>
      <c r="X213" s="104" t="s">
        <v>119</v>
      </c>
      <c r="Y213" s="8">
        <f>IF(X213="ejecutado",1,0)</f>
        <v>0</v>
      </c>
      <c r="Z213" s="128" t="s">
        <v>437</v>
      </c>
      <c r="AA213" s="9"/>
      <c r="AB213" s="122" t="s">
        <v>61</v>
      </c>
      <c r="AC213" s="122" t="s">
        <v>61</v>
      </c>
      <c r="AD213" s="122" t="s">
        <v>61</v>
      </c>
      <c r="AE213" s="122" t="s">
        <v>61</v>
      </c>
      <c r="AF213" s="122" t="s">
        <v>61</v>
      </c>
      <c r="AG213" s="122" t="s">
        <v>61</v>
      </c>
      <c r="AH213" s="122" t="s">
        <v>61</v>
      </c>
      <c r="AI213" s="122" t="s">
        <v>61</v>
      </c>
      <c r="AJ213" s="122" t="s">
        <v>61</v>
      </c>
      <c r="AK213" s="122" t="s">
        <v>61</v>
      </c>
      <c r="AL213" s="122" t="s">
        <v>61</v>
      </c>
      <c r="AM213" s="122" t="s">
        <v>61</v>
      </c>
      <c r="AN213" s="122" t="s">
        <v>61</v>
      </c>
      <c r="AO213" s="122" t="s">
        <v>61</v>
      </c>
      <c r="AP213" s="122" t="s">
        <v>61</v>
      </c>
      <c r="AQ213" s="122" t="s">
        <v>61</v>
      </c>
      <c r="AR213" s="122" t="s">
        <v>61</v>
      </c>
      <c r="AS213" s="122" t="s">
        <v>61</v>
      </c>
    </row>
    <row r="214" spans="1:45" ht="201" customHeight="1">
      <c r="A214" s="91"/>
      <c r="B214" s="90"/>
      <c r="C214" s="90"/>
      <c r="D214" s="90"/>
      <c r="E214" s="90"/>
      <c r="F214" s="90"/>
      <c r="G214" s="120"/>
      <c r="H214" s="133"/>
      <c r="I214" s="119"/>
      <c r="J214" s="121"/>
      <c r="K214" s="104"/>
      <c r="L214" s="106"/>
      <c r="M214" s="107"/>
      <c r="N214" s="107"/>
      <c r="O214" s="104"/>
      <c r="P214" s="104"/>
      <c r="Q214" s="125"/>
      <c r="R214" s="125"/>
      <c r="S214" s="104"/>
      <c r="T214" s="106"/>
      <c r="U214" s="117"/>
      <c r="V214" s="117"/>
      <c r="W214" s="7"/>
      <c r="X214" s="104"/>
      <c r="Y214" s="8"/>
      <c r="Z214" s="128"/>
      <c r="AA214" s="9"/>
      <c r="AB214" s="122"/>
      <c r="AC214" s="122"/>
      <c r="AD214" s="122"/>
      <c r="AE214" s="122"/>
      <c r="AF214" s="122"/>
      <c r="AG214" s="122"/>
      <c r="AH214" s="122"/>
      <c r="AI214" s="122"/>
      <c r="AJ214" s="122"/>
      <c r="AK214" s="122"/>
      <c r="AL214" s="122"/>
      <c r="AM214" s="122"/>
      <c r="AN214" s="122"/>
      <c r="AO214" s="122"/>
      <c r="AP214" s="122"/>
      <c r="AQ214" s="122"/>
      <c r="AR214" s="122"/>
      <c r="AS214" s="122"/>
    </row>
    <row r="215" spans="1:45" s="70" customFormat="1" ht="288" customHeight="1">
      <c r="A215" s="176">
        <v>15</v>
      </c>
      <c r="B215" s="176" t="s">
        <v>438</v>
      </c>
      <c r="C215" s="176" t="s">
        <v>439</v>
      </c>
      <c r="D215" s="176" t="s">
        <v>440</v>
      </c>
      <c r="E215" s="336" t="s">
        <v>441</v>
      </c>
      <c r="F215" s="176" t="s">
        <v>54</v>
      </c>
      <c r="G215" s="179" t="s">
        <v>442</v>
      </c>
      <c r="H215" s="179" t="s">
        <v>443</v>
      </c>
      <c r="I215" s="180">
        <v>0.25</v>
      </c>
      <c r="J215" s="180">
        <v>0</v>
      </c>
      <c r="K215" s="89" t="s">
        <v>444</v>
      </c>
      <c r="L215" s="88">
        <v>0.5</v>
      </c>
      <c r="M215" s="86">
        <v>43922</v>
      </c>
      <c r="N215" s="87">
        <v>43936</v>
      </c>
      <c r="O215" s="83"/>
      <c r="P215" s="83" t="s">
        <v>445</v>
      </c>
      <c r="Q215" s="65">
        <f t="shared" ref="Q215:Q221" si="76">(Y215*T215)</f>
        <v>0</v>
      </c>
      <c r="R215" s="343"/>
      <c r="S215" s="89" t="s">
        <v>446</v>
      </c>
      <c r="T215" s="88">
        <v>0.5</v>
      </c>
      <c r="U215" s="86">
        <v>43922</v>
      </c>
      <c r="V215" s="87">
        <v>43936</v>
      </c>
      <c r="W215" s="66">
        <f t="shared" ref="W215:W221" si="77">V215-U215</f>
        <v>14</v>
      </c>
      <c r="X215" s="134"/>
      <c r="Y215" s="67">
        <f t="shared" ref="Y215:Y225" si="78">IF(X215="ejecutado",1,0)</f>
        <v>0</v>
      </c>
      <c r="Z215" s="68"/>
      <c r="AA215" s="68"/>
      <c r="AB215" s="69" t="s">
        <v>61</v>
      </c>
      <c r="AC215" s="69" t="s">
        <v>61</v>
      </c>
      <c r="AD215" s="69" t="s">
        <v>61</v>
      </c>
      <c r="AE215" s="69" t="s">
        <v>61</v>
      </c>
      <c r="AF215" s="69" t="s">
        <v>61</v>
      </c>
      <c r="AG215" s="69" t="s">
        <v>61</v>
      </c>
      <c r="AH215" s="69" t="s">
        <v>62</v>
      </c>
      <c r="AI215" s="69" t="s">
        <v>61</v>
      </c>
      <c r="AJ215" s="69" t="s">
        <v>61</v>
      </c>
      <c r="AK215" s="69" t="s">
        <v>61</v>
      </c>
      <c r="AL215" s="69" t="s">
        <v>61</v>
      </c>
      <c r="AM215" s="69" t="s">
        <v>61</v>
      </c>
      <c r="AN215" s="69" t="s">
        <v>61</v>
      </c>
      <c r="AO215" s="69" t="s">
        <v>61</v>
      </c>
      <c r="AP215" s="69" t="s">
        <v>61</v>
      </c>
      <c r="AQ215" s="69" t="s">
        <v>62</v>
      </c>
      <c r="AR215" s="69" t="s">
        <v>62</v>
      </c>
      <c r="AS215" s="69" t="s">
        <v>62</v>
      </c>
    </row>
    <row r="216" spans="1:45" s="70" customFormat="1" ht="288" customHeight="1">
      <c r="A216" s="177"/>
      <c r="B216" s="177"/>
      <c r="C216" s="177"/>
      <c r="D216" s="177"/>
      <c r="E216" s="337"/>
      <c r="F216" s="177"/>
      <c r="G216" s="179"/>
      <c r="H216" s="179"/>
      <c r="I216" s="181"/>
      <c r="J216" s="181"/>
      <c r="K216" s="89" t="s">
        <v>447</v>
      </c>
      <c r="L216" s="88">
        <v>0.5</v>
      </c>
      <c r="M216" s="86">
        <v>44013</v>
      </c>
      <c r="N216" s="87">
        <v>44027</v>
      </c>
      <c r="O216" s="83"/>
      <c r="P216" s="83" t="s">
        <v>445</v>
      </c>
      <c r="Q216" s="65">
        <f t="shared" si="76"/>
        <v>0</v>
      </c>
      <c r="R216" s="343"/>
      <c r="S216" s="89" t="s">
        <v>448</v>
      </c>
      <c r="T216" s="88">
        <v>0.5</v>
      </c>
      <c r="U216" s="86">
        <v>44013</v>
      </c>
      <c r="V216" s="87">
        <v>44027</v>
      </c>
      <c r="W216" s="66">
        <f t="shared" si="77"/>
        <v>14</v>
      </c>
      <c r="X216" s="134"/>
      <c r="Y216" s="67">
        <f t="shared" si="78"/>
        <v>0</v>
      </c>
      <c r="Z216" s="68"/>
      <c r="AA216" s="68"/>
      <c r="AB216" s="69" t="s">
        <v>61</v>
      </c>
      <c r="AC216" s="69" t="s">
        <v>61</v>
      </c>
      <c r="AD216" s="69" t="s">
        <v>61</v>
      </c>
      <c r="AE216" s="69" t="s">
        <v>61</v>
      </c>
      <c r="AF216" s="69" t="s">
        <v>61</v>
      </c>
      <c r="AG216" s="69" t="s">
        <v>61</v>
      </c>
      <c r="AH216" s="69" t="s">
        <v>62</v>
      </c>
      <c r="AI216" s="69" t="s">
        <v>61</v>
      </c>
      <c r="AJ216" s="69" t="s">
        <v>61</v>
      </c>
      <c r="AK216" s="69" t="s">
        <v>61</v>
      </c>
      <c r="AL216" s="69" t="s">
        <v>61</v>
      </c>
      <c r="AM216" s="69" t="s">
        <v>61</v>
      </c>
      <c r="AN216" s="69" t="s">
        <v>61</v>
      </c>
      <c r="AO216" s="69" t="s">
        <v>61</v>
      </c>
      <c r="AP216" s="69" t="s">
        <v>61</v>
      </c>
      <c r="AQ216" s="69" t="s">
        <v>62</v>
      </c>
      <c r="AR216" s="69" t="s">
        <v>62</v>
      </c>
      <c r="AS216" s="69" t="s">
        <v>62</v>
      </c>
    </row>
    <row r="217" spans="1:45" s="70" customFormat="1" ht="288" customHeight="1">
      <c r="A217" s="177"/>
      <c r="B217" s="177"/>
      <c r="C217" s="177"/>
      <c r="D217" s="177"/>
      <c r="E217" s="337"/>
      <c r="F217" s="177"/>
      <c r="G217" s="179" t="s">
        <v>449</v>
      </c>
      <c r="H217" s="344" t="s">
        <v>450</v>
      </c>
      <c r="I217" s="180">
        <v>0.25</v>
      </c>
      <c r="J217" s="180">
        <f>(Q217*L217)+(Q218*L218)</f>
        <v>0</v>
      </c>
      <c r="K217" s="89" t="s">
        <v>451</v>
      </c>
      <c r="L217" s="88">
        <v>0.5</v>
      </c>
      <c r="M217" s="86">
        <v>43922</v>
      </c>
      <c r="N217" s="87">
        <v>43936</v>
      </c>
      <c r="O217" s="83"/>
      <c r="P217" s="83" t="s">
        <v>452</v>
      </c>
      <c r="Q217" s="65">
        <f t="shared" si="76"/>
        <v>0</v>
      </c>
      <c r="R217" s="343"/>
      <c r="S217" s="89" t="s">
        <v>453</v>
      </c>
      <c r="T217" s="88">
        <v>0.5</v>
      </c>
      <c r="U217" s="86">
        <v>43922</v>
      </c>
      <c r="V217" s="87">
        <v>43936</v>
      </c>
      <c r="W217" s="66">
        <f t="shared" si="77"/>
        <v>14</v>
      </c>
      <c r="X217" s="134"/>
      <c r="Y217" s="67">
        <f t="shared" si="78"/>
        <v>0</v>
      </c>
      <c r="Z217" s="68"/>
      <c r="AA217" s="68"/>
      <c r="AB217" s="69" t="s">
        <v>61</v>
      </c>
      <c r="AC217" s="69" t="s">
        <v>61</v>
      </c>
      <c r="AD217" s="69" t="s">
        <v>61</v>
      </c>
      <c r="AE217" s="69" t="s">
        <v>61</v>
      </c>
      <c r="AF217" s="69" t="s">
        <v>61</v>
      </c>
      <c r="AG217" s="69" t="s">
        <v>61</v>
      </c>
      <c r="AH217" s="69" t="s">
        <v>62</v>
      </c>
      <c r="AI217" s="69" t="s">
        <v>61</v>
      </c>
      <c r="AJ217" s="69" t="s">
        <v>61</v>
      </c>
      <c r="AK217" s="69" t="s">
        <v>61</v>
      </c>
      <c r="AL217" s="69" t="s">
        <v>61</v>
      </c>
      <c r="AM217" s="69" t="s">
        <v>61</v>
      </c>
      <c r="AN217" s="69" t="s">
        <v>61</v>
      </c>
      <c r="AO217" s="69" t="s">
        <v>61</v>
      </c>
      <c r="AP217" s="69" t="s">
        <v>61</v>
      </c>
      <c r="AQ217" s="69" t="s">
        <v>61</v>
      </c>
      <c r="AR217" s="69" t="s">
        <v>61</v>
      </c>
      <c r="AS217" s="69" t="s">
        <v>62</v>
      </c>
    </row>
    <row r="218" spans="1:45" s="70" customFormat="1" ht="288" customHeight="1">
      <c r="A218" s="177"/>
      <c r="B218" s="177"/>
      <c r="C218" s="177"/>
      <c r="D218" s="177"/>
      <c r="E218" s="337"/>
      <c r="F218" s="177"/>
      <c r="G218" s="179"/>
      <c r="H218" s="344"/>
      <c r="I218" s="181"/>
      <c r="J218" s="181"/>
      <c r="K218" s="89" t="s">
        <v>454</v>
      </c>
      <c r="L218" s="88">
        <v>0.5</v>
      </c>
      <c r="M218" s="86">
        <v>44013</v>
      </c>
      <c r="N218" s="87">
        <v>44027</v>
      </c>
      <c r="O218" s="83"/>
      <c r="P218" s="83" t="s">
        <v>445</v>
      </c>
      <c r="Q218" s="65">
        <f t="shared" si="76"/>
        <v>0</v>
      </c>
      <c r="R218" s="343"/>
      <c r="S218" s="89" t="s">
        <v>455</v>
      </c>
      <c r="T218" s="88">
        <v>0.5</v>
      </c>
      <c r="U218" s="86">
        <v>44013</v>
      </c>
      <c r="V218" s="87">
        <v>44027</v>
      </c>
      <c r="W218" s="66">
        <f t="shared" si="77"/>
        <v>14</v>
      </c>
      <c r="X218" s="134"/>
      <c r="Y218" s="67">
        <f t="shared" si="78"/>
        <v>0</v>
      </c>
      <c r="Z218" s="68"/>
      <c r="AA218" s="68"/>
      <c r="AB218" s="69" t="s">
        <v>61</v>
      </c>
      <c r="AC218" s="69" t="s">
        <v>61</v>
      </c>
      <c r="AD218" s="69" t="s">
        <v>61</v>
      </c>
      <c r="AE218" s="69" t="s">
        <v>61</v>
      </c>
      <c r="AF218" s="69" t="s">
        <v>61</v>
      </c>
      <c r="AG218" s="69" t="s">
        <v>61</v>
      </c>
      <c r="AH218" s="69" t="s">
        <v>62</v>
      </c>
      <c r="AI218" s="69" t="s">
        <v>61</v>
      </c>
      <c r="AJ218" s="69" t="s">
        <v>61</v>
      </c>
      <c r="AK218" s="69" t="s">
        <v>61</v>
      </c>
      <c r="AL218" s="69" t="s">
        <v>61</v>
      </c>
      <c r="AM218" s="69" t="s">
        <v>61</v>
      </c>
      <c r="AN218" s="69" t="s">
        <v>61</v>
      </c>
      <c r="AO218" s="69" t="s">
        <v>61</v>
      </c>
      <c r="AP218" s="69" t="s">
        <v>61</v>
      </c>
      <c r="AQ218" s="69" t="s">
        <v>61</v>
      </c>
      <c r="AR218" s="69" t="s">
        <v>61</v>
      </c>
      <c r="AS218" s="69" t="s">
        <v>62</v>
      </c>
    </row>
    <row r="219" spans="1:45" s="70" customFormat="1" ht="93.75" customHeight="1">
      <c r="A219" s="177"/>
      <c r="B219" s="177"/>
      <c r="C219" s="177"/>
      <c r="D219" s="177"/>
      <c r="E219" s="337"/>
      <c r="F219" s="177"/>
      <c r="G219" s="179" t="s">
        <v>456</v>
      </c>
      <c r="H219" s="179" t="s">
        <v>457</v>
      </c>
      <c r="I219" s="180">
        <v>0.25</v>
      </c>
      <c r="J219" s="180">
        <f>(Q219*L219)+(Q221*L221)</f>
        <v>0</v>
      </c>
      <c r="K219" s="71" t="s">
        <v>458</v>
      </c>
      <c r="L219" s="88">
        <v>0.33</v>
      </c>
      <c r="M219" s="86">
        <v>43840</v>
      </c>
      <c r="N219" s="87">
        <v>43861</v>
      </c>
      <c r="O219" s="83"/>
      <c r="P219" s="83" t="s">
        <v>459</v>
      </c>
      <c r="Q219" s="65">
        <f t="shared" si="76"/>
        <v>0</v>
      </c>
      <c r="R219" s="343"/>
      <c r="S219" s="71" t="s">
        <v>460</v>
      </c>
      <c r="T219" s="88">
        <v>0.33</v>
      </c>
      <c r="U219" s="86">
        <v>43840</v>
      </c>
      <c r="V219" s="87">
        <v>43861</v>
      </c>
      <c r="W219" s="66">
        <f t="shared" si="77"/>
        <v>21</v>
      </c>
      <c r="X219" s="134"/>
      <c r="Y219" s="67">
        <f t="shared" si="78"/>
        <v>0</v>
      </c>
      <c r="Z219" s="68"/>
      <c r="AA219" s="68"/>
      <c r="AB219" s="69" t="s">
        <v>61</v>
      </c>
      <c r="AC219" s="69" t="s">
        <v>61</v>
      </c>
      <c r="AD219" s="69" t="s">
        <v>61</v>
      </c>
      <c r="AE219" s="69" t="s">
        <v>61</v>
      </c>
      <c r="AF219" s="69" t="s">
        <v>61</v>
      </c>
      <c r="AG219" s="69" t="s">
        <v>61</v>
      </c>
      <c r="AH219" s="69" t="s">
        <v>62</v>
      </c>
      <c r="AI219" s="69" t="s">
        <v>61</v>
      </c>
      <c r="AJ219" s="69" t="s">
        <v>61</v>
      </c>
      <c r="AK219" s="69" t="s">
        <v>61</v>
      </c>
      <c r="AL219" s="69" t="s">
        <v>61</v>
      </c>
      <c r="AM219" s="69" t="s">
        <v>61</v>
      </c>
      <c r="AN219" s="69" t="s">
        <v>61</v>
      </c>
      <c r="AO219" s="69" t="s">
        <v>61</v>
      </c>
      <c r="AP219" s="69" t="s">
        <v>61</v>
      </c>
      <c r="AQ219" s="69" t="s">
        <v>61</v>
      </c>
      <c r="AR219" s="69" t="s">
        <v>61</v>
      </c>
      <c r="AS219" s="69" t="s">
        <v>62</v>
      </c>
    </row>
    <row r="220" spans="1:45" s="70" customFormat="1" ht="93.75" customHeight="1">
      <c r="A220" s="177"/>
      <c r="B220" s="177"/>
      <c r="C220" s="177"/>
      <c r="D220" s="177"/>
      <c r="E220" s="337"/>
      <c r="F220" s="177"/>
      <c r="G220" s="179"/>
      <c r="H220" s="179"/>
      <c r="I220" s="181"/>
      <c r="J220" s="180"/>
      <c r="K220" s="71" t="s">
        <v>461</v>
      </c>
      <c r="L220" s="88">
        <v>0.33</v>
      </c>
      <c r="M220" s="86">
        <v>43922</v>
      </c>
      <c r="N220" s="87">
        <v>43936</v>
      </c>
      <c r="O220" s="83"/>
      <c r="P220" s="83" t="s">
        <v>459</v>
      </c>
      <c r="Q220" s="65">
        <f t="shared" si="76"/>
        <v>0</v>
      </c>
      <c r="R220" s="343"/>
      <c r="S220" s="71" t="s">
        <v>462</v>
      </c>
      <c r="T220" s="88">
        <v>0.33</v>
      </c>
      <c r="U220" s="86">
        <v>43922</v>
      </c>
      <c r="V220" s="87">
        <v>43936</v>
      </c>
      <c r="W220" s="66"/>
      <c r="X220" s="134"/>
      <c r="Y220" s="67"/>
      <c r="Z220" s="68"/>
      <c r="AA220" s="68"/>
      <c r="AB220" s="69"/>
      <c r="AC220" s="69"/>
      <c r="AD220" s="69"/>
      <c r="AE220" s="69"/>
      <c r="AF220" s="69"/>
      <c r="AG220" s="69"/>
      <c r="AH220" s="69"/>
      <c r="AI220" s="69"/>
      <c r="AJ220" s="69"/>
      <c r="AK220" s="69"/>
      <c r="AL220" s="69"/>
      <c r="AM220" s="69"/>
      <c r="AN220" s="69"/>
      <c r="AO220" s="69"/>
      <c r="AP220" s="69"/>
      <c r="AQ220" s="69"/>
      <c r="AR220" s="69"/>
      <c r="AS220" s="69"/>
    </row>
    <row r="221" spans="1:45" s="70" customFormat="1" ht="93.75" customHeight="1">
      <c r="A221" s="177"/>
      <c r="B221" s="177"/>
      <c r="C221" s="177"/>
      <c r="D221" s="177"/>
      <c r="E221" s="337"/>
      <c r="F221" s="177"/>
      <c r="G221" s="179"/>
      <c r="H221" s="179"/>
      <c r="I221" s="181"/>
      <c r="J221" s="181"/>
      <c r="K221" s="71" t="s">
        <v>463</v>
      </c>
      <c r="L221" s="88">
        <v>0.34</v>
      </c>
      <c r="M221" s="86">
        <v>44013</v>
      </c>
      <c r="N221" s="87">
        <v>44027</v>
      </c>
      <c r="O221" s="83"/>
      <c r="P221" s="83" t="s">
        <v>459</v>
      </c>
      <c r="Q221" s="65">
        <f t="shared" si="76"/>
        <v>0</v>
      </c>
      <c r="R221" s="343"/>
      <c r="S221" s="71" t="s">
        <v>464</v>
      </c>
      <c r="T221" s="88">
        <v>0.34</v>
      </c>
      <c r="U221" s="86">
        <v>44013</v>
      </c>
      <c r="V221" s="87">
        <v>44027</v>
      </c>
      <c r="W221" s="66">
        <f t="shared" si="77"/>
        <v>14</v>
      </c>
      <c r="X221" s="134"/>
      <c r="Y221" s="67">
        <f t="shared" si="78"/>
        <v>0</v>
      </c>
      <c r="Z221" s="68"/>
      <c r="AA221" s="68"/>
      <c r="AB221" s="69" t="s">
        <v>61</v>
      </c>
      <c r="AC221" s="69" t="s">
        <v>61</v>
      </c>
      <c r="AD221" s="69" t="s">
        <v>61</v>
      </c>
      <c r="AE221" s="69" t="s">
        <v>61</v>
      </c>
      <c r="AF221" s="69" t="s">
        <v>61</v>
      </c>
      <c r="AG221" s="69" t="s">
        <v>61</v>
      </c>
      <c r="AH221" s="69" t="s">
        <v>62</v>
      </c>
      <c r="AI221" s="69" t="s">
        <v>61</v>
      </c>
      <c r="AJ221" s="69" t="s">
        <v>61</v>
      </c>
      <c r="AK221" s="69" t="s">
        <v>61</v>
      </c>
      <c r="AL221" s="69" t="s">
        <v>61</v>
      </c>
      <c r="AM221" s="69" t="s">
        <v>61</v>
      </c>
      <c r="AN221" s="69" t="s">
        <v>61</v>
      </c>
      <c r="AO221" s="69" t="s">
        <v>61</v>
      </c>
      <c r="AP221" s="69" t="s">
        <v>61</v>
      </c>
      <c r="AQ221" s="69" t="s">
        <v>61</v>
      </c>
      <c r="AR221" s="69" t="s">
        <v>61</v>
      </c>
      <c r="AS221" s="69" t="s">
        <v>62</v>
      </c>
    </row>
    <row r="222" spans="1:45" ht="14.25" customHeight="1">
      <c r="A222" s="177"/>
      <c r="B222" s="177"/>
      <c r="C222" s="177"/>
      <c r="D222" s="177"/>
      <c r="E222" s="337"/>
      <c r="F222" s="177"/>
      <c r="G222" s="179" t="s">
        <v>465</v>
      </c>
      <c r="H222" s="179" t="s">
        <v>466</v>
      </c>
      <c r="I222" s="180">
        <v>0.25</v>
      </c>
      <c r="J222" s="180">
        <v>0</v>
      </c>
      <c r="K222" s="345" t="s">
        <v>467</v>
      </c>
      <c r="L222" s="346">
        <v>0.2</v>
      </c>
      <c r="M222" s="347">
        <v>43840</v>
      </c>
      <c r="N222" s="348">
        <v>43861</v>
      </c>
      <c r="O222" s="179"/>
      <c r="P222" s="179" t="s">
        <v>468</v>
      </c>
      <c r="Q222" s="343">
        <f>(Y222*T222)+(T223*Y223)+(T224*Y224)+(T225*Y225)</f>
        <v>0</v>
      </c>
      <c r="R222" s="343"/>
      <c r="S222" s="179" t="s">
        <v>469</v>
      </c>
      <c r="T222" s="172">
        <v>0.2</v>
      </c>
      <c r="U222" s="347">
        <v>43840</v>
      </c>
      <c r="V222" s="348">
        <v>43861</v>
      </c>
      <c r="W222" s="217"/>
      <c r="X222" s="104"/>
      <c r="Y222" s="8">
        <f t="shared" si="78"/>
        <v>0</v>
      </c>
      <c r="Z222" s="9"/>
      <c r="AA222" s="9"/>
      <c r="AB222" s="122" t="s">
        <v>61</v>
      </c>
      <c r="AC222" s="122" t="s">
        <v>61</v>
      </c>
      <c r="AD222" s="122" t="s">
        <v>61</v>
      </c>
      <c r="AE222" s="122" t="s">
        <v>61</v>
      </c>
      <c r="AF222" s="122" t="s">
        <v>61</v>
      </c>
      <c r="AG222" s="122" t="s">
        <v>61</v>
      </c>
      <c r="AH222" s="122" t="s">
        <v>61</v>
      </c>
      <c r="AI222" s="122" t="s">
        <v>61</v>
      </c>
      <c r="AJ222" s="122" t="s">
        <v>61</v>
      </c>
      <c r="AK222" s="122" t="s">
        <v>61</v>
      </c>
      <c r="AL222" s="122" t="s">
        <v>61</v>
      </c>
      <c r="AM222" s="122" t="s">
        <v>61</v>
      </c>
      <c r="AN222" s="122" t="s">
        <v>61</v>
      </c>
      <c r="AO222" s="122" t="s">
        <v>61</v>
      </c>
      <c r="AP222" s="122" t="s">
        <v>61</v>
      </c>
      <c r="AQ222" s="122" t="s">
        <v>61</v>
      </c>
      <c r="AR222" s="122" t="s">
        <v>61</v>
      </c>
      <c r="AS222" s="122" t="s">
        <v>61</v>
      </c>
    </row>
    <row r="223" spans="1:45" ht="14.25" customHeight="1">
      <c r="A223" s="177"/>
      <c r="B223" s="177"/>
      <c r="C223" s="177"/>
      <c r="D223" s="177"/>
      <c r="E223" s="337"/>
      <c r="F223" s="177"/>
      <c r="G223" s="179"/>
      <c r="H223" s="179"/>
      <c r="I223" s="181"/>
      <c r="J223" s="181"/>
      <c r="K223" s="345"/>
      <c r="L223" s="346"/>
      <c r="M223" s="347"/>
      <c r="N223" s="348"/>
      <c r="O223" s="179"/>
      <c r="P223" s="179"/>
      <c r="Q223" s="343"/>
      <c r="R223" s="343"/>
      <c r="S223" s="179"/>
      <c r="T223" s="172"/>
      <c r="U223" s="347"/>
      <c r="V223" s="348"/>
      <c r="W223" s="218"/>
      <c r="X223" s="104"/>
      <c r="Y223" s="8">
        <f t="shared" si="78"/>
        <v>0</v>
      </c>
      <c r="Z223" s="9"/>
      <c r="AA223" s="9"/>
      <c r="AB223" s="122" t="s">
        <v>61</v>
      </c>
      <c r="AC223" s="122" t="s">
        <v>61</v>
      </c>
      <c r="AD223" s="122" t="s">
        <v>61</v>
      </c>
      <c r="AE223" s="122" t="s">
        <v>61</v>
      </c>
      <c r="AF223" s="122" t="s">
        <v>61</v>
      </c>
      <c r="AG223" s="122" t="s">
        <v>61</v>
      </c>
      <c r="AH223" s="122" t="s">
        <v>61</v>
      </c>
      <c r="AI223" s="122" t="s">
        <v>61</v>
      </c>
      <c r="AJ223" s="122" t="s">
        <v>61</v>
      </c>
      <c r="AK223" s="122" t="s">
        <v>61</v>
      </c>
      <c r="AL223" s="122" t="s">
        <v>61</v>
      </c>
      <c r="AM223" s="122" t="s">
        <v>61</v>
      </c>
      <c r="AN223" s="122" t="s">
        <v>61</v>
      </c>
      <c r="AO223" s="122" t="s">
        <v>61</v>
      </c>
      <c r="AP223" s="122" t="s">
        <v>61</v>
      </c>
      <c r="AQ223" s="122" t="s">
        <v>61</v>
      </c>
      <c r="AR223" s="122" t="s">
        <v>61</v>
      </c>
      <c r="AS223" s="122" t="s">
        <v>61</v>
      </c>
    </row>
    <row r="224" spans="1:45" ht="14.25" customHeight="1">
      <c r="A224" s="177"/>
      <c r="B224" s="177"/>
      <c r="C224" s="177"/>
      <c r="D224" s="177"/>
      <c r="E224" s="337"/>
      <c r="F224" s="177"/>
      <c r="G224" s="179"/>
      <c r="H224" s="179"/>
      <c r="I224" s="181"/>
      <c r="J224" s="181"/>
      <c r="K224" s="345"/>
      <c r="L224" s="346"/>
      <c r="M224" s="347"/>
      <c r="N224" s="348"/>
      <c r="O224" s="179"/>
      <c r="P224" s="179"/>
      <c r="Q224" s="343"/>
      <c r="R224" s="343"/>
      <c r="S224" s="179"/>
      <c r="T224" s="172"/>
      <c r="U224" s="347"/>
      <c r="V224" s="348"/>
      <c r="W224" s="218"/>
      <c r="X224" s="104"/>
      <c r="Y224" s="8">
        <f t="shared" si="78"/>
        <v>0</v>
      </c>
      <c r="Z224" s="9"/>
      <c r="AA224" s="9"/>
      <c r="AB224" s="122" t="s">
        <v>61</v>
      </c>
      <c r="AC224" s="122" t="s">
        <v>61</v>
      </c>
      <c r="AD224" s="122" t="s">
        <v>61</v>
      </c>
      <c r="AE224" s="122" t="s">
        <v>61</v>
      </c>
      <c r="AF224" s="122" t="s">
        <v>61</v>
      </c>
      <c r="AG224" s="122" t="s">
        <v>61</v>
      </c>
      <c r="AH224" s="122" t="s">
        <v>61</v>
      </c>
      <c r="AI224" s="122" t="s">
        <v>61</v>
      </c>
      <c r="AJ224" s="122" t="s">
        <v>61</v>
      </c>
      <c r="AK224" s="122" t="s">
        <v>61</v>
      </c>
      <c r="AL224" s="122" t="s">
        <v>61</v>
      </c>
      <c r="AM224" s="122" t="s">
        <v>61</v>
      </c>
      <c r="AN224" s="122" t="s">
        <v>61</v>
      </c>
      <c r="AO224" s="122" t="s">
        <v>61</v>
      </c>
      <c r="AP224" s="122" t="s">
        <v>61</v>
      </c>
      <c r="AQ224" s="122" t="s">
        <v>61</v>
      </c>
      <c r="AR224" s="122" t="s">
        <v>61</v>
      </c>
      <c r="AS224" s="122" t="s">
        <v>61</v>
      </c>
    </row>
    <row r="225" spans="1:45" ht="14.25" customHeight="1">
      <c r="A225" s="177"/>
      <c r="B225" s="177"/>
      <c r="C225" s="177"/>
      <c r="D225" s="177"/>
      <c r="E225" s="337"/>
      <c r="F225" s="177"/>
      <c r="G225" s="179"/>
      <c r="H225" s="179"/>
      <c r="I225" s="181"/>
      <c r="J225" s="181"/>
      <c r="K225" s="345"/>
      <c r="L225" s="346"/>
      <c r="M225" s="347"/>
      <c r="N225" s="348"/>
      <c r="O225" s="179"/>
      <c r="P225" s="179"/>
      <c r="Q225" s="343"/>
      <c r="R225" s="343"/>
      <c r="S225" s="179"/>
      <c r="T225" s="172"/>
      <c r="U225" s="347"/>
      <c r="V225" s="348"/>
      <c r="W225" s="219"/>
      <c r="X225" s="104"/>
      <c r="Y225" s="8">
        <f t="shared" si="78"/>
        <v>0</v>
      </c>
      <c r="Z225" s="9"/>
      <c r="AA225" s="9"/>
      <c r="AB225" s="122" t="s">
        <v>61</v>
      </c>
      <c r="AC225" s="122" t="s">
        <v>61</v>
      </c>
      <c r="AD225" s="122" t="s">
        <v>61</v>
      </c>
      <c r="AE225" s="122" t="s">
        <v>61</v>
      </c>
      <c r="AF225" s="122" t="s">
        <v>61</v>
      </c>
      <c r="AG225" s="122" t="s">
        <v>61</v>
      </c>
      <c r="AH225" s="122" t="s">
        <v>61</v>
      </c>
      <c r="AI225" s="122" t="s">
        <v>61</v>
      </c>
      <c r="AJ225" s="122" t="s">
        <v>61</v>
      </c>
      <c r="AK225" s="122" t="s">
        <v>61</v>
      </c>
      <c r="AL225" s="122" t="s">
        <v>61</v>
      </c>
      <c r="AM225" s="122" t="s">
        <v>61</v>
      </c>
      <c r="AN225" s="122" t="s">
        <v>61</v>
      </c>
      <c r="AO225" s="122" t="s">
        <v>61</v>
      </c>
      <c r="AP225" s="122" t="s">
        <v>61</v>
      </c>
      <c r="AQ225" s="122" t="s">
        <v>61</v>
      </c>
      <c r="AR225" s="122" t="s">
        <v>61</v>
      </c>
      <c r="AS225" s="122" t="s">
        <v>61</v>
      </c>
    </row>
    <row r="226" spans="1:45" ht="14.25" customHeight="1">
      <c r="A226" s="177"/>
      <c r="B226" s="177"/>
      <c r="C226" s="177"/>
      <c r="D226" s="177"/>
      <c r="E226" s="337"/>
      <c r="F226" s="177"/>
      <c r="G226" s="179"/>
      <c r="H226" s="179"/>
      <c r="I226" s="181"/>
      <c r="J226" s="181"/>
      <c r="K226" s="179" t="s">
        <v>470</v>
      </c>
      <c r="L226" s="346">
        <v>0.3</v>
      </c>
      <c r="M226" s="347">
        <v>43922</v>
      </c>
      <c r="N226" s="348">
        <v>43936</v>
      </c>
      <c r="O226" s="83"/>
      <c r="P226" s="179" t="s">
        <v>445</v>
      </c>
      <c r="Q226" s="343">
        <v>0</v>
      </c>
      <c r="R226" s="343"/>
      <c r="S226" s="179" t="s">
        <v>471</v>
      </c>
      <c r="T226" s="172">
        <v>0.3</v>
      </c>
      <c r="U226" s="347">
        <v>43922</v>
      </c>
      <c r="V226" s="348">
        <v>43936</v>
      </c>
      <c r="W226" s="7"/>
      <c r="X226" s="104"/>
      <c r="Y226" s="8"/>
      <c r="Z226" s="9"/>
      <c r="AA226" s="9"/>
      <c r="AB226" s="122"/>
      <c r="AC226" s="122"/>
      <c r="AD226" s="122"/>
      <c r="AE226" s="122"/>
      <c r="AF226" s="122"/>
      <c r="AG226" s="122"/>
      <c r="AH226" s="122"/>
      <c r="AI226" s="122"/>
      <c r="AJ226" s="122"/>
      <c r="AK226" s="122"/>
      <c r="AL226" s="122"/>
      <c r="AM226" s="122"/>
      <c r="AN226" s="122"/>
      <c r="AO226" s="122"/>
      <c r="AP226" s="122"/>
      <c r="AQ226" s="122"/>
      <c r="AR226" s="122"/>
      <c r="AS226" s="122"/>
    </row>
    <row r="227" spans="1:45" ht="14.25" customHeight="1">
      <c r="A227" s="177"/>
      <c r="B227" s="177"/>
      <c r="C227" s="177"/>
      <c r="D227" s="177"/>
      <c r="E227" s="337"/>
      <c r="F227" s="177"/>
      <c r="G227" s="179"/>
      <c r="H227" s="179"/>
      <c r="I227" s="181"/>
      <c r="J227" s="181"/>
      <c r="K227" s="179"/>
      <c r="L227" s="346"/>
      <c r="M227" s="347"/>
      <c r="N227" s="348"/>
      <c r="O227" s="83"/>
      <c r="P227" s="179"/>
      <c r="Q227" s="343"/>
      <c r="R227" s="343"/>
      <c r="S227" s="179"/>
      <c r="T227" s="172"/>
      <c r="U227" s="347"/>
      <c r="V227" s="348"/>
      <c r="W227" s="7"/>
      <c r="X227" s="104"/>
      <c r="Y227" s="8"/>
      <c r="Z227" s="9"/>
      <c r="AA227" s="9"/>
      <c r="AB227" s="122"/>
      <c r="AC227" s="122"/>
      <c r="AD227" s="122"/>
      <c r="AE227" s="122"/>
      <c r="AF227" s="122"/>
      <c r="AG227" s="122"/>
      <c r="AH227" s="122"/>
      <c r="AI227" s="122"/>
      <c r="AJ227" s="122"/>
      <c r="AK227" s="122"/>
      <c r="AL227" s="122"/>
      <c r="AM227" s="122"/>
      <c r="AN227" s="122"/>
      <c r="AO227" s="122"/>
      <c r="AP227" s="122"/>
      <c r="AQ227" s="122"/>
      <c r="AR227" s="122"/>
      <c r="AS227" s="122"/>
    </row>
    <row r="228" spans="1:45" ht="14.25" customHeight="1">
      <c r="A228" s="177"/>
      <c r="B228" s="177"/>
      <c r="C228" s="177"/>
      <c r="D228" s="177"/>
      <c r="E228" s="337"/>
      <c r="F228" s="177"/>
      <c r="G228" s="179"/>
      <c r="H228" s="179"/>
      <c r="I228" s="181"/>
      <c r="J228" s="181"/>
      <c r="K228" s="179"/>
      <c r="L228" s="346"/>
      <c r="M228" s="347"/>
      <c r="N228" s="348"/>
      <c r="O228" s="83"/>
      <c r="P228" s="179"/>
      <c r="Q228" s="343"/>
      <c r="R228" s="343"/>
      <c r="S228" s="179"/>
      <c r="T228" s="172"/>
      <c r="U228" s="347"/>
      <c r="V228" s="348"/>
      <c r="W228" s="7"/>
      <c r="X228" s="104"/>
      <c r="Y228" s="8"/>
      <c r="Z228" s="9"/>
      <c r="AA228" s="9"/>
      <c r="AB228" s="122"/>
      <c r="AC228" s="122"/>
      <c r="AD228" s="122"/>
      <c r="AE228" s="122"/>
      <c r="AF228" s="122"/>
      <c r="AG228" s="122"/>
      <c r="AH228" s="122"/>
      <c r="AI228" s="122"/>
      <c r="AJ228" s="122"/>
      <c r="AK228" s="122"/>
      <c r="AL228" s="122"/>
      <c r="AM228" s="122"/>
      <c r="AN228" s="122"/>
      <c r="AO228" s="122"/>
      <c r="AP228" s="122"/>
      <c r="AQ228" s="122"/>
      <c r="AR228" s="122"/>
      <c r="AS228" s="122"/>
    </row>
    <row r="229" spans="1:45" ht="45.75" customHeight="1">
      <c r="A229" s="177"/>
      <c r="B229" s="177"/>
      <c r="C229" s="177"/>
      <c r="D229" s="177"/>
      <c r="E229" s="337"/>
      <c r="F229" s="177"/>
      <c r="G229" s="179"/>
      <c r="H229" s="179"/>
      <c r="I229" s="181"/>
      <c r="J229" s="181"/>
      <c r="K229" s="179"/>
      <c r="L229" s="346"/>
      <c r="M229" s="347"/>
      <c r="N229" s="348"/>
      <c r="O229" s="83"/>
      <c r="P229" s="179"/>
      <c r="Q229" s="343"/>
      <c r="R229" s="343"/>
      <c r="S229" s="179"/>
      <c r="T229" s="172"/>
      <c r="U229" s="347"/>
      <c r="V229" s="348"/>
      <c r="W229" s="7"/>
      <c r="X229" s="104"/>
      <c r="Y229" s="8"/>
      <c r="Z229" s="9"/>
      <c r="AA229" s="9"/>
      <c r="AB229" s="122"/>
      <c r="AC229" s="122"/>
      <c r="AD229" s="122"/>
      <c r="AE229" s="122"/>
      <c r="AF229" s="122"/>
      <c r="AG229" s="122"/>
      <c r="AH229" s="122"/>
      <c r="AI229" s="122"/>
      <c r="AJ229" s="122"/>
      <c r="AK229" s="122"/>
      <c r="AL229" s="122"/>
      <c r="AM229" s="122"/>
      <c r="AN229" s="122"/>
      <c r="AO229" s="122"/>
      <c r="AP229" s="122"/>
      <c r="AQ229" s="122"/>
      <c r="AR229" s="122"/>
      <c r="AS229" s="122"/>
    </row>
    <row r="230" spans="1:45" ht="14.25" customHeight="1">
      <c r="A230" s="177"/>
      <c r="B230" s="177"/>
      <c r="C230" s="177"/>
      <c r="D230" s="177"/>
      <c r="E230" s="337"/>
      <c r="F230" s="177"/>
      <c r="G230" s="179"/>
      <c r="H230" s="179"/>
      <c r="I230" s="181"/>
      <c r="J230" s="181"/>
      <c r="K230" s="179" t="s">
        <v>472</v>
      </c>
      <c r="L230" s="346">
        <v>0.5</v>
      </c>
      <c r="M230" s="347">
        <v>43997</v>
      </c>
      <c r="N230" s="347">
        <v>44012</v>
      </c>
      <c r="O230" s="179"/>
      <c r="P230" s="179" t="s">
        <v>445</v>
      </c>
      <c r="Q230" s="343">
        <f>(Y230*T230)+(T231*Y231)+(T232*Y232)+(T233*Y233)</f>
        <v>0</v>
      </c>
      <c r="R230" s="343"/>
      <c r="S230" s="179" t="s">
        <v>473</v>
      </c>
      <c r="T230" s="172">
        <v>0.5</v>
      </c>
      <c r="U230" s="193">
        <v>43997</v>
      </c>
      <c r="V230" s="193">
        <v>44012</v>
      </c>
      <c r="W230" s="7">
        <f>V230-U230</f>
        <v>15</v>
      </c>
      <c r="X230" s="104"/>
      <c r="Y230" s="8">
        <f>IF(X230="ejecutado",1,0)</f>
        <v>0</v>
      </c>
      <c r="Z230" s="9"/>
      <c r="AA230" s="9"/>
      <c r="AB230" s="122" t="s">
        <v>61</v>
      </c>
      <c r="AC230" s="122" t="s">
        <v>61</v>
      </c>
      <c r="AD230" s="122" t="s">
        <v>61</v>
      </c>
      <c r="AE230" s="122" t="s">
        <v>61</v>
      </c>
      <c r="AF230" s="122" t="s">
        <v>61</v>
      </c>
      <c r="AG230" s="122" t="s">
        <v>61</v>
      </c>
      <c r="AH230" s="122" t="s">
        <v>61</v>
      </c>
      <c r="AI230" s="122" t="s">
        <v>61</v>
      </c>
      <c r="AJ230" s="122" t="s">
        <v>61</v>
      </c>
      <c r="AK230" s="122" t="s">
        <v>61</v>
      </c>
      <c r="AL230" s="122" t="s">
        <v>61</v>
      </c>
      <c r="AM230" s="122" t="s">
        <v>61</v>
      </c>
      <c r="AN230" s="122" t="s">
        <v>61</v>
      </c>
      <c r="AO230" s="122" t="s">
        <v>61</v>
      </c>
      <c r="AP230" s="122" t="s">
        <v>61</v>
      </c>
      <c r="AQ230" s="122" t="s">
        <v>61</v>
      </c>
      <c r="AR230" s="122" t="s">
        <v>61</v>
      </c>
      <c r="AS230" s="122" t="s">
        <v>61</v>
      </c>
    </row>
    <row r="231" spans="1:45" ht="14.25" customHeight="1">
      <c r="A231" s="177"/>
      <c r="B231" s="177"/>
      <c r="C231" s="177"/>
      <c r="D231" s="177"/>
      <c r="E231" s="337"/>
      <c r="F231" s="177"/>
      <c r="G231" s="179"/>
      <c r="H231" s="179"/>
      <c r="I231" s="181"/>
      <c r="J231" s="181"/>
      <c r="K231" s="179"/>
      <c r="L231" s="346"/>
      <c r="M231" s="347"/>
      <c r="N231" s="347"/>
      <c r="O231" s="179"/>
      <c r="P231" s="179"/>
      <c r="Q231" s="343"/>
      <c r="R231" s="343"/>
      <c r="S231" s="179"/>
      <c r="T231" s="172"/>
      <c r="U231" s="193"/>
      <c r="V231" s="193"/>
      <c r="W231" s="7">
        <f t="shared" ref="W231:W233" si="79">V231-U231</f>
        <v>0</v>
      </c>
      <c r="X231" s="104"/>
      <c r="Y231" s="8">
        <f t="shared" ref="Y231:Y233" si="80">IF(X231="ejecutado",1,0)</f>
        <v>0</v>
      </c>
      <c r="Z231" s="9"/>
      <c r="AA231" s="9"/>
      <c r="AB231" s="122" t="s">
        <v>61</v>
      </c>
      <c r="AC231" s="122" t="s">
        <v>61</v>
      </c>
      <c r="AD231" s="122" t="s">
        <v>61</v>
      </c>
      <c r="AE231" s="122" t="s">
        <v>61</v>
      </c>
      <c r="AF231" s="122" t="s">
        <v>61</v>
      </c>
      <c r="AG231" s="122" t="s">
        <v>61</v>
      </c>
      <c r="AH231" s="122" t="s">
        <v>61</v>
      </c>
      <c r="AI231" s="122" t="s">
        <v>61</v>
      </c>
      <c r="AJ231" s="122" t="s">
        <v>61</v>
      </c>
      <c r="AK231" s="122" t="s">
        <v>61</v>
      </c>
      <c r="AL231" s="122" t="s">
        <v>61</v>
      </c>
      <c r="AM231" s="122" t="s">
        <v>61</v>
      </c>
      <c r="AN231" s="122" t="s">
        <v>61</v>
      </c>
      <c r="AO231" s="122" t="s">
        <v>61</v>
      </c>
      <c r="AP231" s="122" t="s">
        <v>61</v>
      </c>
      <c r="AQ231" s="122" t="s">
        <v>61</v>
      </c>
      <c r="AR231" s="122" t="s">
        <v>61</v>
      </c>
      <c r="AS231" s="122" t="s">
        <v>61</v>
      </c>
    </row>
    <row r="232" spans="1:45" ht="14.25" customHeight="1">
      <c r="A232" s="177"/>
      <c r="B232" s="177"/>
      <c r="C232" s="177"/>
      <c r="D232" s="177"/>
      <c r="E232" s="337"/>
      <c r="F232" s="177"/>
      <c r="G232" s="179"/>
      <c r="H232" s="179"/>
      <c r="I232" s="181"/>
      <c r="J232" s="181"/>
      <c r="K232" s="179"/>
      <c r="L232" s="346"/>
      <c r="M232" s="347"/>
      <c r="N232" s="347"/>
      <c r="O232" s="179"/>
      <c r="P232" s="179"/>
      <c r="Q232" s="343"/>
      <c r="R232" s="343"/>
      <c r="S232" s="179"/>
      <c r="T232" s="172"/>
      <c r="U232" s="193"/>
      <c r="V232" s="193"/>
      <c r="W232" s="7">
        <f t="shared" si="79"/>
        <v>0</v>
      </c>
      <c r="X232" s="104"/>
      <c r="Y232" s="8">
        <f t="shared" si="80"/>
        <v>0</v>
      </c>
      <c r="Z232" s="9"/>
      <c r="AA232" s="9"/>
      <c r="AB232" s="122" t="s">
        <v>61</v>
      </c>
      <c r="AC232" s="122" t="s">
        <v>61</v>
      </c>
      <c r="AD232" s="122" t="s">
        <v>61</v>
      </c>
      <c r="AE232" s="122" t="s">
        <v>61</v>
      </c>
      <c r="AF232" s="122" t="s">
        <v>61</v>
      </c>
      <c r="AG232" s="122" t="s">
        <v>61</v>
      </c>
      <c r="AH232" s="122" t="s">
        <v>61</v>
      </c>
      <c r="AI232" s="122" t="s">
        <v>61</v>
      </c>
      <c r="AJ232" s="122" t="s">
        <v>61</v>
      </c>
      <c r="AK232" s="122" t="s">
        <v>61</v>
      </c>
      <c r="AL232" s="122" t="s">
        <v>61</v>
      </c>
      <c r="AM232" s="122" t="s">
        <v>61</v>
      </c>
      <c r="AN232" s="122" t="s">
        <v>61</v>
      </c>
      <c r="AO232" s="122" t="s">
        <v>61</v>
      </c>
      <c r="AP232" s="122" t="s">
        <v>61</v>
      </c>
      <c r="AQ232" s="122" t="s">
        <v>61</v>
      </c>
      <c r="AR232" s="122" t="s">
        <v>61</v>
      </c>
      <c r="AS232" s="122" t="s">
        <v>61</v>
      </c>
    </row>
    <row r="233" spans="1:45" ht="14.25" customHeight="1">
      <c r="A233" s="178"/>
      <c r="B233" s="178"/>
      <c r="C233" s="178"/>
      <c r="D233" s="178"/>
      <c r="E233" s="338"/>
      <c r="F233" s="178"/>
      <c r="G233" s="179"/>
      <c r="H233" s="179"/>
      <c r="I233" s="181"/>
      <c r="J233" s="181"/>
      <c r="K233" s="179"/>
      <c r="L233" s="346"/>
      <c r="M233" s="347"/>
      <c r="N233" s="347"/>
      <c r="O233" s="179"/>
      <c r="P233" s="179"/>
      <c r="Q233" s="343"/>
      <c r="R233" s="343"/>
      <c r="S233" s="179"/>
      <c r="T233" s="172"/>
      <c r="U233" s="193"/>
      <c r="V233" s="193"/>
      <c r="W233" s="7">
        <f t="shared" si="79"/>
        <v>0</v>
      </c>
      <c r="X233" s="104"/>
      <c r="Y233" s="8">
        <f t="shared" si="80"/>
        <v>0</v>
      </c>
      <c r="Z233" s="9"/>
      <c r="AA233" s="9"/>
      <c r="AB233" s="122" t="s">
        <v>61</v>
      </c>
      <c r="AC233" s="122" t="s">
        <v>61</v>
      </c>
      <c r="AD233" s="122" t="s">
        <v>61</v>
      </c>
      <c r="AE233" s="122" t="s">
        <v>61</v>
      </c>
      <c r="AF233" s="122" t="s">
        <v>61</v>
      </c>
      <c r="AG233" s="122" t="s">
        <v>61</v>
      </c>
      <c r="AH233" s="122" t="s">
        <v>61</v>
      </c>
      <c r="AI233" s="122" t="s">
        <v>61</v>
      </c>
      <c r="AJ233" s="122" t="s">
        <v>61</v>
      </c>
      <c r="AK233" s="122" t="s">
        <v>61</v>
      </c>
      <c r="AL233" s="122" t="s">
        <v>61</v>
      </c>
      <c r="AM233" s="122" t="s">
        <v>61</v>
      </c>
      <c r="AN233" s="122" t="s">
        <v>61</v>
      </c>
      <c r="AO233" s="122" t="s">
        <v>61</v>
      </c>
      <c r="AP233" s="122" t="s">
        <v>61</v>
      </c>
      <c r="AQ233" s="122" t="s">
        <v>61</v>
      </c>
      <c r="AR233" s="122" t="s">
        <v>61</v>
      </c>
      <c r="AS233" s="122" t="s">
        <v>61</v>
      </c>
    </row>
    <row r="234" spans="1:45" ht="82.9">
      <c r="A234" s="152">
        <v>16</v>
      </c>
      <c r="B234" s="152" t="s">
        <v>130</v>
      </c>
      <c r="C234" s="171" t="s">
        <v>474</v>
      </c>
      <c r="D234" s="152" t="s">
        <v>52</v>
      </c>
      <c r="E234" s="152" t="s">
        <v>113</v>
      </c>
      <c r="F234" s="152" t="s">
        <v>54</v>
      </c>
      <c r="G234" s="158" t="s">
        <v>475</v>
      </c>
      <c r="H234" s="158" t="s">
        <v>476</v>
      </c>
      <c r="I234" s="167">
        <v>0.6</v>
      </c>
      <c r="J234" s="167">
        <f>(L234*Q234)</f>
        <v>0</v>
      </c>
      <c r="K234" s="158" t="s">
        <v>477</v>
      </c>
      <c r="L234" s="148">
        <v>1</v>
      </c>
      <c r="M234" s="156">
        <v>43831</v>
      </c>
      <c r="N234" s="156">
        <v>44012</v>
      </c>
      <c r="O234" s="104"/>
      <c r="P234" s="158" t="s">
        <v>478</v>
      </c>
      <c r="Q234" s="153">
        <f>(T234*Y234)+(T235*Y235)</f>
        <v>0</v>
      </c>
      <c r="R234" s="153" t="s">
        <v>59</v>
      </c>
      <c r="S234" s="104" t="s">
        <v>479</v>
      </c>
      <c r="T234" s="106">
        <v>0.5</v>
      </c>
      <c r="U234" s="63">
        <v>43831</v>
      </c>
      <c r="V234" s="63">
        <v>43920</v>
      </c>
      <c r="W234" s="7">
        <f>V234-U234</f>
        <v>89</v>
      </c>
      <c r="X234" s="104"/>
      <c r="Y234" s="8">
        <f>IF(X234="ejecutado",1,0)</f>
        <v>0</v>
      </c>
      <c r="Z234" s="9"/>
      <c r="AA234" s="9"/>
      <c r="AB234" s="122" t="s">
        <v>61</v>
      </c>
      <c r="AC234" s="122" t="s">
        <v>61</v>
      </c>
      <c r="AD234" s="122" t="s">
        <v>61</v>
      </c>
      <c r="AE234" s="122" t="s">
        <v>62</v>
      </c>
      <c r="AF234" s="122" t="s">
        <v>61</v>
      </c>
      <c r="AG234" s="122" t="s">
        <v>61</v>
      </c>
      <c r="AH234" s="122" t="s">
        <v>61</v>
      </c>
      <c r="AI234" s="122" t="s">
        <v>61</v>
      </c>
      <c r="AJ234" s="122" t="s">
        <v>61</v>
      </c>
      <c r="AK234" s="122" t="s">
        <v>61</v>
      </c>
      <c r="AL234" s="122" t="s">
        <v>61</v>
      </c>
      <c r="AM234" s="122" t="s">
        <v>61</v>
      </c>
      <c r="AN234" s="122" t="s">
        <v>61</v>
      </c>
      <c r="AO234" s="122" t="s">
        <v>61</v>
      </c>
      <c r="AP234" s="122" t="s">
        <v>61</v>
      </c>
      <c r="AQ234" s="122" t="s">
        <v>61</v>
      </c>
      <c r="AR234" s="122" t="s">
        <v>61</v>
      </c>
      <c r="AS234" s="122" t="s">
        <v>62</v>
      </c>
    </row>
    <row r="235" spans="1:45" ht="82.9">
      <c r="A235" s="152"/>
      <c r="B235" s="152"/>
      <c r="C235" s="171"/>
      <c r="D235" s="152"/>
      <c r="E235" s="152"/>
      <c r="F235" s="152"/>
      <c r="G235" s="159"/>
      <c r="H235" s="159"/>
      <c r="I235" s="169"/>
      <c r="J235" s="169"/>
      <c r="K235" s="159"/>
      <c r="L235" s="150"/>
      <c r="M235" s="157"/>
      <c r="N235" s="157"/>
      <c r="O235" s="104"/>
      <c r="P235" s="159"/>
      <c r="Q235" s="155"/>
      <c r="R235" s="155"/>
      <c r="S235" s="104" t="s">
        <v>480</v>
      </c>
      <c r="T235" s="106">
        <v>0.5</v>
      </c>
      <c r="U235" s="63">
        <v>43920</v>
      </c>
      <c r="V235" s="63">
        <v>44012</v>
      </c>
      <c r="W235" s="7">
        <f t="shared" ref="W235:W238" si="81">V235-U235</f>
        <v>92</v>
      </c>
      <c r="X235" s="104"/>
      <c r="Y235" s="8">
        <f t="shared" ref="Y235:Y236" si="82">IF(X235="ejecutado",1,0)</f>
        <v>0</v>
      </c>
      <c r="Z235" s="9"/>
      <c r="AA235" s="9"/>
      <c r="AB235" s="122" t="s">
        <v>61</v>
      </c>
      <c r="AC235" s="122" t="s">
        <v>61</v>
      </c>
      <c r="AD235" s="122" t="s">
        <v>61</v>
      </c>
      <c r="AE235" s="122" t="s">
        <v>62</v>
      </c>
      <c r="AF235" s="122" t="s">
        <v>61</v>
      </c>
      <c r="AG235" s="122" t="s">
        <v>61</v>
      </c>
      <c r="AH235" s="122" t="s">
        <v>61</v>
      </c>
      <c r="AI235" s="122" t="s">
        <v>61</v>
      </c>
      <c r="AJ235" s="122" t="s">
        <v>61</v>
      </c>
      <c r="AK235" s="122" t="s">
        <v>61</v>
      </c>
      <c r="AL235" s="122" t="s">
        <v>61</v>
      </c>
      <c r="AM235" s="122" t="s">
        <v>61</v>
      </c>
      <c r="AN235" s="122" t="s">
        <v>61</v>
      </c>
      <c r="AO235" s="122" t="s">
        <v>61</v>
      </c>
      <c r="AP235" s="122" t="s">
        <v>61</v>
      </c>
      <c r="AQ235" s="122" t="s">
        <v>61</v>
      </c>
      <c r="AR235" s="122" t="s">
        <v>61</v>
      </c>
      <c r="AS235" s="122" t="s">
        <v>62</v>
      </c>
    </row>
    <row r="236" spans="1:45" ht="41.45">
      <c r="A236" s="152"/>
      <c r="B236" s="152"/>
      <c r="C236" s="171"/>
      <c r="D236" s="152"/>
      <c r="E236" s="152"/>
      <c r="F236" s="152"/>
      <c r="G236" s="160" t="s">
        <v>481</v>
      </c>
      <c r="H236" s="161" t="s">
        <v>482</v>
      </c>
      <c r="I236" s="164">
        <v>40</v>
      </c>
      <c r="J236" s="167">
        <f>(L236*Q236)</f>
        <v>0</v>
      </c>
      <c r="K236" s="170" t="s">
        <v>483</v>
      </c>
      <c r="L236" s="148">
        <v>1</v>
      </c>
      <c r="M236" s="151">
        <v>43831</v>
      </c>
      <c r="N236" s="151">
        <v>44012</v>
      </c>
      <c r="O236" s="127"/>
      <c r="P236" s="152" t="s">
        <v>484</v>
      </c>
      <c r="Q236" s="153">
        <f>(T236*Y236)+(T237*Y237)+(T238*Y238)</f>
        <v>0</v>
      </c>
      <c r="R236" s="153" t="s">
        <v>59</v>
      </c>
      <c r="S236" s="128" t="s">
        <v>485</v>
      </c>
      <c r="T236" s="106">
        <v>0.3</v>
      </c>
      <c r="U236" s="63">
        <v>43831</v>
      </c>
      <c r="V236" s="63">
        <v>43920</v>
      </c>
      <c r="W236" s="7">
        <f t="shared" si="81"/>
        <v>89</v>
      </c>
      <c r="X236" s="104"/>
      <c r="Y236" s="8">
        <f t="shared" si="82"/>
        <v>0</v>
      </c>
      <c r="Z236" s="9"/>
      <c r="AA236" s="9"/>
      <c r="AB236" s="122" t="s">
        <v>61</v>
      </c>
      <c r="AC236" s="122" t="s">
        <v>61</v>
      </c>
      <c r="AD236" s="122" t="s">
        <v>61</v>
      </c>
      <c r="AE236" s="122" t="s">
        <v>62</v>
      </c>
      <c r="AF236" s="122" t="s">
        <v>61</v>
      </c>
      <c r="AG236" s="122" t="s">
        <v>61</v>
      </c>
      <c r="AH236" s="122" t="s">
        <v>61</v>
      </c>
      <c r="AI236" s="122" t="s">
        <v>61</v>
      </c>
      <c r="AJ236" s="122" t="s">
        <v>61</v>
      </c>
      <c r="AK236" s="122" t="s">
        <v>61</v>
      </c>
      <c r="AL236" s="122" t="s">
        <v>61</v>
      </c>
      <c r="AM236" s="122" t="s">
        <v>61</v>
      </c>
      <c r="AN236" s="122" t="s">
        <v>61</v>
      </c>
      <c r="AO236" s="122" t="s">
        <v>61</v>
      </c>
      <c r="AP236" s="122" t="s">
        <v>61</v>
      </c>
      <c r="AQ236" s="122" t="s">
        <v>61</v>
      </c>
      <c r="AR236" s="122" t="s">
        <v>61</v>
      </c>
      <c r="AS236" s="122" t="s">
        <v>62</v>
      </c>
    </row>
    <row r="237" spans="1:45" ht="41.45">
      <c r="A237" s="152"/>
      <c r="B237" s="152"/>
      <c r="C237" s="171"/>
      <c r="D237" s="152"/>
      <c r="E237" s="152"/>
      <c r="F237" s="152"/>
      <c r="G237" s="160"/>
      <c r="H237" s="162"/>
      <c r="I237" s="165"/>
      <c r="J237" s="168"/>
      <c r="K237" s="170"/>
      <c r="L237" s="149"/>
      <c r="M237" s="151"/>
      <c r="N237" s="151"/>
      <c r="O237" s="104"/>
      <c r="P237" s="152"/>
      <c r="Q237" s="154"/>
      <c r="R237" s="154"/>
      <c r="S237" s="137" t="s">
        <v>486</v>
      </c>
      <c r="T237" s="84">
        <v>0.3</v>
      </c>
      <c r="U237" s="63">
        <v>43920</v>
      </c>
      <c r="V237" s="63">
        <v>44012</v>
      </c>
      <c r="W237" s="7">
        <f t="shared" si="81"/>
        <v>92</v>
      </c>
      <c r="X237" s="104"/>
      <c r="Y237" s="8">
        <f>IF(X237="ejecutado",1,0)</f>
        <v>0</v>
      </c>
      <c r="Z237" s="9"/>
      <c r="AA237" s="9"/>
      <c r="AB237" s="122" t="s">
        <v>61</v>
      </c>
      <c r="AC237" s="122" t="s">
        <v>61</v>
      </c>
      <c r="AD237" s="122" t="s">
        <v>61</v>
      </c>
      <c r="AE237" s="122" t="s">
        <v>62</v>
      </c>
      <c r="AF237" s="122" t="s">
        <v>61</v>
      </c>
      <c r="AG237" s="122" t="s">
        <v>61</v>
      </c>
      <c r="AH237" s="122" t="s">
        <v>61</v>
      </c>
      <c r="AI237" s="122" t="s">
        <v>61</v>
      </c>
      <c r="AJ237" s="122" t="s">
        <v>61</v>
      </c>
      <c r="AK237" s="122" t="s">
        <v>61</v>
      </c>
      <c r="AL237" s="122" t="s">
        <v>61</v>
      </c>
      <c r="AM237" s="122" t="s">
        <v>61</v>
      </c>
      <c r="AN237" s="122" t="s">
        <v>61</v>
      </c>
      <c r="AO237" s="122" t="s">
        <v>61</v>
      </c>
      <c r="AP237" s="122" t="s">
        <v>61</v>
      </c>
      <c r="AQ237" s="122" t="s">
        <v>61</v>
      </c>
      <c r="AR237" s="122" t="s">
        <v>61</v>
      </c>
      <c r="AS237" s="122" t="s">
        <v>62</v>
      </c>
    </row>
    <row r="238" spans="1:45" ht="41.45">
      <c r="A238" s="152"/>
      <c r="B238" s="152"/>
      <c r="C238" s="171"/>
      <c r="D238" s="152"/>
      <c r="E238" s="152"/>
      <c r="F238" s="152"/>
      <c r="G238" s="160"/>
      <c r="H238" s="163"/>
      <c r="I238" s="166"/>
      <c r="J238" s="169"/>
      <c r="K238" s="170"/>
      <c r="L238" s="150"/>
      <c r="M238" s="151"/>
      <c r="N238" s="151"/>
      <c r="O238" s="104"/>
      <c r="P238" s="152"/>
      <c r="Q238" s="155"/>
      <c r="R238" s="155"/>
      <c r="S238" s="137" t="s">
        <v>487</v>
      </c>
      <c r="T238" s="84">
        <v>0.4</v>
      </c>
      <c r="U238" s="64">
        <v>43831</v>
      </c>
      <c r="V238" s="64">
        <v>44012</v>
      </c>
      <c r="W238" s="7">
        <f t="shared" si="81"/>
        <v>181</v>
      </c>
      <c r="X238" s="104"/>
      <c r="Y238" s="8">
        <f>IF(X238="ejecutado",1,0)</f>
        <v>0</v>
      </c>
      <c r="Z238" s="9"/>
      <c r="AA238" s="9"/>
      <c r="AB238" s="122" t="s">
        <v>61</v>
      </c>
      <c r="AC238" s="122" t="s">
        <v>61</v>
      </c>
      <c r="AD238" s="122" t="s">
        <v>61</v>
      </c>
      <c r="AE238" s="122" t="s">
        <v>62</v>
      </c>
      <c r="AF238" s="122" t="s">
        <v>61</v>
      </c>
      <c r="AG238" s="122" t="s">
        <v>61</v>
      </c>
      <c r="AH238" s="122" t="s">
        <v>61</v>
      </c>
      <c r="AI238" s="122" t="s">
        <v>61</v>
      </c>
      <c r="AJ238" s="122" t="s">
        <v>61</v>
      </c>
      <c r="AK238" s="122" t="s">
        <v>61</v>
      </c>
      <c r="AL238" s="122" t="s">
        <v>61</v>
      </c>
      <c r="AM238" s="122" t="s">
        <v>61</v>
      </c>
      <c r="AN238" s="122" t="s">
        <v>61</v>
      </c>
      <c r="AO238" s="122" t="s">
        <v>61</v>
      </c>
      <c r="AP238" s="122" t="s">
        <v>61</v>
      </c>
      <c r="AQ238" s="122" t="s">
        <v>61</v>
      </c>
      <c r="AR238" s="122" t="s">
        <v>61</v>
      </c>
      <c r="AS238" s="122" t="s">
        <v>62</v>
      </c>
    </row>
  </sheetData>
  <mergeCells count="944">
    <mergeCell ref="Q230:Q233"/>
    <mergeCell ref="R230:R233"/>
    <mergeCell ref="S230:S233"/>
    <mergeCell ref="T230:T233"/>
    <mergeCell ref="U230:U233"/>
    <mergeCell ref="V230:V233"/>
    <mergeCell ref="Q222:Q225"/>
    <mergeCell ref="R222:R225"/>
    <mergeCell ref="S222:S225"/>
    <mergeCell ref="T222:T225"/>
    <mergeCell ref="U222:U225"/>
    <mergeCell ref="V222:V225"/>
    <mergeCell ref="W222:W225"/>
    <mergeCell ref="K226:K229"/>
    <mergeCell ref="L226:L229"/>
    <mergeCell ref="M226:M229"/>
    <mergeCell ref="N226:N229"/>
    <mergeCell ref="P226:P229"/>
    <mergeCell ref="Q226:Q229"/>
    <mergeCell ref="R226:R229"/>
    <mergeCell ref="S226:S229"/>
    <mergeCell ref="T226:T229"/>
    <mergeCell ref="U226:U229"/>
    <mergeCell ref="V226:V229"/>
    <mergeCell ref="H222:H233"/>
    <mergeCell ref="I222:I233"/>
    <mergeCell ref="J222:J233"/>
    <mergeCell ref="K222:K225"/>
    <mergeCell ref="L222:L225"/>
    <mergeCell ref="M222:M225"/>
    <mergeCell ref="N222:N225"/>
    <mergeCell ref="O222:O225"/>
    <mergeCell ref="P222:P225"/>
    <mergeCell ref="K230:K233"/>
    <mergeCell ref="L230:L233"/>
    <mergeCell ref="M230:M233"/>
    <mergeCell ref="N230:N233"/>
    <mergeCell ref="O230:O233"/>
    <mergeCell ref="P230:P233"/>
    <mergeCell ref="R215:R221"/>
    <mergeCell ref="G217:G218"/>
    <mergeCell ref="H217:H218"/>
    <mergeCell ref="I217:I218"/>
    <mergeCell ref="J217:J218"/>
    <mergeCell ref="G219:G221"/>
    <mergeCell ref="H219:H221"/>
    <mergeCell ref="I219:I221"/>
    <mergeCell ref="J219:J221"/>
    <mergeCell ref="A86:A88"/>
    <mergeCell ref="A154:A194"/>
    <mergeCell ref="A195:A208"/>
    <mergeCell ref="B209:B212"/>
    <mergeCell ref="C209:C212"/>
    <mergeCell ref="D209:D212"/>
    <mergeCell ref="E209:E212"/>
    <mergeCell ref="A209:A213"/>
    <mergeCell ref="A215:A233"/>
    <mergeCell ref="B215:B233"/>
    <mergeCell ref="C215:C233"/>
    <mergeCell ref="D215:D233"/>
    <mergeCell ref="E215:E233"/>
    <mergeCell ref="B97:B102"/>
    <mergeCell ref="C97:C102"/>
    <mergeCell ref="D97:D102"/>
    <mergeCell ref="E97:E102"/>
    <mergeCell ref="A89:A111"/>
    <mergeCell ref="B103:B111"/>
    <mergeCell ref="C103:C111"/>
    <mergeCell ref="D103:D111"/>
    <mergeCell ref="E103:E111"/>
    <mergeCell ref="A122:A131"/>
    <mergeCell ref="B122:B131"/>
    <mergeCell ref="B2:C4"/>
    <mergeCell ref="D2:AA2"/>
    <mergeCell ref="AB2:AS2"/>
    <mergeCell ref="D3:Q3"/>
    <mergeCell ref="R3:AA3"/>
    <mergeCell ref="AB3:AS3"/>
    <mergeCell ref="D4:AA4"/>
    <mergeCell ref="AB4:AS4"/>
    <mergeCell ref="A8:A33"/>
    <mergeCell ref="AB6:AS6"/>
    <mergeCell ref="B8:B17"/>
    <mergeCell ref="C8:C17"/>
    <mergeCell ref="D8:D17"/>
    <mergeCell ref="E8:E17"/>
    <mergeCell ref="F8:F17"/>
    <mergeCell ref="G8:G17"/>
    <mergeCell ref="H8:H17"/>
    <mergeCell ref="I8:I17"/>
    <mergeCell ref="A6:A7"/>
    <mergeCell ref="B6:J6"/>
    <mergeCell ref="K6:R6"/>
    <mergeCell ref="S6:V6"/>
    <mergeCell ref="X6:X7"/>
    <mergeCell ref="Z6:AA6"/>
    <mergeCell ref="P8:P14"/>
    <mergeCell ref="Q8:Q14"/>
    <mergeCell ref="R8:R14"/>
    <mergeCell ref="K15:K17"/>
    <mergeCell ref="L15:L17"/>
    <mergeCell ref="M15:M17"/>
    <mergeCell ref="N15:N17"/>
    <mergeCell ref="O15:O17"/>
    <mergeCell ref="P15:P17"/>
    <mergeCell ref="Q15:Q17"/>
    <mergeCell ref="K8:K14"/>
    <mergeCell ref="L8:L14"/>
    <mergeCell ref="M8:M14"/>
    <mergeCell ref="N8:N14"/>
    <mergeCell ref="O8:O14"/>
    <mergeCell ref="R15:R17"/>
    <mergeCell ref="B18:B27"/>
    <mergeCell ref="C18:C27"/>
    <mergeCell ref="D18:D27"/>
    <mergeCell ref="E18:E27"/>
    <mergeCell ref="F18:F27"/>
    <mergeCell ref="G18:G27"/>
    <mergeCell ref="H18:H27"/>
    <mergeCell ref="I18:I27"/>
    <mergeCell ref="J8:J17"/>
    <mergeCell ref="E28:E30"/>
    <mergeCell ref="F28:F30"/>
    <mergeCell ref="G28:G30"/>
    <mergeCell ref="H28:H30"/>
    <mergeCell ref="I28:I30"/>
    <mergeCell ref="J18:J27"/>
    <mergeCell ref="P18:P22"/>
    <mergeCell ref="Q18:Q22"/>
    <mergeCell ref="R18:R22"/>
    <mergeCell ref="K23:K27"/>
    <mergeCell ref="L23:L27"/>
    <mergeCell ref="M23:M27"/>
    <mergeCell ref="N23:N27"/>
    <mergeCell ref="O23:O27"/>
    <mergeCell ref="P23:P27"/>
    <mergeCell ref="Q23:Q27"/>
    <mergeCell ref="K18:K22"/>
    <mergeCell ref="L18:L22"/>
    <mergeCell ref="M18:M22"/>
    <mergeCell ref="N18:N22"/>
    <mergeCell ref="O18:O22"/>
    <mergeCell ref="R23:R27"/>
    <mergeCell ref="Q28:Q30"/>
    <mergeCell ref="R28:R30"/>
    <mergeCell ref="O29:O30"/>
    <mergeCell ref="B31:B33"/>
    <mergeCell ref="C31:C33"/>
    <mergeCell ref="D31:D33"/>
    <mergeCell ref="E31:E33"/>
    <mergeCell ref="F31:F33"/>
    <mergeCell ref="G31:G33"/>
    <mergeCell ref="J28:J30"/>
    <mergeCell ref="K28:K30"/>
    <mergeCell ref="L28:L30"/>
    <mergeCell ref="M28:M30"/>
    <mergeCell ref="N28:N30"/>
    <mergeCell ref="P28:P30"/>
    <mergeCell ref="N31:N33"/>
    <mergeCell ref="P31:P33"/>
    <mergeCell ref="Q31:Q33"/>
    <mergeCell ref="R31:R33"/>
    <mergeCell ref="O32:O33"/>
    <mergeCell ref="M31:M33"/>
    <mergeCell ref="B28:B30"/>
    <mergeCell ref="C28:C30"/>
    <mergeCell ref="D28:D30"/>
    <mergeCell ref="B34:B41"/>
    <mergeCell ref="C34:C41"/>
    <mergeCell ref="D34:D43"/>
    <mergeCell ref="E34:E43"/>
    <mergeCell ref="H31:H33"/>
    <mergeCell ref="I31:I33"/>
    <mergeCell ref="J31:J33"/>
    <mergeCell ref="K31:K33"/>
    <mergeCell ref="L31:L33"/>
    <mergeCell ref="A34:A53"/>
    <mergeCell ref="R34:R41"/>
    <mergeCell ref="B42:B43"/>
    <mergeCell ref="C42:C43"/>
    <mergeCell ref="K42:K43"/>
    <mergeCell ref="L42:L43"/>
    <mergeCell ref="M42:M43"/>
    <mergeCell ref="N42:N43"/>
    <mergeCell ref="O42:O43"/>
    <mergeCell ref="P42:P43"/>
    <mergeCell ref="Q42:Q43"/>
    <mergeCell ref="L34:L41"/>
    <mergeCell ref="M34:M41"/>
    <mergeCell ref="N34:N41"/>
    <mergeCell ref="O34:O37"/>
    <mergeCell ref="P34:P41"/>
    <mergeCell ref="Q34:Q41"/>
    <mergeCell ref="F34:F43"/>
    <mergeCell ref="G34:G53"/>
    <mergeCell ref="H34:H53"/>
    <mergeCell ref="I34:I53"/>
    <mergeCell ref="J34:J53"/>
    <mergeCell ref="K34:K41"/>
    <mergeCell ref="R42:R43"/>
    <mergeCell ref="B44:B53"/>
    <mergeCell ref="C44:C53"/>
    <mergeCell ref="D44:D53"/>
    <mergeCell ref="E44:E53"/>
    <mergeCell ref="F44:F53"/>
    <mergeCell ref="K44:K45"/>
    <mergeCell ref="L44:L45"/>
    <mergeCell ref="M44:M45"/>
    <mergeCell ref="N44:N45"/>
    <mergeCell ref="K48:K50"/>
    <mergeCell ref="L48:L50"/>
    <mergeCell ref="M48:M50"/>
    <mergeCell ref="N48:N50"/>
    <mergeCell ref="Q54:Q57"/>
    <mergeCell ref="O44:O45"/>
    <mergeCell ref="P44:P45"/>
    <mergeCell ref="Q44:Q45"/>
    <mergeCell ref="R44:R45"/>
    <mergeCell ref="K46:K47"/>
    <mergeCell ref="L46:L47"/>
    <mergeCell ref="M46:M47"/>
    <mergeCell ref="N46:N47"/>
    <mergeCell ref="O46:O47"/>
    <mergeCell ref="P46:P47"/>
    <mergeCell ref="Q46:Q47"/>
    <mergeCell ref="R46:R47"/>
    <mergeCell ref="A54:A65"/>
    <mergeCell ref="B54:B65"/>
    <mergeCell ref="C54:C65"/>
    <mergeCell ref="D54:D65"/>
    <mergeCell ref="E54:E65"/>
    <mergeCell ref="F54:F65"/>
    <mergeCell ref="M54:M57"/>
    <mergeCell ref="N54:N57"/>
    <mergeCell ref="O54:O57"/>
    <mergeCell ref="R48:R50"/>
    <mergeCell ref="K51:K53"/>
    <mergeCell ref="L51:L53"/>
    <mergeCell ref="M51:M53"/>
    <mergeCell ref="N51:N53"/>
    <mergeCell ref="O51:O53"/>
    <mergeCell ref="P51:P53"/>
    <mergeCell ref="Q51:Q53"/>
    <mergeCell ref="R51:R53"/>
    <mergeCell ref="O48:O50"/>
    <mergeCell ref="P48:P50"/>
    <mergeCell ref="Q48:Q50"/>
    <mergeCell ref="R54:R57"/>
    <mergeCell ref="G54:G65"/>
    <mergeCell ref="H54:H65"/>
    <mergeCell ref="I54:I65"/>
    <mergeCell ref="J54:J65"/>
    <mergeCell ref="K54:K57"/>
    <mergeCell ref="L54:L57"/>
    <mergeCell ref="K58:K61"/>
    <mergeCell ref="L58:L61"/>
    <mergeCell ref="K62:K65"/>
    <mergeCell ref="L62:L65"/>
    <mergeCell ref="M62:M65"/>
    <mergeCell ref="N62:N65"/>
    <mergeCell ref="O62:O65"/>
    <mergeCell ref="P62:P65"/>
    <mergeCell ref="Q62:Q65"/>
    <mergeCell ref="R62:R65"/>
    <mergeCell ref="M58:M61"/>
    <mergeCell ref="N58:N61"/>
    <mergeCell ref="O58:O61"/>
    <mergeCell ref="P58:P61"/>
    <mergeCell ref="Q58:Q61"/>
    <mergeCell ref="R58:R61"/>
    <mergeCell ref="P54:P57"/>
    <mergeCell ref="B66:B73"/>
    <mergeCell ref="C66:C73"/>
    <mergeCell ref="D66:D73"/>
    <mergeCell ref="E66:E73"/>
    <mergeCell ref="F66:F81"/>
    <mergeCell ref="B74:B76"/>
    <mergeCell ref="C74:C76"/>
    <mergeCell ref="D74:D76"/>
    <mergeCell ref="A66:A85"/>
    <mergeCell ref="B77:B81"/>
    <mergeCell ref="C77:C81"/>
    <mergeCell ref="D77:D81"/>
    <mergeCell ref="E77:E81"/>
    <mergeCell ref="E74:E76"/>
    <mergeCell ref="M66:M73"/>
    <mergeCell ref="N66:N73"/>
    <mergeCell ref="O66:O73"/>
    <mergeCell ref="P66:P73"/>
    <mergeCell ref="Q66:Q73"/>
    <mergeCell ref="R66:R73"/>
    <mergeCell ref="G66:G81"/>
    <mergeCell ref="H66:H81"/>
    <mergeCell ref="I66:I81"/>
    <mergeCell ref="J66:J73"/>
    <mergeCell ref="K66:K73"/>
    <mergeCell ref="L66:L73"/>
    <mergeCell ref="K77:K81"/>
    <mergeCell ref="L77:L81"/>
    <mergeCell ref="P77:P81"/>
    <mergeCell ref="Q77:Q81"/>
    <mergeCell ref="R77:R81"/>
    <mergeCell ref="O74:O76"/>
    <mergeCell ref="P74:P76"/>
    <mergeCell ref="Q74:Q76"/>
    <mergeCell ref="R74:R76"/>
    <mergeCell ref="J77:J81"/>
    <mergeCell ref="J74:J76"/>
    <mergeCell ref="K74:K76"/>
    <mergeCell ref="L74:L76"/>
    <mergeCell ref="M74:M76"/>
    <mergeCell ref="N74:N76"/>
    <mergeCell ref="B82:B85"/>
    <mergeCell ref="C82:C85"/>
    <mergeCell ref="D82:D85"/>
    <mergeCell ref="E82:E85"/>
    <mergeCell ref="F82:F85"/>
    <mergeCell ref="M77:M81"/>
    <mergeCell ref="N77:N81"/>
    <mergeCell ref="O77:O81"/>
    <mergeCell ref="M82:M85"/>
    <mergeCell ref="N82:N85"/>
    <mergeCell ref="O82:O85"/>
    <mergeCell ref="P82:P85"/>
    <mergeCell ref="Q82:Q85"/>
    <mergeCell ref="R82:R85"/>
    <mergeCell ref="G82:G85"/>
    <mergeCell ref="H82:H85"/>
    <mergeCell ref="I82:I85"/>
    <mergeCell ref="J82:J85"/>
    <mergeCell ref="K82:K85"/>
    <mergeCell ref="L82:L85"/>
    <mergeCell ref="M89:M90"/>
    <mergeCell ref="N89:N90"/>
    <mergeCell ref="O89:O90"/>
    <mergeCell ref="P89:P90"/>
    <mergeCell ref="Q89:Q90"/>
    <mergeCell ref="R89:R90"/>
    <mergeCell ref="G89:G96"/>
    <mergeCell ref="H89:H96"/>
    <mergeCell ref="I89:I96"/>
    <mergeCell ref="J89:J96"/>
    <mergeCell ref="K89:K90"/>
    <mergeCell ref="L89:L90"/>
    <mergeCell ref="K91:K92"/>
    <mergeCell ref="L91:L92"/>
    <mergeCell ref="K93:K96"/>
    <mergeCell ref="L93:L96"/>
    <mergeCell ref="M91:M92"/>
    <mergeCell ref="N91:N92"/>
    <mergeCell ref="O91:O96"/>
    <mergeCell ref="P91:P92"/>
    <mergeCell ref="Q91:Q92"/>
    <mergeCell ref="R91:R92"/>
    <mergeCell ref="M93:M96"/>
    <mergeCell ref="N93:N96"/>
    <mergeCell ref="P93:P96"/>
    <mergeCell ref="Q93:Q96"/>
    <mergeCell ref="J97:J102"/>
    <mergeCell ref="K97:K98"/>
    <mergeCell ref="L97:L98"/>
    <mergeCell ref="M97:M98"/>
    <mergeCell ref="N97:N98"/>
    <mergeCell ref="O97:O98"/>
    <mergeCell ref="R93:R96"/>
    <mergeCell ref="P97:P98"/>
    <mergeCell ref="Q97:Q98"/>
    <mergeCell ref="R97:R98"/>
    <mergeCell ref="K99:K100"/>
    <mergeCell ref="L99:L100"/>
    <mergeCell ref="M99:M100"/>
    <mergeCell ref="N99:N100"/>
    <mergeCell ref="O99:O100"/>
    <mergeCell ref="P99:P100"/>
    <mergeCell ref="Q99:Q100"/>
    <mergeCell ref="R99:R100"/>
    <mergeCell ref="K101:K102"/>
    <mergeCell ref="L101:L102"/>
    <mergeCell ref="M101:M102"/>
    <mergeCell ref="N101:N102"/>
    <mergeCell ref="F97:F102"/>
    <mergeCell ref="G97:G102"/>
    <mergeCell ref="H97:H102"/>
    <mergeCell ref="I97:I102"/>
    <mergeCell ref="B89:B96"/>
    <mergeCell ref="C89:C96"/>
    <mergeCell ref="D89:D96"/>
    <mergeCell ref="E89:E96"/>
    <mergeCell ref="F89:F96"/>
    <mergeCell ref="O101:O102"/>
    <mergeCell ref="P101:P102"/>
    <mergeCell ref="Q101:Q102"/>
    <mergeCell ref="R101:R102"/>
    <mergeCell ref="G103:G111"/>
    <mergeCell ref="H103:H111"/>
    <mergeCell ref="I103:I111"/>
    <mergeCell ref="J103:J111"/>
    <mergeCell ref="K103:K105"/>
    <mergeCell ref="L103:L105"/>
    <mergeCell ref="R106:R107"/>
    <mergeCell ref="R108:R111"/>
    <mergeCell ref="F103:F111"/>
    <mergeCell ref="M103:M105"/>
    <mergeCell ref="N103:N105"/>
    <mergeCell ref="O103:O105"/>
    <mergeCell ref="P103:P105"/>
    <mergeCell ref="Q103:Q105"/>
    <mergeCell ref="K106:K107"/>
    <mergeCell ref="L106:L107"/>
    <mergeCell ref="M106:M107"/>
    <mergeCell ref="N106:N107"/>
    <mergeCell ref="P106:P107"/>
    <mergeCell ref="Q106:Q107"/>
    <mergeCell ref="K108:K111"/>
    <mergeCell ref="L108:L111"/>
    <mergeCell ref="M108:M111"/>
    <mergeCell ref="N108:N111"/>
    <mergeCell ref="O108:O111"/>
    <mergeCell ref="P108:P111"/>
    <mergeCell ref="Q108:Q111"/>
    <mergeCell ref="M112:M116"/>
    <mergeCell ref="N112:N116"/>
    <mergeCell ref="O112:O116"/>
    <mergeCell ref="P112:P116"/>
    <mergeCell ref="Q112:Q116"/>
    <mergeCell ref="R112:R116"/>
    <mergeCell ref="G112:G121"/>
    <mergeCell ref="H112:H121"/>
    <mergeCell ref="I112:I121"/>
    <mergeCell ref="J112:J121"/>
    <mergeCell ref="K112:K116"/>
    <mergeCell ref="L112:L116"/>
    <mergeCell ref="K117:K121"/>
    <mergeCell ref="L117:L121"/>
    <mergeCell ref="M117:M121"/>
    <mergeCell ref="N117:N121"/>
    <mergeCell ref="P117:P121"/>
    <mergeCell ref="Q117:Q121"/>
    <mergeCell ref="R117:R121"/>
    <mergeCell ref="C122:C131"/>
    <mergeCell ref="D122:D131"/>
    <mergeCell ref="E122:E131"/>
    <mergeCell ref="A112:A121"/>
    <mergeCell ref="B112:B121"/>
    <mergeCell ref="C112:C121"/>
    <mergeCell ref="D112:D121"/>
    <mergeCell ref="E112:E121"/>
    <mergeCell ref="F112:F121"/>
    <mergeCell ref="R122:R123"/>
    <mergeCell ref="K124:K126"/>
    <mergeCell ref="L124:L126"/>
    <mergeCell ref="M124:M126"/>
    <mergeCell ref="N124:N126"/>
    <mergeCell ref="O124:O126"/>
    <mergeCell ref="P124:P126"/>
    <mergeCell ref="Q124:Q126"/>
    <mergeCell ref="R124:R126"/>
    <mergeCell ref="L122:L123"/>
    <mergeCell ref="M122:M123"/>
    <mergeCell ref="N122:N123"/>
    <mergeCell ref="O122:O123"/>
    <mergeCell ref="P122:P123"/>
    <mergeCell ref="Q122:Q123"/>
    <mergeCell ref="K122:K123"/>
    <mergeCell ref="R136:R137"/>
    <mergeCell ref="R127:R131"/>
    <mergeCell ref="A132:A137"/>
    <mergeCell ref="B132:B137"/>
    <mergeCell ref="C132:C137"/>
    <mergeCell ref="D132:D137"/>
    <mergeCell ref="E132:E137"/>
    <mergeCell ref="F132:F137"/>
    <mergeCell ref="G132:G137"/>
    <mergeCell ref="H132:H137"/>
    <mergeCell ref="I132:I137"/>
    <mergeCell ref="L127:L131"/>
    <mergeCell ref="M127:M131"/>
    <mergeCell ref="N127:N131"/>
    <mergeCell ref="O127:O131"/>
    <mergeCell ref="P127:P131"/>
    <mergeCell ref="Q127:Q131"/>
    <mergeCell ref="F122:F131"/>
    <mergeCell ref="G122:G131"/>
    <mergeCell ref="H122:H131"/>
    <mergeCell ref="I122:I131"/>
    <mergeCell ref="J122:J131"/>
    <mergeCell ref="K127:K131"/>
    <mergeCell ref="P132:P135"/>
    <mergeCell ref="L136:L137"/>
    <mergeCell ref="M136:M137"/>
    <mergeCell ref="N136:N137"/>
    <mergeCell ref="O136:O137"/>
    <mergeCell ref="P136:P137"/>
    <mergeCell ref="Q136:Q137"/>
    <mergeCell ref="K132:K135"/>
    <mergeCell ref="L132:L135"/>
    <mergeCell ref="M132:M135"/>
    <mergeCell ref="N132:N135"/>
    <mergeCell ref="O132:O135"/>
    <mergeCell ref="Q132:Q135"/>
    <mergeCell ref="A138:A144"/>
    <mergeCell ref="B138:B144"/>
    <mergeCell ref="C138:C144"/>
    <mergeCell ref="D138:D144"/>
    <mergeCell ref="E138:E144"/>
    <mergeCell ref="F138:F144"/>
    <mergeCell ref="G138:G140"/>
    <mergeCell ref="H138:H140"/>
    <mergeCell ref="I138:I140"/>
    <mergeCell ref="J132:J137"/>
    <mergeCell ref="P138:P140"/>
    <mergeCell ref="Q138:Q140"/>
    <mergeCell ref="R138:R140"/>
    <mergeCell ref="G141:G144"/>
    <mergeCell ref="H141:H144"/>
    <mergeCell ref="I141:I144"/>
    <mergeCell ref="J141:J144"/>
    <mergeCell ref="K141:K144"/>
    <mergeCell ref="L141:L144"/>
    <mergeCell ref="M141:M144"/>
    <mergeCell ref="J138:J140"/>
    <mergeCell ref="K138:K140"/>
    <mergeCell ref="L138:L140"/>
    <mergeCell ref="M138:M140"/>
    <mergeCell ref="N138:N140"/>
    <mergeCell ref="O138:O140"/>
    <mergeCell ref="N141:N144"/>
    <mergeCell ref="O141:O144"/>
    <mergeCell ref="P141:P144"/>
    <mergeCell ref="Q141:Q144"/>
    <mergeCell ref="R141:R144"/>
    <mergeCell ref="R132:R135"/>
    <mergeCell ref="K136:K137"/>
    <mergeCell ref="A145:A153"/>
    <mergeCell ref="B145:B153"/>
    <mergeCell ref="C145:C153"/>
    <mergeCell ref="D145:D153"/>
    <mergeCell ref="E145:E153"/>
    <mergeCell ref="R145:R147"/>
    <mergeCell ref="K148:K149"/>
    <mergeCell ref="L148:L149"/>
    <mergeCell ref="M148:M149"/>
    <mergeCell ref="N148:N149"/>
    <mergeCell ref="P148:P149"/>
    <mergeCell ref="Q148:Q149"/>
    <mergeCell ref="R148:R149"/>
    <mergeCell ref="L145:L147"/>
    <mergeCell ref="M145:M147"/>
    <mergeCell ref="N145:N147"/>
    <mergeCell ref="O145:O147"/>
    <mergeCell ref="P145:P147"/>
    <mergeCell ref="Q145:Q147"/>
    <mergeCell ref="K145:K147"/>
    <mergeCell ref="R150:R153"/>
    <mergeCell ref="M150:M153"/>
    <mergeCell ref="N150:N153"/>
    <mergeCell ref="O150:O153"/>
    <mergeCell ref="B154:B162"/>
    <mergeCell ref="C154:C162"/>
    <mergeCell ref="D154:D162"/>
    <mergeCell ref="E154:E162"/>
    <mergeCell ref="F154:F162"/>
    <mergeCell ref="G154:G162"/>
    <mergeCell ref="H154:H162"/>
    <mergeCell ref="I154:I162"/>
    <mergeCell ref="L150:L153"/>
    <mergeCell ref="P150:P153"/>
    <mergeCell ref="Q150:Q153"/>
    <mergeCell ref="F145:F153"/>
    <mergeCell ref="G145:G153"/>
    <mergeCell ref="H145:H153"/>
    <mergeCell ref="I145:I153"/>
    <mergeCell ref="J145:J153"/>
    <mergeCell ref="K150:K153"/>
    <mergeCell ref="P154:P156"/>
    <mergeCell ref="Q154:Q156"/>
    <mergeCell ref="R154:R156"/>
    <mergeCell ref="AB154:AB155"/>
    <mergeCell ref="K157:K160"/>
    <mergeCell ref="L157:L160"/>
    <mergeCell ref="M157:M160"/>
    <mergeCell ref="N157:N160"/>
    <mergeCell ref="O157:O159"/>
    <mergeCell ref="P157:P160"/>
    <mergeCell ref="K154:K156"/>
    <mergeCell ref="L154:L156"/>
    <mergeCell ref="M154:M156"/>
    <mergeCell ref="N154:N156"/>
    <mergeCell ref="O154:O156"/>
    <mergeCell ref="B163:B186"/>
    <mergeCell ref="C163:C186"/>
    <mergeCell ref="D163:D186"/>
    <mergeCell ref="E163:E186"/>
    <mergeCell ref="F163:F186"/>
    <mergeCell ref="Q157:Q160"/>
    <mergeCell ref="R157:R160"/>
    <mergeCell ref="K161:K162"/>
    <mergeCell ref="L161:L162"/>
    <mergeCell ref="M161:M162"/>
    <mergeCell ref="N161:N162"/>
    <mergeCell ref="O161:O162"/>
    <mergeCell ref="P161:P162"/>
    <mergeCell ref="Q161:Q162"/>
    <mergeCell ref="R161:R162"/>
    <mergeCell ref="J154:J162"/>
    <mergeCell ref="M163:M170"/>
    <mergeCell ref="N163:N170"/>
    <mergeCell ref="O163:O166"/>
    <mergeCell ref="P163:P170"/>
    <mergeCell ref="Q163:Q170"/>
    <mergeCell ref="R163:R170"/>
    <mergeCell ref="G163:G186"/>
    <mergeCell ref="H163:H186"/>
    <mergeCell ref="I163:I186"/>
    <mergeCell ref="J163:J186"/>
    <mergeCell ref="K163:K170"/>
    <mergeCell ref="L163:L170"/>
    <mergeCell ref="K179:K186"/>
    <mergeCell ref="L179:L186"/>
    <mergeCell ref="AJ163:AJ166"/>
    <mergeCell ref="AK163:AK166"/>
    <mergeCell ref="Z163:Z166"/>
    <mergeCell ref="AA163:AA166"/>
    <mergeCell ref="AB163:AB166"/>
    <mergeCell ref="AC163:AC166"/>
    <mergeCell ref="AD163:AD166"/>
    <mergeCell ref="AE163:AE166"/>
    <mergeCell ref="S163:S166"/>
    <mergeCell ref="T163:T166"/>
    <mergeCell ref="U163:U166"/>
    <mergeCell ref="V163:V166"/>
    <mergeCell ref="X163:X166"/>
    <mergeCell ref="Y163:Y166"/>
    <mergeCell ref="AC167:AC170"/>
    <mergeCell ref="AD167:AD170"/>
    <mergeCell ref="AE167:AE170"/>
    <mergeCell ref="AF167:AF170"/>
    <mergeCell ref="AR163:AR166"/>
    <mergeCell ref="AS163:AS166"/>
    <mergeCell ref="O167:O170"/>
    <mergeCell ref="S167:S170"/>
    <mergeCell ref="T167:T170"/>
    <mergeCell ref="U167:U170"/>
    <mergeCell ref="V167:V170"/>
    <mergeCell ref="X167:X170"/>
    <mergeCell ref="Y167:Y170"/>
    <mergeCell ref="Z167:Z170"/>
    <mergeCell ref="AL163:AL166"/>
    <mergeCell ref="AM163:AM166"/>
    <mergeCell ref="AN163:AN166"/>
    <mergeCell ref="AO163:AO166"/>
    <mergeCell ref="AP163:AP166"/>
    <mergeCell ref="AQ163:AQ166"/>
    <mergeCell ref="AF163:AF166"/>
    <mergeCell ref="AG163:AG166"/>
    <mergeCell ref="AH163:AH166"/>
    <mergeCell ref="AI163:AI166"/>
    <mergeCell ref="AS167:AS170"/>
    <mergeCell ref="AM167:AM170"/>
    <mergeCell ref="AN167:AN170"/>
    <mergeCell ref="AO167:AO170"/>
    <mergeCell ref="K171:K178"/>
    <mergeCell ref="L171:L178"/>
    <mergeCell ref="M171:M178"/>
    <mergeCell ref="N171:N178"/>
    <mergeCell ref="O171:O174"/>
    <mergeCell ref="P171:P178"/>
    <mergeCell ref="Q171:Q178"/>
    <mergeCell ref="R171:R178"/>
    <mergeCell ref="S171:S174"/>
    <mergeCell ref="AP167:AP170"/>
    <mergeCell ref="AQ167:AQ170"/>
    <mergeCell ref="AR167:AR170"/>
    <mergeCell ref="AG167:AG170"/>
    <mergeCell ref="AH167:AH170"/>
    <mergeCell ref="AI167:AI170"/>
    <mergeCell ref="AJ167:AJ170"/>
    <mergeCell ref="AK167:AK170"/>
    <mergeCell ref="AL167:AL170"/>
    <mergeCell ref="AA167:AA170"/>
    <mergeCell ref="AB167:AB170"/>
    <mergeCell ref="AC171:AC174"/>
    <mergeCell ref="AD171:AD174"/>
    <mergeCell ref="AE171:AE174"/>
    <mergeCell ref="AF171:AF174"/>
    <mergeCell ref="T171:T174"/>
    <mergeCell ref="U171:U174"/>
    <mergeCell ref="V171:V174"/>
    <mergeCell ref="X171:X174"/>
    <mergeCell ref="Y171:Y174"/>
    <mergeCell ref="Z171:Z174"/>
    <mergeCell ref="AS171:AS174"/>
    <mergeCell ref="O175:O178"/>
    <mergeCell ref="S175:S178"/>
    <mergeCell ref="T175:T178"/>
    <mergeCell ref="U175:U178"/>
    <mergeCell ref="V175:V178"/>
    <mergeCell ref="X175:X178"/>
    <mergeCell ref="Y175:Y178"/>
    <mergeCell ref="Z175:Z178"/>
    <mergeCell ref="AA175:AA178"/>
    <mergeCell ref="AM171:AM174"/>
    <mergeCell ref="AN171:AN174"/>
    <mergeCell ref="AO171:AO174"/>
    <mergeCell ref="AP171:AP174"/>
    <mergeCell ref="AQ171:AQ174"/>
    <mergeCell ref="AR171:AR174"/>
    <mergeCell ref="AG171:AG174"/>
    <mergeCell ref="AH171:AH174"/>
    <mergeCell ref="AI171:AI174"/>
    <mergeCell ref="AJ171:AJ174"/>
    <mergeCell ref="AK171:AK174"/>
    <mergeCell ref="AL171:AL174"/>
    <mergeCell ref="AA171:AA174"/>
    <mergeCell ref="AB171:AB174"/>
    <mergeCell ref="AQ175:AQ178"/>
    <mergeCell ref="AR175:AR178"/>
    <mergeCell ref="AS175:AS178"/>
    <mergeCell ref="AH175:AH178"/>
    <mergeCell ref="AI175:AI178"/>
    <mergeCell ref="AJ175:AJ178"/>
    <mergeCell ref="AK175:AK178"/>
    <mergeCell ref="AL175:AL178"/>
    <mergeCell ref="AM175:AM178"/>
    <mergeCell ref="M179:M186"/>
    <mergeCell ref="N179:N186"/>
    <mergeCell ref="O179:O182"/>
    <mergeCell ref="P179:P186"/>
    <mergeCell ref="Q179:Q186"/>
    <mergeCell ref="R179:R186"/>
    <mergeCell ref="AN175:AN178"/>
    <mergeCell ref="AO175:AO178"/>
    <mergeCell ref="AP175:AP178"/>
    <mergeCell ref="AB175:AB178"/>
    <mergeCell ref="AC175:AC178"/>
    <mergeCell ref="AD175:AD178"/>
    <mergeCell ref="AE175:AE178"/>
    <mergeCell ref="AF175:AF178"/>
    <mergeCell ref="AG175:AG178"/>
    <mergeCell ref="AJ179:AJ182"/>
    <mergeCell ref="AK179:AK182"/>
    <mergeCell ref="Z179:Z182"/>
    <mergeCell ref="AA179:AA182"/>
    <mergeCell ref="AB179:AB182"/>
    <mergeCell ref="AC179:AC182"/>
    <mergeCell ref="AD179:AD182"/>
    <mergeCell ref="AE179:AE182"/>
    <mergeCell ref="S179:S182"/>
    <mergeCell ref="T179:T182"/>
    <mergeCell ref="U179:U182"/>
    <mergeCell ref="V179:V182"/>
    <mergeCell ref="X179:X182"/>
    <mergeCell ref="Y179:Y182"/>
    <mergeCell ref="AC183:AC186"/>
    <mergeCell ref="AD183:AD186"/>
    <mergeCell ref="AE183:AE186"/>
    <mergeCell ref="AF183:AF186"/>
    <mergeCell ref="AR179:AR182"/>
    <mergeCell ref="AS179:AS182"/>
    <mergeCell ref="O183:O186"/>
    <mergeCell ref="S183:S186"/>
    <mergeCell ref="T183:T186"/>
    <mergeCell ref="U183:U186"/>
    <mergeCell ref="V183:V186"/>
    <mergeCell ref="X183:X186"/>
    <mergeCell ref="Y183:Y186"/>
    <mergeCell ref="Z183:Z186"/>
    <mergeCell ref="AL179:AL182"/>
    <mergeCell ref="AM179:AM182"/>
    <mergeCell ref="AN179:AN182"/>
    <mergeCell ref="AO179:AO182"/>
    <mergeCell ref="AP179:AP182"/>
    <mergeCell ref="AQ179:AQ182"/>
    <mergeCell ref="AF179:AF182"/>
    <mergeCell ref="AG179:AG182"/>
    <mergeCell ref="AH179:AH182"/>
    <mergeCell ref="AI179:AI182"/>
    <mergeCell ref="AS183:AS186"/>
    <mergeCell ref="AN183:AN186"/>
    <mergeCell ref="AO183:AO186"/>
    <mergeCell ref="AP183:AP186"/>
    <mergeCell ref="B187:B194"/>
    <mergeCell ref="C187:C194"/>
    <mergeCell ref="D187:D194"/>
    <mergeCell ref="E187:E194"/>
    <mergeCell ref="F187:F194"/>
    <mergeCell ref="G187:G194"/>
    <mergeCell ref="H187:H194"/>
    <mergeCell ref="I187:I194"/>
    <mergeCell ref="AM183:AM186"/>
    <mergeCell ref="S187:S190"/>
    <mergeCell ref="T187:T190"/>
    <mergeCell ref="U187:U190"/>
    <mergeCell ref="J187:J194"/>
    <mergeCell ref="K187:K194"/>
    <mergeCell ref="L187:L194"/>
    <mergeCell ref="M187:M194"/>
    <mergeCell ref="N187:N194"/>
    <mergeCell ref="O187:O190"/>
    <mergeCell ref="O191:O194"/>
    <mergeCell ref="Q191:Q194"/>
    <mergeCell ref="S191:S194"/>
    <mergeCell ref="T191:T194"/>
    <mergeCell ref="U191:U194"/>
    <mergeCell ref="AI187:AI190"/>
    <mergeCell ref="AQ183:AQ186"/>
    <mergeCell ref="AR183:AR186"/>
    <mergeCell ref="AG183:AG186"/>
    <mergeCell ref="AH183:AH186"/>
    <mergeCell ref="AI183:AI186"/>
    <mergeCell ref="AJ183:AJ186"/>
    <mergeCell ref="AK183:AK186"/>
    <mergeCell ref="AL183:AL186"/>
    <mergeCell ref="AA183:AA186"/>
    <mergeCell ref="AB183:AB186"/>
    <mergeCell ref="AJ187:AJ190"/>
    <mergeCell ref="AK187:AK190"/>
    <mergeCell ref="AL187:AL190"/>
    <mergeCell ref="AC187:AC190"/>
    <mergeCell ref="AD187:AD190"/>
    <mergeCell ref="AE187:AE190"/>
    <mergeCell ref="AF187:AF190"/>
    <mergeCell ref="AG187:AG190"/>
    <mergeCell ref="AH187:AH190"/>
    <mergeCell ref="V187:V190"/>
    <mergeCell ref="X187:X190"/>
    <mergeCell ref="Y187:Y190"/>
    <mergeCell ref="Z187:Z190"/>
    <mergeCell ref="AA187:AA190"/>
    <mergeCell ref="AB187:AB190"/>
    <mergeCell ref="P187:P194"/>
    <mergeCell ref="Q187:Q190"/>
    <mergeCell ref="R187:R194"/>
    <mergeCell ref="Y191:Y194"/>
    <mergeCell ref="Z191:Z194"/>
    <mergeCell ref="AA191:AA194"/>
    <mergeCell ref="AB191:AB194"/>
    <mergeCell ref="AO187:AO190"/>
    <mergeCell ref="AP187:AP190"/>
    <mergeCell ref="AQ187:AQ190"/>
    <mergeCell ref="AR187:AR190"/>
    <mergeCell ref="AS187:AS190"/>
    <mergeCell ref="AM187:AM190"/>
    <mergeCell ref="AN187:AN190"/>
    <mergeCell ref="AO191:AO194"/>
    <mergeCell ref="AP191:AP194"/>
    <mergeCell ref="AQ191:AQ194"/>
    <mergeCell ref="AR191:AR194"/>
    <mergeCell ref="AS191:AS194"/>
    <mergeCell ref="AN191:AN194"/>
    <mergeCell ref="B195:B208"/>
    <mergeCell ref="C195:C208"/>
    <mergeCell ref="D195:D208"/>
    <mergeCell ref="E195:E208"/>
    <mergeCell ref="AI191:AI194"/>
    <mergeCell ref="AJ191:AJ194"/>
    <mergeCell ref="AK191:AK194"/>
    <mergeCell ref="AL191:AL194"/>
    <mergeCell ref="AM191:AM194"/>
    <mergeCell ref="AC191:AC194"/>
    <mergeCell ref="AD191:AD194"/>
    <mergeCell ref="AE191:AE194"/>
    <mergeCell ref="AF191:AF194"/>
    <mergeCell ref="AG191:AG194"/>
    <mergeCell ref="AH191:AH194"/>
    <mergeCell ref="V191:V194"/>
    <mergeCell ref="X191:X194"/>
    <mergeCell ref="L195:L199"/>
    <mergeCell ref="M195:M199"/>
    <mergeCell ref="N195:N199"/>
    <mergeCell ref="P195:P199"/>
    <mergeCell ref="Q195:Q199"/>
    <mergeCell ref="R195:R199"/>
    <mergeCell ref="F195:F208"/>
    <mergeCell ref="G195:G208"/>
    <mergeCell ref="H195:H208"/>
    <mergeCell ref="I195:I208"/>
    <mergeCell ref="J195:J208"/>
    <mergeCell ref="K195:K199"/>
    <mergeCell ref="K200:K202"/>
    <mergeCell ref="K205:K208"/>
    <mergeCell ref="P205:P208"/>
    <mergeCell ref="Q205:Q208"/>
    <mergeCell ref="R205:R208"/>
    <mergeCell ref="R200:R202"/>
    <mergeCell ref="K203:K204"/>
    <mergeCell ref="L203:L204"/>
    <mergeCell ref="M203:M204"/>
    <mergeCell ref="N203:N204"/>
    <mergeCell ref="P203:P204"/>
    <mergeCell ref="Q203:Q204"/>
    <mergeCell ref="R203:R204"/>
    <mergeCell ref="L200:L202"/>
    <mergeCell ref="M200:M202"/>
    <mergeCell ref="N200:N202"/>
    <mergeCell ref="O200:O202"/>
    <mergeCell ref="P200:P202"/>
    <mergeCell ref="Q200:Q202"/>
    <mergeCell ref="A234:A238"/>
    <mergeCell ref="B234:B238"/>
    <mergeCell ref="C234:C238"/>
    <mergeCell ref="D234:D238"/>
    <mergeCell ref="E234:E238"/>
    <mergeCell ref="F234:F238"/>
    <mergeCell ref="L205:L208"/>
    <mergeCell ref="M205:M208"/>
    <mergeCell ref="N205:N208"/>
    <mergeCell ref="F209:F212"/>
    <mergeCell ref="G209:G210"/>
    <mergeCell ref="H209:H210"/>
    <mergeCell ref="I209:I210"/>
    <mergeCell ref="J209:J210"/>
    <mergeCell ref="G211:G212"/>
    <mergeCell ref="H211:H212"/>
    <mergeCell ref="I211:I212"/>
    <mergeCell ref="J211:J212"/>
    <mergeCell ref="F215:F233"/>
    <mergeCell ref="G215:G216"/>
    <mergeCell ref="H215:H216"/>
    <mergeCell ref="I215:I216"/>
    <mergeCell ref="J215:J216"/>
    <mergeCell ref="G222:G233"/>
    <mergeCell ref="G236:G238"/>
    <mergeCell ref="H236:H238"/>
    <mergeCell ref="I236:I238"/>
    <mergeCell ref="J236:J238"/>
    <mergeCell ref="K236:K238"/>
    <mergeCell ref="G234:G235"/>
    <mergeCell ref="H234:H235"/>
    <mergeCell ref="I234:I235"/>
    <mergeCell ref="J234:J235"/>
    <mergeCell ref="K234:K235"/>
    <mergeCell ref="L236:L238"/>
    <mergeCell ref="M236:M238"/>
    <mergeCell ref="N236:N238"/>
    <mergeCell ref="P236:P238"/>
    <mergeCell ref="Q236:Q238"/>
    <mergeCell ref="R236:R238"/>
    <mergeCell ref="M234:M235"/>
    <mergeCell ref="N234:N235"/>
    <mergeCell ref="P234:P235"/>
    <mergeCell ref="Q234:Q235"/>
    <mergeCell ref="R234:R235"/>
    <mergeCell ref="L234:L235"/>
  </mergeCells>
  <conditionalFormatting sqref="AB86:AG88 AI86:AS88 AB8:AS14 AB18:AS27 AB239:AG573 AI239:AS573">
    <cfRule type="cellIs" dxfId="704" priority="217" operator="equal">
      <formula>"Aplica"</formula>
    </cfRule>
  </conditionalFormatting>
  <conditionalFormatting sqref="AB15:AG17 AI15:AS17">
    <cfRule type="cellIs" dxfId="703" priority="216" operator="equal">
      <formula>"Aplica"</formula>
    </cfRule>
  </conditionalFormatting>
  <conditionalFormatting sqref="AH86:AH88 AH239:AH573">
    <cfRule type="cellIs" dxfId="702" priority="215" operator="equal">
      <formula>"Aplica"</formula>
    </cfRule>
  </conditionalFormatting>
  <conditionalFormatting sqref="AH15:AH17">
    <cfRule type="cellIs" dxfId="701" priority="214" operator="equal">
      <formula>"Aplica"</formula>
    </cfRule>
  </conditionalFormatting>
  <conditionalFormatting sqref="AB28:AG28 AI28:AS28">
    <cfRule type="cellIs" dxfId="700" priority="213" operator="equal">
      <formula>"Aplica"</formula>
    </cfRule>
  </conditionalFormatting>
  <conditionalFormatting sqref="AB29:AG30 AI29:AS30">
    <cfRule type="cellIs" dxfId="699" priority="212" operator="equal">
      <formula>"Aplica"</formula>
    </cfRule>
  </conditionalFormatting>
  <conditionalFormatting sqref="AH28">
    <cfRule type="cellIs" dxfId="698" priority="211" operator="equal">
      <formula>"Aplica"</formula>
    </cfRule>
  </conditionalFormatting>
  <conditionalFormatting sqref="AH29:AH30">
    <cfRule type="cellIs" dxfId="697" priority="210" operator="equal">
      <formula>"Aplica"</formula>
    </cfRule>
  </conditionalFormatting>
  <conditionalFormatting sqref="AB31:AG31 AI31:AS31">
    <cfRule type="cellIs" dxfId="696" priority="209" operator="equal">
      <formula>"Aplica"</formula>
    </cfRule>
  </conditionalFormatting>
  <conditionalFormatting sqref="AB32:AG33 AI32:AS33">
    <cfRule type="cellIs" dxfId="695" priority="208" operator="equal">
      <formula>"Aplica"</formula>
    </cfRule>
  </conditionalFormatting>
  <conditionalFormatting sqref="AH31">
    <cfRule type="cellIs" dxfId="694" priority="207" operator="equal">
      <formula>"Aplica"</formula>
    </cfRule>
  </conditionalFormatting>
  <conditionalFormatting sqref="AH32:AH33">
    <cfRule type="cellIs" dxfId="693" priority="206" operator="equal">
      <formula>"Aplica"</formula>
    </cfRule>
  </conditionalFormatting>
  <conditionalFormatting sqref="AB34:AG41 AI34:AS41 AB46:AP46">
    <cfRule type="cellIs" dxfId="692" priority="205" operator="equal">
      <formula>"Aplica"</formula>
    </cfRule>
  </conditionalFormatting>
  <conditionalFormatting sqref="AB42:AG42 AI42:AS42">
    <cfRule type="cellIs" dxfId="691" priority="204" operator="equal">
      <formula>"Aplica"</formula>
    </cfRule>
  </conditionalFormatting>
  <conditionalFormatting sqref="AB44:AG44 AI44:AS44">
    <cfRule type="cellIs" dxfId="690" priority="203" operator="equal">
      <formula>"Aplica"</formula>
    </cfRule>
  </conditionalFormatting>
  <conditionalFormatting sqref="AH34:AH40">
    <cfRule type="cellIs" dxfId="689" priority="202" operator="equal">
      <formula>"Aplica"</formula>
    </cfRule>
  </conditionalFormatting>
  <conditionalFormatting sqref="AH42">
    <cfRule type="cellIs" dxfId="688" priority="201" operator="equal">
      <formula>"Aplica"</formula>
    </cfRule>
  </conditionalFormatting>
  <conditionalFormatting sqref="AH44">
    <cfRule type="cellIs" dxfId="687" priority="200" operator="equal">
      <formula>"Aplica"</formula>
    </cfRule>
  </conditionalFormatting>
  <conditionalFormatting sqref="AH41">
    <cfRule type="cellIs" dxfId="686" priority="199" operator="equal">
      <formula>"Aplica"</formula>
    </cfRule>
  </conditionalFormatting>
  <conditionalFormatting sqref="AB43:AG43 AI43:AS43">
    <cfRule type="cellIs" dxfId="685" priority="198" operator="equal">
      <formula>"Aplica"</formula>
    </cfRule>
  </conditionalFormatting>
  <conditionalFormatting sqref="AH43">
    <cfRule type="cellIs" dxfId="684" priority="197" operator="equal">
      <formula>"Aplica"</formula>
    </cfRule>
  </conditionalFormatting>
  <conditionalFormatting sqref="AB45:AG45 AI45:AS45">
    <cfRule type="cellIs" dxfId="683" priority="196" operator="equal">
      <formula>"Aplica"</formula>
    </cfRule>
  </conditionalFormatting>
  <conditionalFormatting sqref="AH45">
    <cfRule type="cellIs" dxfId="682" priority="195" operator="equal">
      <formula>"Aplica"</formula>
    </cfRule>
  </conditionalFormatting>
  <conditionalFormatting sqref="AQ46:AS46">
    <cfRule type="cellIs" dxfId="681" priority="194" operator="equal">
      <formula>"Aplica"</formula>
    </cfRule>
  </conditionalFormatting>
  <conditionalFormatting sqref="AB47:AP47">
    <cfRule type="cellIs" dxfId="680" priority="193" operator="equal">
      <formula>"Aplica"</formula>
    </cfRule>
  </conditionalFormatting>
  <conditionalFormatting sqref="AQ47:AS47">
    <cfRule type="cellIs" dxfId="679" priority="192" operator="equal">
      <formula>"Aplica"</formula>
    </cfRule>
  </conditionalFormatting>
  <conditionalFormatting sqref="AB51:AG53 AI51:AS53">
    <cfRule type="cellIs" dxfId="678" priority="191" operator="equal">
      <formula>"Aplica"</formula>
    </cfRule>
  </conditionalFormatting>
  <conditionalFormatting sqref="AH51:AH53">
    <cfRule type="cellIs" dxfId="677" priority="190" operator="equal">
      <formula>"Aplica"</formula>
    </cfRule>
  </conditionalFormatting>
  <conditionalFormatting sqref="AB48:AG50 AI48:AS50">
    <cfRule type="cellIs" dxfId="676" priority="189" operator="equal">
      <formula>"Aplica"</formula>
    </cfRule>
  </conditionalFormatting>
  <conditionalFormatting sqref="AH48:AH50">
    <cfRule type="cellIs" dxfId="675" priority="188" operator="equal">
      <formula>"Aplica"</formula>
    </cfRule>
  </conditionalFormatting>
  <conditionalFormatting sqref="AQ61:AR61 AR54 AQ63:AS65 AB61:AP65 AS61:AS62 AR62 AB55:AS60">
    <cfRule type="cellIs" dxfId="674" priority="187" operator="equal">
      <formula>"Aplica"</formula>
    </cfRule>
  </conditionalFormatting>
  <conditionalFormatting sqref="AB54:AG54 AI54:AS54">
    <cfRule type="cellIs" dxfId="673" priority="186" operator="equal">
      <formula>"Aplica"</formula>
    </cfRule>
  </conditionalFormatting>
  <conditionalFormatting sqref="AQ62:AR62">
    <cfRule type="cellIs" dxfId="672" priority="185" operator="equal">
      <formula>"Aplica"</formula>
    </cfRule>
  </conditionalFormatting>
  <conditionalFormatting sqref="AH54">
    <cfRule type="cellIs" dxfId="671" priority="184" operator="equal">
      <formula>"Aplica"</formula>
    </cfRule>
  </conditionalFormatting>
  <conditionalFormatting sqref="AB82:AG85 AB66:AG73 AI66:AS73 AB74:AS76 AD77:AD81 AS77:AS81 AI82:AS85">
    <cfRule type="cellIs" dxfId="670" priority="183" operator="equal">
      <formula>"Aplica"</formula>
    </cfRule>
  </conditionalFormatting>
  <conditionalFormatting sqref="AH66:AH73 AH82:AH85">
    <cfRule type="cellIs" dxfId="669" priority="182" operator="equal">
      <formula>"Aplica"</formula>
    </cfRule>
  </conditionalFormatting>
  <conditionalFormatting sqref="AB82:AC85 AI82:AS83 AE82:AG85 AI84:AR85">
    <cfRule type="cellIs" dxfId="668" priority="181" operator="equal">
      <formula>"Aplica"</formula>
    </cfRule>
  </conditionalFormatting>
  <conditionalFormatting sqref="AH82:AH85">
    <cfRule type="cellIs" dxfId="667" priority="180" operator="equal">
      <formula>"Aplica"</formula>
    </cfRule>
  </conditionalFormatting>
  <conditionalFormatting sqref="AB77:AC81 AI77:AR81 AE77:AG81">
    <cfRule type="cellIs" dxfId="666" priority="179" operator="equal">
      <formula>"Aplica"</formula>
    </cfRule>
  </conditionalFormatting>
  <conditionalFormatting sqref="AH77:AH81">
    <cfRule type="cellIs" dxfId="665" priority="178" operator="equal">
      <formula>"Aplica"</formula>
    </cfRule>
  </conditionalFormatting>
  <conditionalFormatting sqref="AI91:AK91 AB91:AG91 AM91:AS91">
    <cfRule type="cellIs" dxfId="664" priority="173" operator="equal">
      <formula>"Aplica"</formula>
    </cfRule>
  </conditionalFormatting>
  <conditionalFormatting sqref="AI89:AS89 AB89:AG89">
    <cfRule type="cellIs" dxfId="663" priority="177" operator="equal">
      <formula>"Aplica"</formula>
    </cfRule>
  </conditionalFormatting>
  <conditionalFormatting sqref="AI97:AK97 AB97:AG97 AM97:AS97">
    <cfRule type="cellIs" dxfId="662" priority="170" operator="equal">
      <formula>"Aplica"</formula>
    </cfRule>
  </conditionalFormatting>
  <conditionalFormatting sqref="AL91">
    <cfRule type="cellIs" dxfId="661" priority="171" operator="equal">
      <formula>"Aplica"</formula>
    </cfRule>
  </conditionalFormatting>
  <conditionalFormatting sqref="AH89">
    <cfRule type="cellIs" dxfId="660" priority="176" operator="equal">
      <formula>"Aplica"</formula>
    </cfRule>
  </conditionalFormatting>
  <conditionalFormatting sqref="AI90:AS90 AB90:AG90">
    <cfRule type="cellIs" dxfId="659" priority="175" operator="equal">
      <formula>"Aplica"</formula>
    </cfRule>
  </conditionalFormatting>
  <conditionalFormatting sqref="AH90">
    <cfRule type="cellIs" dxfId="658" priority="174" operator="equal">
      <formula>"Aplica"</formula>
    </cfRule>
  </conditionalFormatting>
  <conditionalFormatting sqref="AH91">
    <cfRule type="cellIs" dxfId="657" priority="172" operator="equal">
      <formula>"Aplica"</formula>
    </cfRule>
  </conditionalFormatting>
  <conditionalFormatting sqref="AH97">
    <cfRule type="cellIs" dxfId="656" priority="169" operator="equal">
      <formula>"Aplica"</formula>
    </cfRule>
  </conditionalFormatting>
  <conditionalFormatting sqref="AL97">
    <cfRule type="cellIs" dxfId="655" priority="168" operator="equal">
      <formula>"Aplica"</formula>
    </cfRule>
  </conditionalFormatting>
  <conditionalFormatting sqref="AI98:AK98 AB98:AG98 AM98:AS98">
    <cfRule type="cellIs" dxfId="654" priority="167" operator="equal">
      <formula>"Aplica"</formula>
    </cfRule>
  </conditionalFormatting>
  <conditionalFormatting sqref="AH98">
    <cfRule type="cellIs" dxfId="653" priority="166" operator="equal">
      <formula>"Aplica"</formula>
    </cfRule>
  </conditionalFormatting>
  <conditionalFormatting sqref="AL98">
    <cfRule type="cellIs" dxfId="652" priority="165" operator="equal">
      <formula>"Aplica"</formula>
    </cfRule>
  </conditionalFormatting>
  <conditionalFormatting sqref="AI99:AK99 AB99:AG99 AM99:AS99">
    <cfRule type="cellIs" dxfId="651" priority="164" operator="equal">
      <formula>"Aplica"</formula>
    </cfRule>
  </conditionalFormatting>
  <conditionalFormatting sqref="AH99">
    <cfRule type="cellIs" dxfId="650" priority="163" operator="equal">
      <formula>"Aplica"</formula>
    </cfRule>
  </conditionalFormatting>
  <conditionalFormatting sqref="AL99">
    <cfRule type="cellIs" dxfId="649" priority="162" operator="equal">
      <formula>"Aplica"</formula>
    </cfRule>
  </conditionalFormatting>
  <conditionalFormatting sqref="AI100:AK100 AB100:AG100 AM100:AS100">
    <cfRule type="cellIs" dxfId="648" priority="161" operator="equal">
      <formula>"Aplica"</formula>
    </cfRule>
  </conditionalFormatting>
  <conditionalFormatting sqref="AH100">
    <cfRule type="cellIs" dxfId="647" priority="160" operator="equal">
      <formula>"Aplica"</formula>
    </cfRule>
  </conditionalFormatting>
  <conditionalFormatting sqref="AL100">
    <cfRule type="cellIs" dxfId="646" priority="159" operator="equal">
      <formula>"Aplica"</formula>
    </cfRule>
  </conditionalFormatting>
  <conditionalFormatting sqref="AI101:AK101 AB101:AG101 AM101:AS101">
    <cfRule type="cellIs" dxfId="645" priority="158" operator="equal">
      <formula>"Aplica"</formula>
    </cfRule>
  </conditionalFormatting>
  <conditionalFormatting sqref="AH101">
    <cfRule type="cellIs" dxfId="644" priority="157" operator="equal">
      <formula>"Aplica"</formula>
    </cfRule>
  </conditionalFormatting>
  <conditionalFormatting sqref="AL101">
    <cfRule type="cellIs" dxfId="643" priority="156" operator="equal">
      <formula>"Aplica"</formula>
    </cfRule>
  </conditionalFormatting>
  <conditionalFormatting sqref="AI102:AK102 AB102:AG102 AM102:AS102">
    <cfRule type="cellIs" dxfId="642" priority="155" operator="equal">
      <formula>"Aplica"</formula>
    </cfRule>
  </conditionalFormatting>
  <conditionalFormatting sqref="AH102">
    <cfRule type="cellIs" dxfId="641" priority="154" operator="equal">
      <formula>"Aplica"</formula>
    </cfRule>
  </conditionalFormatting>
  <conditionalFormatting sqref="AL102">
    <cfRule type="cellIs" dxfId="640" priority="153" operator="equal">
      <formula>"Aplica"</formula>
    </cfRule>
  </conditionalFormatting>
  <conditionalFormatting sqref="AB103:AS103">
    <cfRule type="cellIs" dxfId="639" priority="152" operator="equal">
      <formula>"Aplica"</formula>
    </cfRule>
  </conditionalFormatting>
  <conditionalFormatting sqref="AB104:AS104">
    <cfRule type="cellIs" dxfId="638" priority="151" operator="equal">
      <formula>"Aplica"</formula>
    </cfRule>
  </conditionalFormatting>
  <conditionalFormatting sqref="AB105:AS107">
    <cfRule type="cellIs" dxfId="637" priority="150" operator="equal">
      <formula>"Aplica"</formula>
    </cfRule>
  </conditionalFormatting>
  <conditionalFormatting sqref="AB108:AS109">
    <cfRule type="cellIs" dxfId="636" priority="149" operator="equal">
      <formula>"Aplica"</formula>
    </cfRule>
  </conditionalFormatting>
  <conditionalFormatting sqref="AB110:AS110">
    <cfRule type="cellIs" dxfId="635" priority="148" operator="equal">
      <formula>"Aplica"</formula>
    </cfRule>
  </conditionalFormatting>
  <conditionalFormatting sqref="AB111:AS111">
    <cfRule type="cellIs" dxfId="634" priority="147" operator="equal">
      <formula>"Aplica"</formula>
    </cfRule>
  </conditionalFormatting>
  <conditionalFormatting sqref="AI92:AK92 AB92:AG92 AM92:AS92">
    <cfRule type="cellIs" dxfId="633" priority="146" operator="equal">
      <formula>"Aplica"</formula>
    </cfRule>
  </conditionalFormatting>
  <conditionalFormatting sqref="AL92">
    <cfRule type="cellIs" dxfId="632" priority="144" operator="equal">
      <formula>"Aplica"</formula>
    </cfRule>
  </conditionalFormatting>
  <conditionalFormatting sqref="AH92">
    <cfRule type="cellIs" dxfId="631" priority="145" operator="equal">
      <formula>"Aplica"</formula>
    </cfRule>
  </conditionalFormatting>
  <conditionalFormatting sqref="AI93:AK93 AB93:AG93 AM93:AS93">
    <cfRule type="cellIs" dxfId="630" priority="143" operator="equal">
      <formula>"Aplica"</formula>
    </cfRule>
  </conditionalFormatting>
  <conditionalFormatting sqref="AL93">
    <cfRule type="cellIs" dxfId="629" priority="141" operator="equal">
      <formula>"Aplica"</formula>
    </cfRule>
  </conditionalFormatting>
  <conditionalFormatting sqref="AH93">
    <cfRule type="cellIs" dxfId="628" priority="142" operator="equal">
      <formula>"Aplica"</formula>
    </cfRule>
  </conditionalFormatting>
  <conditionalFormatting sqref="AI96:AK96 AB96:AG96 AM96:AS96">
    <cfRule type="cellIs" dxfId="627" priority="140" operator="equal">
      <formula>"Aplica"</formula>
    </cfRule>
  </conditionalFormatting>
  <conditionalFormatting sqref="AL96">
    <cfRule type="cellIs" dxfId="626" priority="138" operator="equal">
      <formula>"Aplica"</formula>
    </cfRule>
  </conditionalFormatting>
  <conditionalFormatting sqref="AH96">
    <cfRule type="cellIs" dxfId="625" priority="139" operator="equal">
      <formula>"Aplica"</formula>
    </cfRule>
  </conditionalFormatting>
  <conditionalFormatting sqref="AI94:AK94 AB94:AG94 AM94:AS94">
    <cfRule type="cellIs" dxfId="624" priority="137" operator="equal">
      <formula>"Aplica"</formula>
    </cfRule>
  </conditionalFormatting>
  <conditionalFormatting sqref="AL94">
    <cfRule type="cellIs" dxfId="623" priority="135" operator="equal">
      <formula>"Aplica"</formula>
    </cfRule>
  </conditionalFormatting>
  <conditionalFormatting sqref="AH94">
    <cfRule type="cellIs" dxfId="622" priority="136" operator="equal">
      <formula>"Aplica"</formula>
    </cfRule>
  </conditionalFormatting>
  <conditionalFormatting sqref="AI95:AK95 AB95:AG95 AM95:AS95">
    <cfRule type="cellIs" dxfId="621" priority="134" operator="equal">
      <formula>"Aplica"</formula>
    </cfRule>
  </conditionalFormatting>
  <conditionalFormatting sqref="AL95">
    <cfRule type="cellIs" dxfId="620" priority="132" operator="equal">
      <formula>"Aplica"</formula>
    </cfRule>
  </conditionalFormatting>
  <conditionalFormatting sqref="AH95">
    <cfRule type="cellIs" dxfId="619" priority="133" operator="equal">
      <formula>"Aplica"</formula>
    </cfRule>
  </conditionalFormatting>
  <conditionalFormatting sqref="AB113:AS121">
    <cfRule type="cellIs" dxfId="618" priority="131" operator="equal">
      <formula>"Aplica"</formula>
    </cfRule>
  </conditionalFormatting>
  <conditionalFormatting sqref="AB112:AG112 AI112:AS112">
    <cfRule type="cellIs" dxfId="617" priority="130" operator="equal">
      <formula>"Aplica"</formula>
    </cfRule>
  </conditionalFormatting>
  <conditionalFormatting sqref="AH112">
    <cfRule type="cellIs" dxfId="616" priority="129" operator="equal">
      <formula>"Aplica"</formula>
    </cfRule>
  </conditionalFormatting>
  <conditionalFormatting sqref="AB122:AG123 AI122:AS123">
    <cfRule type="cellIs" dxfId="615" priority="128" operator="equal">
      <formula>"Aplica"</formula>
    </cfRule>
  </conditionalFormatting>
  <conditionalFormatting sqref="AB124:AG126 AI124:AS126">
    <cfRule type="cellIs" dxfId="614" priority="127" operator="equal">
      <formula>"Aplica"</formula>
    </cfRule>
  </conditionalFormatting>
  <conditionalFormatting sqref="AH122:AH123">
    <cfRule type="cellIs" dxfId="613" priority="126" operator="equal">
      <formula>"Aplica"</formula>
    </cfRule>
  </conditionalFormatting>
  <conditionalFormatting sqref="AH124:AH126">
    <cfRule type="cellIs" dxfId="612" priority="125" operator="equal">
      <formula>"Aplica"</formula>
    </cfRule>
  </conditionalFormatting>
  <conditionalFormatting sqref="AB127:AG131 AI127:AS131">
    <cfRule type="cellIs" dxfId="611" priority="124" operator="equal">
      <formula>"Aplica"</formula>
    </cfRule>
  </conditionalFormatting>
  <conditionalFormatting sqref="AH127:AH131">
    <cfRule type="cellIs" dxfId="610" priority="123" operator="equal">
      <formula>"Aplica"</formula>
    </cfRule>
  </conditionalFormatting>
  <conditionalFormatting sqref="AI136:AS137 AB136:AC137 AE136:AG137">
    <cfRule type="cellIs" dxfId="609" priority="122" operator="equal">
      <formula>"Aplica"</formula>
    </cfRule>
  </conditionalFormatting>
  <conditionalFormatting sqref="AH136:AH137">
    <cfRule type="cellIs" dxfId="608" priority="121" operator="equal">
      <formula>"Aplica"</formula>
    </cfRule>
  </conditionalFormatting>
  <conditionalFormatting sqref="AB132:AG132 AI132:AS132">
    <cfRule type="cellIs" dxfId="607" priority="120" operator="equal">
      <formula>"Aplica"</formula>
    </cfRule>
  </conditionalFormatting>
  <conditionalFormatting sqref="AH132">
    <cfRule type="cellIs" dxfId="606" priority="119" operator="equal">
      <formula>"Aplica"</formula>
    </cfRule>
  </conditionalFormatting>
  <conditionalFormatting sqref="AB133:AG135 AI133:AS135">
    <cfRule type="cellIs" dxfId="605" priority="118" operator="equal">
      <formula>"Aplica"</formula>
    </cfRule>
  </conditionalFormatting>
  <conditionalFormatting sqref="AH133:AH135">
    <cfRule type="cellIs" dxfId="604" priority="117" operator="equal">
      <formula>"Aplica"</formula>
    </cfRule>
  </conditionalFormatting>
  <conditionalFormatting sqref="AD136">
    <cfRule type="cellIs" dxfId="603" priority="116" operator="equal">
      <formula>"Aplica"</formula>
    </cfRule>
  </conditionalFormatting>
  <conditionalFormatting sqref="AD137">
    <cfRule type="cellIs" dxfId="602" priority="115" operator="equal">
      <formula>"Aplica"</formula>
    </cfRule>
  </conditionalFormatting>
  <conditionalFormatting sqref="AD138">
    <cfRule type="cellIs" dxfId="601" priority="114" operator="equal">
      <formula>"Aplica"</formula>
    </cfRule>
  </conditionalFormatting>
  <conditionalFormatting sqref="AI138:AQ138 AB138:AC138 AE138:AG138 AS138">
    <cfRule type="cellIs" dxfId="600" priority="113" operator="equal">
      <formula>"Aplica"</formula>
    </cfRule>
  </conditionalFormatting>
  <conditionalFormatting sqref="AH138">
    <cfRule type="cellIs" dxfId="599" priority="112" operator="equal">
      <formula>"Aplica"</formula>
    </cfRule>
  </conditionalFormatting>
  <conditionalFormatting sqref="AD139:AD144">
    <cfRule type="cellIs" dxfId="598" priority="111" operator="equal">
      <formula>"Aplica"</formula>
    </cfRule>
  </conditionalFormatting>
  <conditionalFormatting sqref="AB139:AC144 AE139:AG144 AI139:AQ140 AJ141:AR144">
    <cfRule type="cellIs" dxfId="597" priority="110" operator="equal">
      <formula>"Aplica"</formula>
    </cfRule>
  </conditionalFormatting>
  <conditionalFormatting sqref="AH139:AH144">
    <cfRule type="cellIs" dxfId="596" priority="109" operator="equal">
      <formula>"Aplica"</formula>
    </cfRule>
  </conditionalFormatting>
  <conditionalFormatting sqref="AS139">
    <cfRule type="cellIs" dxfId="595" priority="108" operator="equal">
      <formula>"Aplica"</formula>
    </cfRule>
  </conditionalFormatting>
  <conditionalFormatting sqref="AS140">
    <cfRule type="cellIs" dxfId="594" priority="107" operator="equal">
      <formula>"Aplica"</formula>
    </cfRule>
  </conditionalFormatting>
  <conditionalFormatting sqref="AS141">
    <cfRule type="cellIs" dxfId="593" priority="106" operator="equal">
      <formula>"Aplica"</formula>
    </cfRule>
  </conditionalFormatting>
  <conditionalFormatting sqref="AS142">
    <cfRule type="cellIs" dxfId="592" priority="105" operator="equal">
      <formula>"Aplica"</formula>
    </cfRule>
  </conditionalFormatting>
  <conditionalFormatting sqref="AS143">
    <cfRule type="cellIs" dxfId="591" priority="104" operator="equal">
      <formula>"Aplica"</formula>
    </cfRule>
  </conditionalFormatting>
  <conditionalFormatting sqref="AS144">
    <cfRule type="cellIs" dxfId="590" priority="103" operator="equal">
      <formula>"Aplica"</formula>
    </cfRule>
  </conditionalFormatting>
  <conditionalFormatting sqref="AR138">
    <cfRule type="cellIs" dxfId="589" priority="102" operator="equal">
      <formula>"Aplica"</formula>
    </cfRule>
  </conditionalFormatting>
  <conditionalFormatting sqref="AR139:AR140">
    <cfRule type="cellIs" dxfId="588" priority="101" operator="equal">
      <formula>"Aplica"</formula>
    </cfRule>
  </conditionalFormatting>
  <conditionalFormatting sqref="AI141">
    <cfRule type="cellIs" dxfId="587" priority="100" operator="equal">
      <formula>"Aplica"</formula>
    </cfRule>
  </conditionalFormatting>
  <conditionalFormatting sqref="AI142:AI144">
    <cfRule type="cellIs" dxfId="586" priority="99" operator="equal">
      <formula>"Aplica"</formula>
    </cfRule>
  </conditionalFormatting>
  <conditionalFormatting sqref="AB148:AD149 AB146:AJ147 AP146:AS147 AJ148:AS149">
    <cfRule type="cellIs" dxfId="585" priority="98" operator="equal">
      <formula>"Aplica"</formula>
    </cfRule>
  </conditionalFormatting>
  <conditionalFormatting sqref="AB150:AC150 AE150:AG150 AK148:AS153">
    <cfRule type="cellIs" dxfId="584" priority="97" operator="equal">
      <formula>"Aplica"</formula>
    </cfRule>
  </conditionalFormatting>
  <conditionalFormatting sqref="AH150">
    <cfRule type="cellIs" dxfId="583" priority="96" operator="equal">
      <formula>"Aplica"</formula>
    </cfRule>
  </conditionalFormatting>
  <conditionalFormatting sqref="AB145:AG145 AI145 AP145:AS145">
    <cfRule type="cellIs" dxfId="582" priority="95" operator="equal">
      <formula>"Aplica"</formula>
    </cfRule>
  </conditionalFormatting>
  <conditionalFormatting sqref="AH145">
    <cfRule type="cellIs" dxfId="581" priority="94" operator="equal">
      <formula>"Aplica"</formula>
    </cfRule>
  </conditionalFormatting>
  <conditionalFormatting sqref="AD150">
    <cfRule type="cellIs" dxfId="580" priority="93" operator="equal">
      <formula>"Aplica"</formula>
    </cfRule>
  </conditionalFormatting>
  <conditionalFormatting sqref="AD153">
    <cfRule type="cellIs" dxfId="579" priority="92" operator="equal">
      <formula>"Aplica"</formula>
    </cfRule>
  </conditionalFormatting>
  <conditionalFormatting sqref="AB151:AC153">
    <cfRule type="cellIs" dxfId="578" priority="91" operator="equal">
      <formula>"Aplica"</formula>
    </cfRule>
  </conditionalFormatting>
  <conditionalFormatting sqref="AD151">
    <cfRule type="cellIs" dxfId="577" priority="90" operator="equal">
      <formula>"Aplica"</formula>
    </cfRule>
  </conditionalFormatting>
  <conditionalFormatting sqref="AD152">
    <cfRule type="cellIs" dxfId="576" priority="89" operator="equal">
      <formula>"Aplica"</formula>
    </cfRule>
  </conditionalFormatting>
  <conditionalFormatting sqref="AI151">
    <cfRule type="cellIs" dxfId="575" priority="88" operator="equal">
      <formula>"Aplica"</formula>
    </cfRule>
  </conditionalFormatting>
  <conditionalFormatting sqref="AI150">
    <cfRule type="cellIs" dxfId="574" priority="87" operator="equal">
      <formula>"Aplica"</formula>
    </cfRule>
  </conditionalFormatting>
  <conditionalFormatting sqref="AI152">
    <cfRule type="cellIs" dxfId="573" priority="86" operator="equal">
      <formula>"Aplica"</formula>
    </cfRule>
  </conditionalFormatting>
  <conditionalFormatting sqref="AI153">
    <cfRule type="cellIs" dxfId="572" priority="85" operator="equal">
      <formula>"Aplica"</formula>
    </cfRule>
  </conditionalFormatting>
  <conditionalFormatting sqref="AJ145">
    <cfRule type="cellIs" dxfId="571" priority="84" operator="equal">
      <formula>"Aplica"</formula>
    </cfRule>
  </conditionalFormatting>
  <conditionalFormatting sqref="AJ150">
    <cfRule type="cellIs" dxfId="570" priority="83" operator="equal">
      <formula>"Aplica"</formula>
    </cfRule>
  </conditionalFormatting>
  <conditionalFormatting sqref="AJ151">
    <cfRule type="cellIs" dxfId="569" priority="82" operator="equal">
      <formula>"Aplica"</formula>
    </cfRule>
  </conditionalFormatting>
  <conditionalFormatting sqref="AJ152">
    <cfRule type="cellIs" dxfId="568" priority="81" operator="equal">
      <formula>"Aplica"</formula>
    </cfRule>
  </conditionalFormatting>
  <conditionalFormatting sqref="AJ153">
    <cfRule type="cellIs" dxfId="567" priority="80" operator="equal">
      <formula>"Aplica"</formula>
    </cfRule>
  </conditionalFormatting>
  <conditionalFormatting sqref="AK145">
    <cfRule type="cellIs" dxfId="566" priority="79" operator="equal">
      <formula>"Aplica"</formula>
    </cfRule>
  </conditionalFormatting>
  <conditionalFormatting sqref="AK146">
    <cfRule type="cellIs" dxfId="565" priority="78" operator="equal">
      <formula>"Aplica"</formula>
    </cfRule>
  </conditionalFormatting>
  <conditionalFormatting sqref="AK147">
    <cfRule type="cellIs" dxfId="564" priority="77" operator="equal">
      <formula>"Aplica"</formula>
    </cfRule>
  </conditionalFormatting>
  <conditionalFormatting sqref="AL145">
    <cfRule type="cellIs" dxfId="563" priority="76" operator="equal">
      <formula>"Aplica"</formula>
    </cfRule>
  </conditionalFormatting>
  <conditionalFormatting sqref="AL146">
    <cfRule type="cellIs" dxfId="562" priority="75" operator="equal">
      <formula>"Aplica"</formula>
    </cfRule>
  </conditionalFormatting>
  <conditionalFormatting sqref="AL147">
    <cfRule type="cellIs" dxfId="561" priority="74" operator="equal">
      <formula>"Aplica"</formula>
    </cfRule>
  </conditionalFormatting>
  <conditionalFormatting sqref="AM145">
    <cfRule type="cellIs" dxfId="560" priority="73" operator="equal">
      <formula>"Aplica"</formula>
    </cfRule>
  </conditionalFormatting>
  <conditionalFormatting sqref="AM146">
    <cfRule type="cellIs" dxfId="559" priority="72" operator="equal">
      <formula>"Aplica"</formula>
    </cfRule>
  </conditionalFormatting>
  <conditionalFormatting sqref="AM147">
    <cfRule type="cellIs" dxfId="558" priority="71" operator="equal">
      <formula>"Aplica"</formula>
    </cfRule>
  </conditionalFormatting>
  <conditionalFormatting sqref="AN145">
    <cfRule type="cellIs" dxfId="557" priority="70" operator="equal">
      <formula>"Aplica"</formula>
    </cfRule>
  </conditionalFormatting>
  <conditionalFormatting sqref="AN146">
    <cfRule type="cellIs" dxfId="556" priority="69" operator="equal">
      <formula>"Aplica"</formula>
    </cfRule>
  </conditionalFormatting>
  <conditionalFormatting sqref="AN147">
    <cfRule type="cellIs" dxfId="555" priority="68" operator="equal">
      <formula>"Aplica"</formula>
    </cfRule>
  </conditionalFormatting>
  <conditionalFormatting sqref="AO145">
    <cfRule type="cellIs" dxfId="554" priority="67" operator="equal">
      <formula>"Aplica"</formula>
    </cfRule>
  </conditionalFormatting>
  <conditionalFormatting sqref="AO146">
    <cfRule type="cellIs" dxfId="553" priority="66" operator="equal">
      <formula>"Aplica"</formula>
    </cfRule>
  </conditionalFormatting>
  <conditionalFormatting sqref="AO147">
    <cfRule type="cellIs" dxfId="552" priority="65" operator="equal">
      <formula>"Aplica"</formula>
    </cfRule>
  </conditionalFormatting>
  <conditionalFormatting sqref="AE148:AI149">
    <cfRule type="cellIs" dxfId="551" priority="64" operator="equal">
      <formula>"Aplica"</formula>
    </cfRule>
  </conditionalFormatting>
  <conditionalFormatting sqref="AE151:AH153">
    <cfRule type="cellIs" dxfId="550" priority="63" operator="equal">
      <formula>"Aplica"</formula>
    </cfRule>
  </conditionalFormatting>
  <conditionalFormatting sqref="AB154:AG154 AI154:AS154 AB163">
    <cfRule type="cellIs" dxfId="549" priority="62" operator="equal">
      <formula>"Aplica"</formula>
    </cfRule>
  </conditionalFormatting>
  <conditionalFormatting sqref="AS171">
    <cfRule type="cellIs" dxfId="548" priority="61" operator="equal">
      <formula>"Aplica"</formula>
    </cfRule>
  </conditionalFormatting>
  <conditionalFormatting sqref="AH154">
    <cfRule type="cellIs" dxfId="547" priority="60" operator="equal">
      <formula>"Aplica"</formula>
    </cfRule>
  </conditionalFormatting>
  <conditionalFormatting sqref="AC163:AS163">
    <cfRule type="cellIs" dxfId="546" priority="59" operator="equal">
      <formula>"Aplica"</formula>
    </cfRule>
  </conditionalFormatting>
  <conditionalFormatting sqref="AL171:AR171">
    <cfRule type="cellIs" dxfId="545" priority="58" operator="equal">
      <formula>"Aplica"</formula>
    </cfRule>
  </conditionalFormatting>
  <conditionalFormatting sqref="AL179:AS179">
    <cfRule type="cellIs" dxfId="544" priority="57" operator="equal">
      <formula>"Aplica"</formula>
    </cfRule>
  </conditionalFormatting>
  <conditionalFormatting sqref="AG187 AJ187:AK187 AN187:AS187">
    <cfRule type="cellIs" dxfId="543" priority="56" operator="equal">
      <formula>"Aplica"</formula>
    </cfRule>
  </conditionalFormatting>
  <conditionalFormatting sqref="AG191:AK191 AN191:AS191">
    <cfRule type="cellIs" dxfId="542" priority="55" operator="equal">
      <formula>"Aplica"</formula>
    </cfRule>
  </conditionalFormatting>
  <conditionalFormatting sqref="AB187 AB191">
    <cfRule type="cellIs" dxfId="541" priority="54" operator="equal">
      <formula>"Aplica"</formula>
    </cfRule>
  </conditionalFormatting>
  <conditionalFormatting sqref="AD187 AD191">
    <cfRule type="cellIs" dxfId="540" priority="53" operator="equal">
      <formula>"Aplica"</formula>
    </cfRule>
  </conditionalFormatting>
  <conditionalFormatting sqref="AI187">
    <cfRule type="cellIs" dxfId="539" priority="52" operator="equal">
      <formula>"Aplica"</formula>
    </cfRule>
  </conditionalFormatting>
  <conditionalFormatting sqref="AL167:AS167">
    <cfRule type="cellIs" dxfId="538" priority="51" operator="equal">
      <formula>"Aplica"</formula>
    </cfRule>
  </conditionalFormatting>
  <conditionalFormatting sqref="AS175">
    <cfRule type="cellIs" dxfId="537" priority="50" operator="equal">
      <formula>"Aplica"</formula>
    </cfRule>
  </conditionalFormatting>
  <conditionalFormatting sqref="AL175:AR175">
    <cfRule type="cellIs" dxfId="536" priority="49" operator="equal">
      <formula>"Aplica"</formula>
    </cfRule>
  </conditionalFormatting>
  <conditionalFormatting sqref="AL183:AS183">
    <cfRule type="cellIs" dxfId="535" priority="48" operator="equal">
      <formula>"Aplica"</formula>
    </cfRule>
  </conditionalFormatting>
  <conditionalFormatting sqref="AH187">
    <cfRule type="cellIs" dxfId="534" priority="47" operator="equal">
      <formula>"Aplica"</formula>
    </cfRule>
  </conditionalFormatting>
  <conditionalFormatting sqref="AC155:AG155 AI155:AS155">
    <cfRule type="cellIs" dxfId="533" priority="46" operator="equal">
      <formula>"Aplica"</formula>
    </cfRule>
  </conditionalFormatting>
  <conditionalFormatting sqref="AH155">
    <cfRule type="cellIs" dxfId="532" priority="45" operator="equal">
      <formula>"Aplica"</formula>
    </cfRule>
  </conditionalFormatting>
  <conditionalFormatting sqref="AB156:AG156 AI156:AS156">
    <cfRule type="cellIs" dxfId="531" priority="44" operator="equal">
      <formula>"Aplica"</formula>
    </cfRule>
  </conditionalFormatting>
  <conditionalFormatting sqref="AH156">
    <cfRule type="cellIs" dxfId="530" priority="43" operator="equal">
      <formula>"Aplica"</formula>
    </cfRule>
  </conditionalFormatting>
  <conditionalFormatting sqref="AB157:AG160 AI157:AS160">
    <cfRule type="cellIs" dxfId="529" priority="42" operator="equal">
      <formula>"Aplica"</formula>
    </cfRule>
  </conditionalFormatting>
  <conditionalFormatting sqref="AH157:AH160">
    <cfRule type="cellIs" dxfId="528" priority="41" operator="equal">
      <formula>"Aplica"</formula>
    </cfRule>
  </conditionalFormatting>
  <conditionalFormatting sqref="AB161:AG162 AI161:AS162">
    <cfRule type="cellIs" dxfId="527" priority="40" operator="equal">
      <formula>"Aplica"</formula>
    </cfRule>
  </conditionalFormatting>
  <conditionalFormatting sqref="AH161:AH162">
    <cfRule type="cellIs" dxfId="526" priority="39" operator="equal">
      <formula>"Aplica"</formula>
    </cfRule>
  </conditionalFormatting>
  <conditionalFormatting sqref="AB167 AB171 AB175 AB179 AB183">
    <cfRule type="cellIs" dxfId="525" priority="38" operator="equal">
      <formula>"Aplica"</formula>
    </cfRule>
  </conditionalFormatting>
  <conditionalFormatting sqref="AC167:AD167 AC171:AD171 AC175:AD175 AD179 AD183 AG183:AK183 AG179:AK179 AG175:AK175 AG171:AK171 AG167:AK167">
    <cfRule type="cellIs" dxfId="524" priority="37" operator="equal">
      <formula>"Aplica"</formula>
    </cfRule>
  </conditionalFormatting>
  <conditionalFormatting sqref="AL187:AM187 AL191:AM191">
    <cfRule type="cellIs" dxfId="523" priority="36" operator="equal">
      <formula>"Aplica"</formula>
    </cfRule>
  </conditionalFormatting>
  <conditionalFormatting sqref="AE167:AF167 AE171:AF171 AE175:AF175 AE179:AF179 AE183:AF183 AE187:AF187 AE191:AF191">
    <cfRule type="cellIs" dxfId="522" priority="35" operator="equal">
      <formula>"Aplica"</formula>
    </cfRule>
  </conditionalFormatting>
  <conditionalFormatting sqref="AC179 AC183 AC187 AC191">
    <cfRule type="cellIs" dxfId="521" priority="34" operator="equal">
      <formula>"Aplica"</formula>
    </cfRule>
  </conditionalFormatting>
  <conditionalFormatting sqref="AI199:AK202 AJ204:AK204 AM204:AP204 AI203:AI204 AL199:AL204 AB197:AH204 AI197:AS198 AM199:AS202 AB195:AS195 AS204">
    <cfRule type="cellIs" dxfId="520" priority="33" operator="equal">
      <formula>"Aplica"</formula>
    </cfRule>
  </conditionalFormatting>
  <conditionalFormatting sqref="AJ203:AK203 AM203:AP203 AS203">
    <cfRule type="cellIs" dxfId="519" priority="32" operator="equal">
      <formula>"Aplica"</formula>
    </cfRule>
  </conditionalFormatting>
  <conditionalFormatting sqref="AD206 AF206:AI206 AK206 AS206">
    <cfRule type="cellIs" dxfId="518" priority="31" operator="equal">
      <formula>"Aplica"</formula>
    </cfRule>
  </conditionalFormatting>
  <conditionalFormatting sqref="AB205:AP205 AS205">
    <cfRule type="cellIs" dxfId="517" priority="29" operator="equal">
      <formula>"Aplica"</formula>
    </cfRule>
  </conditionalFormatting>
  <conditionalFormatting sqref="AB196:AS196">
    <cfRule type="cellIs" dxfId="516" priority="30" operator="equal">
      <formula>"Aplica"</formula>
    </cfRule>
  </conditionalFormatting>
  <conditionalFormatting sqref="AB207:AP207 AS207">
    <cfRule type="cellIs" dxfId="515" priority="28" operator="equal">
      <formula>"Aplica"</formula>
    </cfRule>
  </conditionalFormatting>
  <conditionalFormatting sqref="AB208:AP208 AS208">
    <cfRule type="cellIs" dxfId="514" priority="27" operator="equal">
      <formula>"Aplica"</formula>
    </cfRule>
  </conditionalFormatting>
  <conditionalFormatting sqref="AE206">
    <cfRule type="cellIs" dxfId="513" priority="26" operator="equal">
      <formula>"Aplica"</formula>
    </cfRule>
  </conditionalFormatting>
  <conditionalFormatting sqref="AJ206">
    <cfRule type="cellIs" dxfId="512" priority="25" operator="equal">
      <formula>"Aplica"</formula>
    </cfRule>
  </conditionalFormatting>
  <conditionalFormatting sqref="AL206">
    <cfRule type="cellIs" dxfId="511" priority="24" operator="equal">
      <formula>"Aplica"</formula>
    </cfRule>
  </conditionalFormatting>
  <conditionalFormatting sqref="AM206:AP206">
    <cfRule type="cellIs" dxfId="510" priority="23" operator="equal">
      <formula>"Aplica"</formula>
    </cfRule>
  </conditionalFormatting>
  <conditionalFormatting sqref="AQ203:AR208">
    <cfRule type="cellIs" dxfId="509" priority="22" operator="equal">
      <formula>"Aplica"</formula>
    </cfRule>
  </conditionalFormatting>
  <conditionalFormatting sqref="AB234:AS235">
    <cfRule type="cellIs" dxfId="508" priority="21" operator="equal">
      <formula>"Aplica"</formula>
    </cfRule>
  </conditionalFormatting>
  <conditionalFormatting sqref="AB236:AG236 AI236:AS236 AI238:AS238 AB238:AG238">
    <cfRule type="cellIs" dxfId="507" priority="20" operator="equal">
      <formula>"Aplica"</formula>
    </cfRule>
  </conditionalFormatting>
  <conditionalFormatting sqref="AH236 AH238">
    <cfRule type="cellIs" dxfId="506" priority="19" operator="equal">
      <formula>"Aplica"</formula>
    </cfRule>
  </conditionalFormatting>
  <conditionalFormatting sqref="AB237:AS237">
    <cfRule type="cellIs" dxfId="505" priority="18" operator="equal">
      <formula>"Aplica"</formula>
    </cfRule>
  </conditionalFormatting>
  <conditionalFormatting sqref="AB209:AG211 AI209:AS211">
    <cfRule type="cellIs" dxfId="504" priority="17" operator="equal">
      <formula>"Aplica"</formula>
    </cfRule>
  </conditionalFormatting>
  <conditionalFormatting sqref="AB212:AG212 AI212:AS212">
    <cfRule type="cellIs" dxfId="503" priority="16" operator="equal">
      <formula>"Aplica"</formula>
    </cfRule>
  </conditionalFormatting>
  <conditionalFormatting sqref="AB213:AG214 AI213:AS214">
    <cfRule type="cellIs" dxfId="502" priority="15" operator="equal">
      <formula>"Aplica"</formula>
    </cfRule>
  </conditionalFormatting>
  <conditionalFormatting sqref="AH209:AH211">
    <cfRule type="cellIs" dxfId="501" priority="14" operator="equal">
      <formula>"Aplica"</formula>
    </cfRule>
  </conditionalFormatting>
  <conditionalFormatting sqref="AH212">
    <cfRule type="cellIs" dxfId="500" priority="13" operator="equal">
      <formula>"Aplica"</formula>
    </cfRule>
  </conditionalFormatting>
  <conditionalFormatting sqref="AH213:AH214">
    <cfRule type="cellIs" dxfId="499" priority="12" operator="equal">
      <formula>"Aplica"</formula>
    </cfRule>
  </conditionalFormatting>
  <conditionalFormatting sqref="AS219:AS221 AH215:AH221">
    <cfRule type="cellIs" dxfId="498" priority="11" operator="equal">
      <formula>"Aplica"</formula>
    </cfRule>
  </conditionalFormatting>
  <conditionalFormatting sqref="AB230:AG233 AI230:AS233">
    <cfRule type="cellIs" dxfId="497" priority="9" operator="equal">
      <formula>"Aplica"</formula>
    </cfRule>
  </conditionalFormatting>
  <conditionalFormatting sqref="AB222:AG229 AI222:AS229">
    <cfRule type="cellIs" dxfId="496" priority="10" operator="equal">
      <formula>"Aplica"</formula>
    </cfRule>
  </conditionalFormatting>
  <conditionalFormatting sqref="AB216:AG216 AI216:AS216">
    <cfRule type="cellIs" dxfId="495" priority="5" operator="equal">
      <formula>"Aplica"</formula>
    </cfRule>
  </conditionalFormatting>
  <conditionalFormatting sqref="AH222:AH229">
    <cfRule type="cellIs" dxfId="494" priority="8" operator="equal">
      <formula>"Aplica"</formula>
    </cfRule>
  </conditionalFormatting>
  <conditionalFormatting sqref="AH230:AH233">
    <cfRule type="cellIs" dxfId="493" priority="7" operator="equal">
      <formula>"Aplica"</formula>
    </cfRule>
  </conditionalFormatting>
  <conditionalFormatting sqref="AB215:AG215 AI215:AS215">
    <cfRule type="cellIs" dxfId="492" priority="6" operator="equal">
      <formula>"Aplica"</formula>
    </cfRule>
  </conditionalFormatting>
  <conditionalFormatting sqref="AB217:AG217 AI217:AS217">
    <cfRule type="cellIs" dxfId="491" priority="4" operator="equal">
      <formula>"Aplica"</formula>
    </cfRule>
  </conditionalFormatting>
  <conditionalFormatting sqref="AB218:AG218 AI218:AS218">
    <cfRule type="cellIs" dxfId="490" priority="3" operator="equal">
      <formula>"Aplica"</formula>
    </cfRule>
  </conditionalFormatting>
  <conditionalFormatting sqref="AB219:AG220 AI219:AR220">
    <cfRule type="cellIs" dxfId="489" priority="2" operator="equal">
      <formula>"Aplica"</formula>
    </cfRule>
  </conditionalFormatting>
  <conditionalFormatting sqref="AB221:AG221 AI221:AR221">
    <cfRule type="cellIs" dxfId="488" priority="1" operator="equal">
      <formula>"Aplica"</formula>
    </cfRule>
  </conditionalFormatting>
  <dataValidations count="3">
    <dataValidation type="list" allowBlank="1" showInputMessage="1" showErrorMessage="1" sqref="AB239:AG372 AB82:AG88 AI82:AS88 AI239:AS372" xr:uid="{00000000-0002-0000-0B00-000000000000}">
      <formula1>"Aplica"</formula1>
    </dataValidation>
    <dataValidation type="list" allowBlank="1" showInputMessage="1" showErrorMessage="1" sqref="E8 E18 E28 E31 E34 E44 E54 E77 E74 E82 E89 E97 E103 E112 E122 E132 E138:E139 E145 E154 E163 E187 E195:E197 E234 E209:E211 E213:E214" xr:uid="{00000000-0002-0000-0B00-000001000000}">
      <formula1>INDIRECT(D8)</formula1>
    </dataValidation>
    <dataValidation type="list" allowBlank="1" showInputMessage="1" showErrorMessage="1" sqref="AB8:AS85 AB89:AS153 AS167:AS171 AB191 AB187 AS175 AC154:AS159 AB154 AB156:AB163 AD160:AS166 AB167 AB171 AB175 AB179 AB183 AD167:AR186 AS179:AS186 AD187:AS194 AC160:AC194 AB195:AP205 AD206:AP206 AB234:AS238 AQ195:AS208 AB207:AP208 AB209:AS233" xr:uid="{00000000-0002-0000-0B00-000002000000}">
      <formula1>"Aplica, -"</formula1>
    </dataValidation>
  </dataValidations>
  <pageMargins left="0.7" right="0.7" top="0.75" bottom="0.75" header="0.3" footer="0.3"/>
  <pageSetup orientation="portrait" horizontalDpi="4294967295" verticalDpi="4294967295"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3000000}">
          <x14:formula1>
            <xm:f>'C:\Users\ALEXAN~1\AppData\Local\Temp\Rar$DIa0.238\[Plan de Acción DESI 2020_Revisado.xlsx]Hoja2'!#REF!</xm:f>
          </x14:formula1>
          <xm:sqref>F154 F163 F187 B154:D154 B163:D163 B187:D187 X179 X171 X167 X175 X183 B8:C8 B18:C18 B28:C28 F8 F18 F28 F31 B31:D31 D8:D28 F209:F211 F213:F214 B209:D211 B213:D214 F234 B234:D234 X187:X238 F145 B145:D145 F138:F139 B138:D139 F132 B132:D132 F122 B122:D122 F112 B112:D112 X89:X163 F89 F97 F103 B89:D89 B97:D97 B103:D103 E66:E73 F66 F82 B66:D66 B74:D74 B82:D82 B77:D77 F54 B54:D54 B42 X8:X85 F34 F44 B34:D34 B44:D44</xm:sqref>
        </x14:dataValidation>
        <x14:dataValidation type="list" allowBlank="1" showInputMessage="1" showErrorMessage="1" xr:uid="{00000000-0002-0000-0B00-000007000000}">
          <x14:formula1>
            <xm:f>'C:\Users\ALEXAN~1\AppData\Local\Temp\Rar$DIa0.238\[Plan de Acción DESI 2020_Revisado.xlsx]Instructivo'!#REF!</xm:f>
          </x14:formula1>
          <xm:sqref>R31 R8:R28 R161:R163 R171 R179 R187 R222:R226 R209:R214 R230:R234 R236 R141:R143 R195 R200 R203 R205 R150:R157 R145:R148 R122:R139 R117 R89:R91 R93:R95 R97:R106 R108:R112 R54:R85</xm:sqref>
        </x14:dataValidation>
        <x14:dataValidation type="list" allowBlank="1" showInputMessage="1" showErrorMessage="1" xr:uid="{6B3310E7-7C81-402F-BB09-B284867AA8F0}">
          <x14:formula1>
            <xm:f>'C:\Users\edna.vallejo\Downloads\[DESI-FM-005-V10_Formulacion_y_Seguimiento_del_Plan_de_Accion CEM 2020-Semestre1 (1).xlsx]Hoja2'!#REF!</xm:f>
          </x14:formula1>
          <xm:sqref>B215:D215 F215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S41"/>
  <sheetViews>
    <sheetView topLeftCell="E9" zoomScale="50" zoomScaleNormal="50" workbookViewId="0">
      <selection activeCell="S8" sqref="S8:S20"/>
    </sheetView>
  </sheetViews>
  <sheetFormatPr defaultColWidth="11.42578125" defaultRowHeight="13.9"/>
  <cols>
    <col min="1" max="1" width="5.5703125" style="1" bestFit="1" customWidth="1"/>
    <col min="2" max="2" width="22.5703125" style="1" customWidth="1"/>
    <col min="3" max="3" width="18.42578125" style="1" customWidth="1"/>
    <col min="4" max="5" width="21.28515625" style="1" customWidth="1"/>
    <col min="6" max="6" width="21.140625" style="1" customWidth="1"/>
    <col min="7" max="7" width="19.42578125" style="1" customWidth="1"/>
    <col min="8" max="8" width="27.140625" style="1" customWidth="1"/>
    <col min="9" max="10" width="21.140625" style="1" customWidth="1"/>
    <col min="11" max="11" width="25.42578125" style="1" customWidth="1"/>
    <col min="12" max="12" width="23.140625" style="1" customWidth="1"/>
    <col min="13" max="14" width="19.85546875" style="1" customWidth="1"/>
    <col min="15" max="15" width="13.85546875" style="1" hidden="1" customWidth="1"/>
    <col min="16" max="16" width="20.85546875" style="1" customWidth="1"/>
    <col min="17" max="18" width="19.7109375" style="1" customWidth="1"/>
    <col min="19" max="19" width="77.7109375" style="1" customWidth="1"/>
    <col min="20" max="20" width="23.5703125" style="1" customWidth="1"/>
    <col min="21" max="21" width="23.85546875" style="1" customWidth="1"/>
    <col min="22" max="22" width="20.28515625" style="1" customWidth="1"/>
    <col min="23" max="23" width="19.85546875" style="1" hidden="1" customWidth="1"/>
    <col min="24" max="24" width="21.5703125" style="1" customWidth="1"/>
    <col min="25" max="25" width="19.85546875" style="1" hidden="1" customWidth="1"/>
    <col min="26" max="26" width="26.7109375" style="1" customWidth="1"/>
    <col min="27" max="27" width="21.28515625" style="1" customWidth="1"/>
    <col min="28" max="28" width="17.5703125" style="1" customWidth="1"/>
    <col min="29" max="29" width="18.140625" style="1" customWidth="1"/>
    <col min="30" max="30" width="19" style="1" customWidth="1"/>
    <col min="31" max="31" width="24.85546875" style="1" customWidth="1"/>
    <col min="32" max="32" width="17" style="1" customWidth="1"/>
    <col min="33" max="33" width="17.85546875" style="1" customWidth="1"/>
    <col min="34" max="34" width="15.42578125" style="1" customWidth="1"/>
    <col min="35" max="35" width="19.7109375" style="1" customWidth="1"/>
    <col min="36" max="36" width="16.140625" style="1" customWidth="1"/>
    <col min="37" max="37" width="15.7109375" style="1" customWidth="1"/>
    <col min="38" max="38" width="19.28515625" style="1" customWidth="1"/>
    <col min="39" max="41" width="15.7109375" style="1" customWidth="1"/>
    <col min="42" max="42" width="24.5703125" style="1" customWidth="1"/>
    <col min="43" max="43" width="23.7109375" style="1" customWidth="1"/>
    <col min="44" max="44" width="19.5703125" style="1" customWidth="1"/>
    <col min="45" max="45" width="11.85546875" style="1" customWidth="1"/>
    <col min="46" max="16384" width="11.42578125" style="1"/>
  </cols>
  <sheetData>
    <row r="1" spans="1:45" ht="14.45" thickBot="1"/>
    <row r="2" spans="1:45" ht="45" customHeight="1" thickBot="1">
      <c r="B2" s="303"/>
      <c r="C2" s="304"/>
      <c r="D2" s="309" t="s">
        <v>0</v>
      </c>
      <c r="E2" s="310"/>
      <c r="F2" s="310"/>
      <c r="G2" s="310"/>
      <c r="H2" s="310"/>
      <c r="I2" s="310"/>
      <c r="J2" s="310"/>
      <c r="K2" s="310"/>
      <c r="L2" s="310"/>
      <c r="M2" s="310"/>
      <c r="N2" s="310"/>
      <c r="O2" s="310"/>
      <c r="P2" s="310"/>
      <c r="Q2" s="310"/>
      <c r="R2" s="310"/>
      <c r="S2" s="310"/>
      <c r="T2" s="310"/>
      <c r="U2" s="310"/>
      <c r="V2" s="310"/>
      <c r="W2" s="310"/>
      <c r="X2" s="310"/>
      <c r="Y2" s="310"/>
      <c r="Z2" s="310"/>
      <c r="AA2" s="311"/>
      <c r="AB2" s="312" t="s">
        <v>0</v>
      </c>
      <c r="AC2" s="313"/>
      <c r="AD2" s="313"/>
      <c r="AE2" s="313"/>
      <c r="AF2" s="313"/>
      <c r="AG2" s="313"/>
      <c r="AH2" s="313"/>
      <c r="AI2" s="313"/>
      <c r="AJ2" s="313"/>
      <c r="AK2" s="313"/>
      <c r="AL2" s="313"/>
      <c r="AM2" s="313"/>
      <c r="AN2" s="313"/>
      <c r="AO2" s="313"/>
      <c r="AP2" s="313"/>
      <c r="AQ2" s="313"/>
      <c r="AR2" s="313"/>
      <c r="AS2" s="313"/>
    </row>
    <row r="3" spans="1:45" ht="45" customHeight="1" thickBot="1">
      <c r="B3" s="305"/>
      <c r="C3" s="306"/>
      <c r="D3" s="314" t="s">
        <v>1</v>
      </c>
      <c r="E3" s="315"/>
      <c r="F3" s="315"/>
      <c r="G3" s="315"/>
      <c r="H3" s="315"/>
      <c r="I3" s="315"/>
      <c r="J3" s="315"/>
      <c r="K3" s="315"/>
      <c r="L3" s="315"/>
      <c r="M3" s="315"/>
      <c r="N3" s="315"/>
      <c r="O3" s="315"/>
      <c r="P3" s="315"/>
      <c r="Q3" s="316"/>
      <c r="R3" s="317" t="s">
        <v>2</v>
      </c>
      <c r="S3" s="315"/>
      <c r="T3" s="315"/>
      <c r="U3" s="315"/>
      <c r="V3" s="315"/>
      <c r="W3" s="315"/>
      <c r="X3" s="315"/>
      <c r="Y3" s="315"/>
      <c r="Z3" s="315"/>
      <c r="AA3" s="318"/>
      <c r="AB3" s="319"/>
      <c r="AC3" s="320"/>
      <c r="AD3" s="320"/>
      <c r="AE3" s="320"/>
      <c r="AF3" s="320"/>
      <c r="AG3" s="320"/>
      <c r="AH3" s="320"/>
      <c r="AI3" s="320"/>
      <c r="AJ3" s="320"/>
      <c r="AK3" s="320"/>
      <c r="AL3" s="320"/>
      <c r="AM3" s="320"/>
      <c r="AN3" s="320"/>
      <c r="AO3" s="320"/>
      <c r="AP3" s="320"/>
      <c r="AQ3" s="320"/>
      <c r="AR3" s="320"/>
      <c r="AS3" s="320"/>
    </row>
    <row r="4" spans="1:45" ht="45" customHeight="1" thickBot="1">
      <c r="B4" s="307"/>
      <c r="C4" s="308"/>
      <c r="D4" s="314" t="s">
        <v>3</v>
      </c>
      <c r="E4" s="315"/>
      <c r="F4" s="315"/>
      <c r="G4" s="315"/>
      <c r="H4" s="315"/>
      <c r="I4" s="315"/>
      <c r="J4" s="315"/>
      <c r="K4" s="315"/>
      <c r="L4" s="315"/>
      <c r="M4" s="315"/>
      <c r="N4" s="315"/>
      <c r="O4" s="315"/>
      <c r="P4" s="315"/>
      <c r="Q4" s="315"/>
      <c r="R4" s="315"/>
      <c r="S4" s="315"/>
      <c r="T4" s="315"/>
      <c r="U4" s="315"/>
      <c r="V4" s="315"/>
      <c r="W4" s="315"/>
      <c r="X4" s="315"/>
      <c r="Y4" s="315"/>
      <c r="Z4" s="315"/>
      <c r="AA4" s="318"/>
      <c r="AB4" s="319"/>
      <c r="AC4" s="320"/>
      <c r="AD4" s="320"/>
      <c r="AE4" s="320"/>
      <c r="AF4" s="320"/>
      <c r="AG4" s="320"/>
      <c r="AH4" s="320"/>
      <c r="AI4" s="320"/>
      <c r="AJ4" s="320"/>
      <c r="AK4" s="320"/>
      <c r="AL4" s="320"/>
      <c r="AM4" s="320"/>
      <c r="AN4" s="320"/>
      <c r="AO4" s="320"/>
      <c r="AP4" s="320"/>
      <c r="AQ4" s="320"/>
      <c r="AR4" s="320"/>
      <c r="AS4" s="320"/>
    </row>
    <row r="6" spans="1:45" ht="36" customHeight="1">
      <c r="A6" s="323" t="s">
        <v>4</v>
      </c>
      <c r="B6" s="324" t="s">
        <v>5</v>
      </c>
      <c r="C6" s="325"/>
      <c r="D6" s="325"/>
      <c r="E6" s="325"/>
      <c r="F6" s="325"/>
      <c r="G6" s="325"/>
      <c r="H6" s="325"/>
      <c r="I6" s="325"/>
      <c r="J6" s="326"/>
      <c r="K6" s="327" t="s">
        <v>6</v>
      </c>
      <c r="L6" s="328"/>
      <c r="M6" s="328"/>
      <c r="N6" s="328"/>
      <c r="O6" s="328"/>
      <c r="P6" s="328"/>
      <c r="Q6" s="328"/>
      <c r="R6" s="329"/>
      <c r="S6" s="330" t="s">
        <v>7</v>
      </c>
      <c r="T6" s="330"/>
      <c r="U6" s="330"/>
      <c r="V6" s="330"/>
      <c r="W6" s="103"/>
      <c r="X6" s="331" t="s">
        <v>8</v>
      </c>
      <c r="Y6" s="103"/>
      <c r="Z6" s="331" t="s">
        <v>9</v>
      </c>
      <c r="AA6" s="331"/>
      <c r="AB6" s="321" t="s">
        <v>10</v>
      </c>
      <c r="AC6" s="322"/>
      <c r="AD6" s="322"/>
      <c r="AE6" s="322"/>
      <c r="AF6" s="322"/>
      <c r="AG6" s="322"/>
      <c r="AH6" s="322"/>
      <c r="AI6" s="322"/>
      <c r="AJ6" s="322"/>
      <c r="AK6" s="322"/>
      <c r="AL6" s="322"/>
      <c r="AM6" s="322"/>
      <c r="AN6" s="322"/>
      <c r="AO6" s="322"/>
      <c r="AP6" s="322"/>
      <c r="AQ6" s="322"/>
      <c r="AR6" s="322"/>
      <c r="AS6" s="322"/>
    </row>
    <row r="7" spans="1:45" ht="108" customHeight="1">
      <c r="A7" s="323"/>
      <c r="B7" s="2" t="s">
        <v>11</v>
      </c>
      <c r="C7" s="2" t="s">
        <v>12</v>
      </c>
      <c r="D7" s="2" t="s">
        <v>13</v>
      </c>
      <c r="E7" s="2" t="s">
        <v>14</v>
      </c>
      <c r="F7" s="2" t="s">
        <v>15</v>
      </c>
      <c r="G7" s="2" t="s">
        <v>16</v>
      </c>
      <c r="H7" s="2" t="s">
        <v>17</v>
      </c>
      <c r="I7" s="2" t="s">
        <v>18</v>
      </c>
      <c r="J7" s="2" t="s">
        <v>19</v>
      </c>
      <c r="K7" s="3" t="s">
        <v>20</v>
      </c>
      <c r="L7" s="3" t="s">
        <v>21</v>
      </c>
      <c r="M7" s="3" t="s">
        <v>22</v>
      </c>
      <c r="N7" s="3" t="s">
        <v>23</v>
      </c>
      <c r="O7" s="3" t="s">
        <v>24</v>
      </c>
      <c r="P7" s="3" t="s">
        <v>25</v>
      </c>
      <c r="Q7" s="3" t="s">
        <v>19</v>
      </c>
      <c r="R7" s="3" t="s">
        <v>26</v>
      </c>
      <c r="S7" s="4" t="s">
        <v>27</v>
      </c>
      <c r="T7" s="4" t="s">
        <v>18</v>
      </c>
      <c r="U7" s="4" t="s">
        <v>28</v>
      </c>
      <c r="V7" s="4" t="s">
        <v>29</v>
      </c>
      <c r="W7" s="4"/>
      <c r="X7" s="331"/>
      <c r="Y7" s="4" t="s">
        <v>19</v>
      </c>
      <c r="Z7" s="5" t="s">
        <v>30</v>
      </c>
      <c r="AA7" s="5" t="s">
        <v>31</v>
      </c>
      <c r="AB7" s="6" t="s">
        <v>32</v>
      </c>
      <c r="AC7" s="6" t="s">
        <v>33</v>
      </c>
      <c r="AD7" s="6" t="s">
        <v>34</v>
      </c>
      <c r="AE7" s="6" t="s">
        <v>35</v>
      </c>
      <c r="AF7" s="6" t="s">
        <v>36</v>
      </c>
      <c r="AG7" s="6" t="s">
        <v>37</v>
      </c>
      <c r="AH7" s="6" t="s">
        <v>38</v>
      </c>
      <c r="AI7" s="6" t="s">
        <v>39</v>
      </c>
      <c r="AJ7" s="6" t="s">
        <v>40</v>
      </c>
      <c r="AK7" s="6" t="s">
        <v>41</v>
      </c>
      <c r="AL7" s="6" t="s">
        <v>42</v>
      </c>
      <c r="AM7" s="6" t="s">
        <v>43</v>
      </c>
      <c r="AN7" s="6" t="s">
        <v>44</v>
      </c>
      <c r="AO7" s="6" t="s">
        <v>45</v>
      </c>
      <c r="AP7" s="6" t="s">
        <v>46</v>
      </c>
      <c r="AQ7" s="6" t="s">
        <v>47</v>
      </c>
      <c r="AR7" s="6" t="s">
        <v>48</v>
      </c>
      <c r="AS7" s="6" t="s">
        <v>49</v>
      </c>
    </row>
    <row r="8" spans="1:45" ht="60" customHeight="1">
      <c r="A8" s="158">
        <v>8</v>
      </c>
      <c r="B8" s="158" t="s">
        <v>130</v>
      </c>
      <c r="C8" s="158" t="s">
        <v>517</v>
      </c>
      <c r="D8" s="158" t="s">
        <v>112</v>
      </c>
      <c r="E8" s="158" t="s">
        <v>518</v>
      </c>
      <c r="F8" s="158" t="s">
        <v>54</v>
      </c>
      <c r="G8" s="158" t="s">
        <v>519</v>
      </c>
      <c r="H8" s="158" t="s">
        <v>520</v>
      </c>
      <c r="I8" s="167">
        <v>1</v>
      </c>
      <c r="J8" s="167"/>
      <c r="K8" s="170" t="s">
        <v>521</v>
      </c>
      <c r="L8" s="228">
        <v>0.25</v>
      </c>
      <c r="M8" s="151">
        <v>43831</v>
      </c>
      <c r="N8" s="151">
        <v>44012</v>
      </c>
      <c r="O8" s="152"/>
      <c r="P8" s="152" t="s">
        <v>117</v>
      </c>
      <c r="Q8" s="153"/>
      <c r="R8" s="153" t="s">
        <v>59</v>
      </c>
      <c r="S8" s="112" t="s">
        <v>393</v>
      </c>
      <c r="T8" s="84">
        <v>0.2</v>
      </c>
      <c r="U8" s="31">
        <v>43831</v>
      </c>
      <c r="V8" s="31">
        <v>43920</v>
      </c>
      <c r="W8" s="7">
        <f>V8-U8</f>
        <v>89</v>
      </c>
      <c r="X8" s="104"/>
      <c r="Y8" s="8">
        <f>IF(X8="ejecutado",1,0)</f>
        <v>0</v>
      </c>
      <c r="Z8" s="9"/>
      <c r="AA8" s="9"/>
      <c r="AB8" s="122" t="s">
        <v>61</v>
      </c>
      <c r="AC8" s="122" t="s">
        <v>61</v>
      </c>
      <c r="AD8" s="122" t="s">
        <v>62</v>
      </c>
      <c r="AE8" s="122" t="s">
        <v>61</v>
      </c>
      <c r="AF8" s="122" t="s">
        <v>61</v>
      </c>
      <c r="AG8" s="122" t="s">
        <v>62</v>
      </c>
      <c r="AH8" s="122" t="s">
        <v>62</v>
      </c>
      <c r="AI8" s="122" t="s">
        <v>62</v>
      </c>
      <c r="AJ8" s="122" t="s">
        <v>61</v>
      </c>
      <c r="AK8" s="122" t="s">
        <v>61</v>
      </c>
      <c r="AL8" s="122" t="s">
        <v>62</v>
      </c>
      <c r="AM8" s="122" t="s">
        <v>61</v>
      </c>
      <c r="AN8" s="122" t="s">
        <v>61</v>
      </c>
      <c r="AO8" s="122" t="s">
        <v>61</v>
      </c>
      <c r="AP8" s="122" t="s">
        <v>62</v>
      </c>
      <c r="AQ8" s="122" t="s">
        <v>62</v>
      </c>
      <c r="AR8" s="122" t="s">
        <v>62</v>
      </c>
      <c r="AS8" s="122" t="s">
        <v>61</v>
      </c>
    </row>
    <row r="9" spans="1:45" ht="60" customHeight="1">
      <c r="A9" s="174"/>
      <c r="B9" s="174"/>
      <c r="C9" s="174"/>
      <c r="D9" s="174"/>
      <c r="E9" s="174"/>
      <c r="F9" s="174"/>
      <c r="G9" s="174"/>
      <c r="H9" s="174"/>
      <c r="I9" s="168"/>
      <c r="J9" s="165"/>
      <c r="K9" s="170"/>
      <c r="L9" s="228"/>
      <c r="M9" s="151"/>
      <c r="N9" s="151"/>
      <c r="O9" s="152"/>
      <c r="P9" s="152"/>
      <c r="Q9" s="154"/>
      <c r="R9" s="154"/>
      <c r="S9" s="112" t="s">
        <v>394</v>
      </c>
      <c r="T9" s="84">
        <v>0.3</v>
      </c>
      <c r="U9" s="31">
        <v>43922</v>
      </c>
      <c r="V9" s="31">
        <v>44012</v>
      </c>
      <c r="W9" s="7">
        <f t="shared" ref="W9" si="0">V9-U9</f>
        <v>90</v>
      </c>
      <c r="X9" s="104"/>
      <c r="Y9" s="8">
        <f t="shared" ref="Y9" si="1">IF(X9="ejecutado",1,0)</f>
        <v>0</v>
      </c>
      <c r="Z9" s="9"/>
      <c r="AA9" s="9"/>
      <c r="AB9" s="122" t="s">
        <v>61</v>
      </c>
      <c r="AC9" s="122" t="s">
        <v>61</v>
      </c>
      <c r="AD9" s="122" t="s">
        <v>62</v>
      </c>
      <c r="AE9" s="122" t="s">
        <v>61</v>
      </c>
      <c r="AF9" s="122" t="s">
        <v>61</v>
      </c>
      <c r="AG9" s="122" t="s">
        <v>62</v>
      </c>
      <c r="AH9" s="122" t="s">
        <v>62</v>
      </c>
      <c r="AI9" s="122" t="s">
        <v>62</v>
      </c>
      <c r="AJ9" s="122" t="s">
        <v>61</v>
      </c>
      <c r="AK9" s="122" t="s">
        <v>61</v>
      </c>
      <c r="AL9" s="122" t="s">
        <v>61</v>
      </c>
      <c r="AM9" s="122" t="s">
        <v>61</v>
      </c>
      <c r="AN9" s="122" t="s">
        <v>61</v>
      </c>
      <c r="AO9" s="122" t="s">
        <v>61</v>
      </c>
      <c r="AP9" s="122" t="s">
        <v>62</v>
      </c>
      <c r="AQ9" s="122" t="s">
        <v>62</v>
      </c>
      <c r="AR9" s="122" t="s">
        <v>62</v>
      </c>
      <c r="AS9" s="122" t="s">
        <v>61</v>
      </c>
    </row>
    <row r="10" spans="1:45" ht="78" customHeight="1">
      <c r="A10" s="174"/>
      <c r="B10" s="174"/>
      <c r="C10" s="174"/>
      <c r="D10" s="174"/>
      <c r="E10" s="174"/>
      <c r="F10" s="174"/>
      <c r="G10" s="174"/>
      <c r="H10" s="174"/>
      <c r="I10" s="168"/>
      <c r="J10" s="165"/>
      <c r="K10" s="170"/>
      <c r="L10" s="228"/>
      <c r="M10" s="151"/>
      <c r="N10" s="151"/>
      <c r="O10" s="152"/>
      <c r="P10" s="152"/>
      <c r="Q10" s="154"/>
      <c r="R10" s="154"/>
      <c r="S10" s="112" t="s">
        <v>522</v>
      </c>
      <c r="T10" s="84">
        <v>0.3</v>
      </c>
      <c r="U10" s="31">
        <v>43831</v>
      </c>
      <c r="V10" s="31">
        <v>43890</v>
      </c>
      <c r="W10" s="7"/>
      <c r="X10" s="104"/>
      <c r="Y10" s="8"/>
      <c r="Z10" s="9"/>
      <c r="AA10" s="9"/>
      <c r="AB10" s="122"/>
      <c r="AC10" s="122"/>
      <c r="AD10" s="122" t="s">
        <v>62</v>
      </c>
      <c r="AE10" s="122"/>
      <c r="AF10" s="122"/>
      <c r="AG10" s="122" t="s">
        <v>62</v>
      </c>
      <c r="AH10" s="122" t="s">
        <v>62</v>
      </c>
      <c r="AI10" s="122" t="s">
        <v>62</v>
      </c>
      <c r="AJ10" s="122"/>
      <c r="AK10" s="122"/>
      <c r="AL10" s="122"/>
      <c r="AM10" s="122"/>
      <c r="AN10" s="122"/>
      <c r="AO10" s="122"/>
      <c r="AP10" s="122" t="s">
        <v>62</v>
      </c>
      <c r="AQ10" s="122" t="s">
        <v>62</v>
      </c>
      <c r="AR10" s="122" t="s">
        <v>62</v>
      </c>
      <c r="AS10" s="122"/>
    </row>
    <row r="11" spans="1:45" ht="60" customHeight="1">
      <c r="A11" s="174"/>
      <c r="B11" s="174"/>
      <c r="C11" s="174"/>
      <c r="D11" s="174"/>
      <c r="E11" s="174"/>
      <c r="F11" s="174"/>
      <c r="G11" s="174"/>
      <c r="H11" s="174"/>
      <c r="I11" s="168"/>
      <c r="J11" s="165"/>
      <c r="K11" s="170"/>
      <c r="L11" s="228"/>
      <c r="M11" s="151"/>
      <c r="N11" s="151"/>
      <c r="O11" s="152"/>
      <c r="P11" s="152"/>
      <c r="Q11" s="154"/>
      <c r="R11" s="154"/>
      <c r="S11" s="112" t="s">
        <v>523</v>
      </c>
      <c r="T11" s="84">
        <v>0.2</v>
      </c>
      <c r="U11" s="85">
        <f>+V10+1</f>
        <v>43891</v>
      </c>
      <c r="V11" s="31">
        <v>44012</v>
      </c>
      <c r="W11" s="7"/>
      <c r="X11" s="104"/>
      <c r="Y11" s="8"/>
      <c r="Z11" s="9"/>
      <c r="AA11" s="9"/>
      <c r="AB11" s="122"/>
      <c r="AC11" s="122"/>
      <c r="AD11" s="122" t="s">
        <v>62</v>
      </c>
      <c r="AE11" s="122"/>
      <c r="AF11" s="122"/>
      <c r="AG11" s="122" t="s">
        <v>62</v>
      </c>
      <c r="AH11" s="122" t="s">
        <v>62</v>
      </c>
      <c r="AI11" s="122" t="s">
        <v>62</v>
      </c>
      <c r="AJ11" s="122"/>
      <c r="AK11" s="122"/>
      <c r="AL11" s="122" t="s">
        <v>62</v>
      </c>
      <c r="AM11" s="122"/>
      <c r="AN11" s="122"/>
      <c r="AO11" s="122"/>
      <c r="AP11" s="122" t="s">
        <v>62</v>
      </c>
      <c r="AQ11" s="122" t="s">
        <v>62</v>
      </c>
      <c r="AR11" s="122" t="s">
        <v>62</v>
      </c>
      <c r="AS11" s="122"/>
    </row>
    <row r="12" spans="1:45" ht="58.5" customHeight="1">
      <c r="A12" s="174"/>
      <c r="B12" s="174"/>
      <c r="C12" s="174"/>
      <c r="D12" s="174"/>
      <c r="E12" s="174"/>
      <c r="F12" s="174"/>
      <c r="G12" s="174"/>
      <c r="H12" s="174"/>
      <c r="I12" s="168"/>
      <c r="J12" s="165"/>
      <c r="K12" s="170" t="s">
        <v>524</v>
      </c>
      <c r="L12" s="228">
        <v>0.25</v>
      </c>
      <c r="M12" s="151">
        <v>43831</v>
      </c>
      <c r="N12" s="151">
        <v>44012</v>
      </c>
      <c r="O12" s="152"/>
      <c r="P12" s="152" t="s">
        <v>117</v>
      </c>
      <c r="Q12" s="153"/>
      <c r="R12" s="153" t="s">
        <v>59</v>
      </c>
      <c r="S12" s="112" t="s">
        <v>399</v>
      </c>
      <c r="T12" s="84">
        <v>0.4</v>
      </c>
      <c r="U12" s="31">
        <v>43862</v>
      </c>
      <c r="V12" s="31">
        <v>43920</v>
      </c>
      <c r="W12" s="7">
        <f>V12-U12</f>
        <v>58</v>
      </c>
      <c r="X12" s="104"/>
      <c r="Y12" s="8">
        <f>IF(X12="ejecutado",1,0)</f>
        <v>0</v>
      </c>
      <c r="Z12" s="9"/>
      <c r="AA12" s="9"/>
      <c r="AB12" s="122" t="s">
        <v>61</v>
      </c>
      <c r="AC12" s="122" t="s">
        <v>61</v>
      </c>
      <c r="AD12" s="122" t="s">
        <v>62</v>
      </c>
      <c r="AE12" s="122" t="s">
        <v>61</v>
      </c>
      <c r="AF12" s="122" t="s">
        <v>61</v>
      </c>
      <c r="AG12" s="122" t="s">
        <v>62</v>
      </c>
      <c r="AH12" s="122" t="s">
        <v>62</v>
      </c>
      <c r="AI12" s="122" t="s">
        <v>62</v>
      </c>
      <c r="AJ12" s="122" t="s">
        <v>61</v>
      </c>
      <c r="AK12" s="122" t="s">
        <v>61</v>
      </c>
      <c r="AL12" s="122" t="s">
        <v>62</v>
      </c>
      <c r="AM12" s="122" t="s">
        <v>61</v>
      </c>
      <c r="AN12" s="122" t="s">
        <v>62</v>
      </c>
      <c r="AO12" s="122" t="s">
        <v>61</v>
      </c>
      <c r="AP12" s="122" t="s">
        <v>62</v>
      </c>
      <c r="AQ12" s="122" t="s">
        <v>62</v>
      </c>
      <c r="AR12" s="122" t="s">
        <v>62</v>
      </c>
      <c r="AS12" s="122" t="s">
        <v>61</v>
      </c>
    </row>
    <row r="13" spans="1:45" ht="58.5" customHeight="1">
      <c r="A13" s="174"/>
      <c r="B13" s="174"/>
      <c r="C13" s="174"/>
      <c r="D13" s="174"/>
      <c r="E13" s="174"/>
      <c r="F13" s="174"/>
      <c r="G13" s="174"/>
      <c r="H13" s="174"/>
      <c r="I13" s="168"/>
      <c r="J13" s="165"/>
      <c r="K13" s="170"/>
      <c r="L13" s="152"/>
      <c r="M13" s="151"/>
      <c r="N13" s="151"/>
      <c r="O13" s="152"/>
      <c r="P13" s="152"/>
      <c r="Q13" s="154"/>
      <c r="R13" s="154"/>
      <c r="S13" s="112" t="s">
        <v>525</v>
      </c>
      <c r="T13" s="84">
        <v>0.4</v>
      </c>
      <c r="U13" s="31">
        <v>43831</v>
      </c>
      <c r="V13" s="31">
        <v>44012</v>
      </c>
      <c r="W13" s="7">
        <f t="shared" ref="W13:W14" si="2">V13-U13</f>
        <v>181</v>
      </c>
      <c r="X13" s="104"/>
      <c r="Y13" s="8">
        <f t="shared" ref="Y13:Y14" si="3">IF(X13="ejecutado",1,0)</f>
        <v>0</v>
      </c>
      <c r="Z13" s="9"/>
      <c r="AA13" s="9"/>
      <c r="AB13" s="122" t="s">
        <v>61</v>
      </c>
      <c r="AC13" s="122" t="s">
        <v>61</v>
      </c>
      <c r="AD13" s="122" t="s">
        <v>62</v>
      </c>
      <c r="AE13" s="122" t="s">
        <v>61</v>
      </c>
      <c r="AF13" s="122" t="s">
        <v>61</v>
      </c>
      <c r="AG13" s="122" t="s">
        <v>62</v>
      </c>
      <c r="AH13" s="122" t="s">
        <v>62</v>
      </c>
      <c r="AI13" s="122" t="s">
        <v>62</v>
      </c>
      <c r="AJ13" s="122" t="s">
        <v>61</v>
      </c>
      <c r="AK13" s="122" t="s">
        <v>61</v>
      </c>
      <c r="AL13" s="122" t="s">
        <v>62</v>
      </c>
      <c r="AM13" s="122" t="s">
        <v>61</v>
      </c>
      <c r="AN13" s="122" t="s">
        <v>62</v>
      </c>
      <c r="AO13" s="122" t="s">
        <v>61</v>
      </c>
      <c r="AP13" s="122" t="s">
        <v>62</v>
      </c>
      <c r="AQ13" s="122" t="s">
        <v>62</v>
      </c>
      <c r="AR13" s="122" t="s">
        <v>62</v>
      </c>
      <c r="AS13" s="122" t="s">
        <v>61</v>
      </c>
    </row>
    <row r="14" spans="1:45" ht="58.5" customHeight="1">
      <c r="A14" s="174"/>
      <c r="B14" s="174"/>
      <c r="C14" s="174"/>
      <c r="D14" s="174"/>
      <c r="E14" s="174"/>
      <c r="F14" s="174"/>
      <c r="G14" s="174"/>
      <c r="H14" s="174"/>
      <c r="I14" s="168"/>
      <c r="J14" s="165"/>
      <c r="K14" s="170"/>
      <c r="L14" s="152"/>
      <c r="M14" s="151"/>
      <c r="N14" s="151"/>
      <c r="O14" s="152"/>
      <c r="P14" s="152"/>
      <c r="Q14" s="154"/>
      <c r="R14" s="154"/>
      <c r="S14" s="112" t="s">
        <v>401</v>
      </c>
      <c r="T14" s="84">
        <v>0.2</v>
      </c>
      <c r="U14" s="85">
        <v>43952</v>
      </c>
      <c r="V14" s="31">
        <v>44012</v>
      </c>
      <c r="W14" s="7">
        <f t="shared" si="2"/>
        <v>60</v>
      </c>
      <c r="X14" s="104"/>
      <c r="Y14" s="8">
        <f t="shared" si="3"/>
        <v>0</v>
      </c>
      <c r="Z14" s="9"/>
      <c r="AA14" s="9"/>
      <c r="AB14" s="122" t="s">
        <v>61</v>
      </c>
      <c r="AC14" s="122" t="s">
        <v>61</v>
      </c>
      <c r="AD14" s="122" t="s">
        <v>62</v>
      </c>
      <c r="AE14" s="122" t="s">
        <v>61</v>
      </c>
      <c r="AF14" s="122" t="s">
        <v>61</v>
      </c>
      <c r="AG14" s="122" t="s">
        <v>62</v>
      </c>
      <c r="AH14" s="122" t="s">
        <v>62</v>
      </c>
      <c r="AI14" s="122" t="s">
        <v>62</v>
      </c>
      <c r="AJ14" s="122" t="s">
        <v>61</v>
      </c>
      <c r="AK14" s="122" t="s">
        <v>61</v>
      </c>
      <c r="AL14" s="122" t="s">
        <v>62</v>
      </c>
      <c r="AM14" s="122" t="s">
        <v>61</v>
      </c>
      <c r="AN14" s="122" t="s">
        <v>62</v>
      </c>
      <c r="AO14" s="122" t="s">
        <v>61</v>
      </c>
      <c r="AP14" s="122" t="s">
        <v>62</v>
      </c>
      <c r="AQ14" s="122" t="s">
        <v>62</v>
      </c>
      <c r="AR14" s="122" t="s">
        <v>62</v>
      </c>
      <c r="AS14" s="122" t="s">
        <v>61</v>
      </c>
    </row>
    <row r="15" spans="1:45" ht="63" customHeight="1">
      <c r="A15" s="174"/>
      <c r="B15" s="174"/>
      <c r="C15" s="174"/>
      <c r="D15" s="174"/>
      <c r="E15" s="174"/>
      <c r="F15" s="174"/>
      <c r="G15" s="174"/>
      <c r="H15" s="174"/>
      <c r="I15" s="168"/>
      <c r="J15" s="167" t="e">
        <f>(Q15*L15)+(Q17*L17)+(#REF!*#REF!)</f>
        <v>#REF!</v>
      </c>
      <c r="K15" s="170" t="s">
        <v>526</v>
      </c>
      <c r="L15" s="228">
        <v>0.25</v>
      </c>
      <c r="M15" s="151">
        <v>43831</v>
      </c>
      <c r="N15" s="151">
        <v>44012</v>
      </c>
      <c r="O15" s="152"/>
      <c r="P15" s="152" t="s">
        <v>403</v>
      </c>
      <c r="Q15" s="153" t="e">
        <f>(Y15*T15)+(T16*Y16)+(#REF!*#REF!)+(#REF!*#REF!)</f>
        <v>#REF!</v>
      </c>
      <c r="R15" s="153" t="s">
        <v>59</v>
      </c>
      <c r="S15" s="112" t="s">
        <v>527</v>
      </c>
      <c r="T15" s="84">
        <v>0.5</v>
      </c>
      <c r="U15" s="31">
        <v>43831</v>
      </c>
      <c r="V15" s="31">
        <v>44012</v>
      </c>
      <c r="W15" s="7">
        <f>V15-U15</f>
        <v>181</v>
      </c>
      <c r="X15" s="104"/>
      <c r="Y15" s="8">
        <f>IF(X15="ejecutado",1,0)</f>
        <v>0</v>
      </c>
      <c r="Z15" s="9"/>
      <c r="AA15" s="9"/>
      <c r="AB15" s="122" t="s">
        <v>61</v>
      </c>
      <c r="AC15" s="122" t="s">
        <v>61</v>
      </c>
      <c r="AD15" s="122" t="s">
        <v>62</v>
      </c>
      <c r="AE15" s="122" t="s">
        <v>61</v>
      </c>
      <c r="AF15" s="122" t="s">
        <v>61</v>
      </c>
      <c r="AG15" s="122" t="s">
        <v>62</v>
      </c>
      <c r="AH15" s="122" t="s">
        <v>62</v>
      </c>
      <c r="AI15" s="122" t="s">
        <v>62</v>
      </c>
      <c r="AJ15" s="122" t="s">
        <v>61</v>
      </c>
      <c r="AK15" s="122" t="s">
        <v>61</v>
      </c>
      <c r="AL15" s="122" t="s">
        <v>61</v>
      </c>
      <c r="AM15" s="122" t="s">
        <v>61</v>
      </c>
      <c r="AN15" s="122" t="s">
        <v>61</v>
      </c>
      <c r="AO15" s="122" t="s">
        <v>61</v>
      </c>
      <c r="AP15" s="122" t="s">
        <v>62</v>
      </c>
      <c r="AQ15" s="122" t="s">
        <v>62</v>
      </c>
      <c r="AR15" s="122" t="s">
        <v>62</v>
      </c>
      <c r="AS15" s="122" t="s">
        <v>61</v>
      </c>
    </row>
    <row r="16" spans="1:45" ht="86.25" customHeight="1">
      <c r="A16" s="174"/>
      <c r="B16" s="174"/>
      <c r="C16" s="174"/>
      <c r="D16" s="174"/>
      <c r="E16" s="174"/>
      <c r="F16" s="174"/>
      <c r="G16" s="174"/>
      <c r="H16" s="174"/>
      <c r="I16" s="168"/>
      <c r="J16" s="165"/>
      <c r="K16" s="170"/>
      <c r="L16" s="228"/>
      <c r="M16" s="151"/>
      <c r="N16" s="151"/>
      <c r="O16" s="152"/>
      <c r="P16" s="152"/>
      <c r="Q16" s="154"/>
      <c r="R16" s="154"/>
      <c r="S16" s="108" t="s">
        <v>528</v>
      </c>
      <c r="T16" s="135">
        <v>0.5</v>
      </c>
      <c r="U16" s="31">
        <v>43862</v>
      </c>
      <c r="V16" s="31">
        <v>44012</v>
      </c>
      <c r="W16" s="7">
        <f t="shared" ref="W16" si="4">V16-U16</f>
        <v>150</v>
      </c>
      <c r="X16" s="104"/>
      <c r="Y16" s="8">
        <f t="shared" ref="Y16" si="5">IF(X16="ejecutado",1,0)</f>
        <v>0</v>
      </c>
      <c r="Z16" s="9"/>
      <c r="AA16" s="9"/>
      <c r="AB16" s="122" t="s">
        <v>61</v>
      </c>
      <c r="AC16" s="122" t="s">
        <v>61</v>
      </c>
      <c r="AD16" s="122" t="s">
        <v>62</v>
      </c>
      <c r="AE16" s="122" t="s">
        <v>61</v>
      </c>
      <c r="AF16" s="122" t="s">
        <v>61</v>
      </c>
      <c r="AG16" s="122" t="s">
        <v>62</v>
      </c>
      <c r="AH16" s="122" t="s">
        <v>62</v>
      </c>
      <c r="AI16" s="122" t="s">
        <v>62</v>
      </c>
      <c r="AJ16" s="122" t="s">
        <v>61</v>
      </c>
      <c r="AK16" s="122" t="s">
        <v>61</v>
      </c>
      <c r="AL16" s="122" t="s">
        <v>61</v>
      </c>
      <c r="AM16" s="122" t="s">
        <v>61</v>
      </c>
      <c r="AN16" s="122" t="s">
        <v>61</v>
      </c>
      <c r="AO16" s="122" t="s">
        <v>61</v>
      </c>
      <c r="AP16" s="122" t="s">
        <v>62</v>
      </c>
      <c r="AQ16" s="122" t="s">
        <v>62</v>
      </c>
      <c r="AR16" s="122" t="s">
        <v>62</v>
      </c>
      <c r="AS16" s="122" t="s">
        <v>61</v>
      </c>
    </row>
    <row r="17" spans="1:45" ht="45" customHeight="1">
      <c r="A17" s="174"/>
      <c r="B17" s="174"/>
      <c r="C17" s="174"/>
      <c r="D17" s="174"/>
      <c r="E17" s="174"/>
      <c r="F17" s="174"/>
      <c r="G17" s="174"/>
      <c r="H17" s="174"/>
      <c r="I17" s="168"/>
      <c r="J17" s="165"/>
      <c r="K17" s="170" t="s">
        <v>529</v>
      </c>
      <c r="L17" s="228">
        <v>0.25</v>
      </c>
      <c r="M17" s="151">
        <v>43831</v>
      </c>
      <c r="N17" s="151">
        <v>44012</v>
      </c>
      <c r="O17" s="152"/>
      <c r="P17" s="152" t="s">
        <v>530</v>
      </c>
      <c r="Q17" s="153">
        <f>(Y17*T17)+(T18*Y18)+(T19*Y19)+(T20*Y20)</f>
        <v>0</v>
      </c>
      <c r="R17" s="153" t="s">
        <v>59</v>
      </c>
      <c r="S17" s="112" t="s">
        <v>531</v>
      </c>
      <c r="T17" s="135">
        <v>0.1</v>
      </c>
      <c r="U17" s="31">
        <v>43831</v>
      </c>
      <c r="V17" s="31">
        <v>44012</v>
      </c>
      <c r="W17" s="7">
        <f>V17-U17</f>
        <v>181</v>
      </c>
      <c r="X17" s="104"/>
      <c r="Y17" s="8">
        <f>IF(X17="ejecutado",1,0)</f>
        <v>0</v>
      </c>
      <c r="Z17" s="9"/>
      <c r="AA17" s="9"/>
      <c r="AB17" s="122" t="s">
        <v>61</v>
      </c>
      <c r="AC17" s="122" t="s">
        <v>61</v>
      </c>
      <c r="AD17" s="122" t="s">
        <v>62</v>
      </c>
      <c r="AE17" s="122" t="s">
        <v>61</v>
      </c>
      <c r="AF17" s="122" t="s">
        <v>61</v>
      </c>
      <c r="AG17" s="122" t="s">
        <v>62</v>
      </c>
      <c r="AH17" s="122" t="s">
        <v>62</v>
      </c>
      <c r="AI17" s="122" t="s">
        <v>62</v>
      </c>
      <c r="AJ17" s="122" t="s">
        <v>61</v>
      </c>
      <c r="AK17" s="122" t="s">
        <v>61</v>
      </c>
      <c r="AL17" s="122" t="s">
        <v>62</v>
      </c>
      <c r="AM17" s="122" t="s">
        <v>61</v>
      </c>
      <c r="AN17" s="122" t="s">
        <v>61</v>
      </c>
      <c r="AO17" s="122" t="s">
        <v>61</v>
      </c>
      <c r="AP17" s="122" t="s">
        <v>62</v>
      </c>
      <c r="AQ17" s="122" t="s">
        <v>62</v>
      </c>
      <c r="AR17" s="122" t="s">
        <v>62</v>
      </c>
      <c r="AS17" s="122" t="s">
        <v>61</v>
      </c>
    </row>
    <row r="18" spans="1:45" ht="63" customHeight="1">
      <c r="A18" s="174"/>
      <c r="B18" s="174"/>
      <c r="C18" s="174"/>
      <c r="D18" s="174"/>
      <c r="E18" s="174"/>
      <c r="F18" s="174"/>
      <c r="G18" s="174"/>
      <c r="H18" s="174"/>
      <c r="I18" s="168"/>
      <c r="J18" s="165"/>
      <c r="K18" s="170"/>
      <c r="L18" s="228"/>
      <c r="M18" s="151"/>
      <c r="N18" s="151"/>
      <c r="O18" s="152"/>
      <c r="P18" s="152"/>
      <c r="Q18" s="154"/>
      <c r="R18" s="154"/>
      <c r="S18" s="112" t="s">
        <v>532</v>
      </c>
      <c r="T18" s="115">
        <v>0.3</v>
      </c>
      <c r="U18" s="31">
        <v>43831</v>
      </c>
      <c r="V18" s="31">
        <v>44012</v>
      </c>
      <c r="W18" s="7">
        <f t="shared" ref="W18:W20" si="6">V18-U18</f>
        <v>181</v>
      </c>
      <c r="X18" s="104"/>
      <c r="Y18" s="8">
        <f t="shared" ref="Y18:Y20" si="7">IF(X18="ejecutado",1,0)</f>
        <v>0</v>
      </c>
      <c r="Z18" s="9"/>
      <c r="AA18" s="9"/>
      <c r="AB18" s="122" t="s">
        <v>61</v>
      </c>
      <c r="AC18" s="122" t="s">
        <v>61</v>
      </c>
      <c r="AD18" s="122" t="s">
        <v>62</v>
      </c>
      <c r="AE18" s="122" t="s">
        <v>61</v>
      </c>
      <c r="AF18" s="122" t="s">
        <v>61</v>
      </c>
      <c r="AG18" s="122" t="s">
        <v>62</v>
      </c>
      <c r="AH18" s="122" t="s">
        <v>62</v>
      </c>
      <c r="AI18" s="122" t="s">
        <v>62</v>
      </c>
      <c r="AJ18" s="122" t="s">
        <v>61</v>
      </c>
      <c r="AK18" s="122" t="s">
        <v>61</v>
      </c>
      <c r="AL18" s="122" t="s">
        <v>61</v>
      </c>
      <c r="AM18" s="122" t="s">
        <v>61</v>
      </c>
      <c r="AN18" s="122" t="s">
        <v>61</v>
      </c>
      <c r="AO18" s="122" t="s">
        <v>61</v>
      </c>
      <c r="AP18" s="122" t="s">
        <v>62</v>
      </c>
      <c r="AQ18" s="122" t="s">
        <v>62</v>
      </c>
      <c r="AR18" s="122" t="s">
        <v>62</v>
      </c>
      <c r="AS18" s="122" t="s">
        <v>61</v>
      </c>
    </row>
    <row r="19" spans="1:45" ht="48.75" customHeight="1">
      <c r="A19" s="174"/>
      <c r="B19" s="174"/>
      <c r="C19" s="174"/>
      <c r="D19" s="174"/>
      <c r="E19" s="174"/>
      <c r="F19" s="174"/>
      <c r="G19" s="174"/>
      <c r="H19" s="174"/>
      <c r="I19" s="168"/>
      <c r="J19" s="165"/>
      <c r="K19" s="170"/>
      <c r="L19" s="228"/>
      <c r="M19" s="151"/>
      <c r="N19" s="151"/>
      <c r="O19" s="152"/>
      <c r="P19" s="152"/>
      <c r="Q19" s="154"/>
      <c r="R19" s="154"/>
      <c r="S19" s="112" t="s">
        <v>533</v>
      </c>
      <c r="T19" s="115">
        <v>0.3</v>
      </c>
      <c r="U19" s="31">
        <v>43831</v>
      </c>
      <c r="V19" s="31">
        <v>44012</v>
      </c>
      <c r="W19" s="7">
        <f t="shared" si="6"/>
        <v>181</v>
      </c>
      <c r="X19" s="104"/>
      <c r="Y19" s="8">
        <f t="shared" si="7"/>
        <v>0</v>
      </c>
      <c r="Z19" s="9"/>
      <c r="AA19" s="9"/>
      <c r="AB19" s="122" t="s">
        <v>61</v>
      </c>
      <c r="AC19" s="122" t="s">
        <v>61</v>
      </c>
      <c r="AD19" s="122" t="s">
        <v>62</v>
      </c>
      <c r="AE19" s="122" t="s">
        <v>61</v>
      </c>
      <c r="AF19" s="122" t="s">
        <v>61</v>
      </c>
      <c r="AG19" s="122" t="s">
        <v>62</v>
      </c>
      <c r="AH19" s="122" t="s">
        <v>62</v>
      </c>
      <c r="AI19" s="122" t="s">
        <v>62</v>
      </c>
      <c r="AJ19" s="122" t="s">
        <v>61</v>
      </c>
      <c r="AK19" s="122" t="s">
        <v>61</v>
      </c>
      <c r="AL19" s="122" t="s">
        <v>61</v>
      </c>
      <c r="AM19" s="122" t="s">
        <v>61</v>
      </c>
      <c r="AN19" s="122" t="s">
        <v>61</v>
      </c>
      <c r="AO19" s="122" t="s">
        <v>61</v>
      </c>
      <c r="AP19" s="122" t="s">
        <v>62</v>
      </c>
      <c r="AQ19" s="122" t="s">
        <v>62</v>
      </c>
      <c r="AR19" s="122" t="s">
        <v>62</v>
      </c>
      <c r="AS19" s="122" t="s">
        <v>61</v>
      </c>
    </row>
    <row r="20" spans="1:45" ht="54" customHeight="1">
      <c r="A20" s="174"/>
      <c r="B20" s="174"/>
      <c r="C20" s="174"/>
      <c r="D20" s="174"/>
      <c r="E20" s="174"/>
      <c r="F20" s="174"/>
      <c r="G20" s="174"/>
      <c r="H20" s="174"/>
      <c r="I20" s="168"/>
      <c r="J20" s="165"/>
      <c r="K20" s="170"/>
      <c r="L20" s="228"/>
      <c r="M20" s="151"/>
      <c r="N20" s="151"/>
      <c r="O20" s="152"/>
      <c r="P20" s="152"/>
      <c r="Q20" s="154"/>
      <c r="R20" s="155"/>
      <c r="S20" s="112" t="s">
        <v>534</v>
      </c>
      <c r="T20" s="115">
        <v>0.3</v>
      </c>
      <c r="U20" s="31">
        <v>43831</v>
      </c>
      <c r="V20" s="31">
        <v>44012</v>
      </c>
      <c r="W20" s="7">
        <f t="shared" si="6"/>
        <v>181</v>
      </c>
      <c r="X20" s="104"/>
      <c r="Y20" s="8">
        <f t="shared" si="7"/>
        <v>0</v>
      </c>
      <c r="Z20" s="9"/>
      <c r="AA20" s="9"/>
      <c r="AB20" s="122" t="s">
        <v>61</v>
      </c>
      <c r="AC20" s="122" t="s">
        <v>61</v>
      </c>
      <c r="AD20" s="122" t="s">
        <v>62</v>
      </c>
      <c r="AE20" s="122" t="s">
        <v>61</v>
      </c>
      <c r="AF20" s="122" t="s">
        <v>61</v>
      </c>
      <c r="AG20" s="122" t="s">
        <v>62</v>
      </c>
      <c r="AH20" s="122" t="s">
        <v>62</v>
      </c>
      <c r="AI20" s="122" t="s">
        <v>62</v>
      </c>
      <c r="AJ20" s="122" t="s">
        <v>61</v>
      </c>
      <c r="AK20" s="122" t="s">
        <v>61</v>
      </c>
      <c r="AL20" s="122" t="s">
        <v>61</v>
      </c>
      <c r="AM20" s="122" t="s">
        <v>61</v>
      </c>
      <c r="AN20" s="122" t="s">
        <v>61</v>
      </c>
      <c r="AO20" s="122" t="s">
        <v>61</v>
      </c>
      <c r="AP20" s="122" t="s">
        <v>62</v>
      </c>
      <c r="AQ20" s="122" t="s">
        <v>62</v>
      </c>
      <c r="AR20" s="122" t="s">
        <v>62</v>
      </c>
      <c r="AS20" s="122" t="s">
        <v>61</v>
      </c>
    </row>
    <row r="21" spans="1:45">
      <c r="AB21" s="23"/>
      <c r="AC21" s="23"/>
      <c r="AD21" s="23"/>
      <c r="AE21" s="23"/>
      <c r="AF21" s="23"/>
      <c r="AG21" s="23"/>
      <c r="AI21" s="23"/>
      <c r="AJ21" s="23"/>
      <c r="AK21" s="23"/>
      <c r="AL21" s="23"/>
      <c r="AM21" s="23"/>
      <c r="AN21" s="23"/>
      <c r="AO21" s="23"/>
      <c r="AP21" s="23"/>
      <c r="AQ21" s="23"/>
      <c r="AR21" s="23"/>
      <c r="AS21" s="23"/>
    </row>
    <row r="22" spans="1:45">
      <c r="AB22" s="23"/>
      <c r="AC22" s="23"/>
      <c r="AD22" s="23"/>
      <c r="AE22" s="23"/>
      <c r="AF22" s="23"/>
      <c r="AG22" s="23"/>
      <c r="AI22" s="23"/>
      <c r="AJ22" s="23"/>
      <c r="AK22" s="23"/>
      <c r="AL22" s="23"/>
      <c r="AM22" s="23"/>
      <c r="AN22" s="23"/>
      <c r="AO22" s="23"/>
      <c r="AP22" s="23"/>
      <c r="AQ22" s="23"/>
      <c r="AR22" s="23"/>
      <c r="AS22" s="23"/>
    </row>
    <row r="23" spans="1:45">
      <c r="AB23" s="23"/>
      <c r="AC23" s="23"/>
      <c r="AD23" s="23"/>
      <c r="AE23" s="23"/>
      <c r="AF23" s="23"/>
      <c r="AG23" s="23"/>
      <c r="AI23" s="23"/>
      <c r="AJ23" s="23"/>
      <c r="AK23" s="23"/>
      <c r="AL23" s="23"/>
      <c r="AM23" s="23"/>
      <c r="AN23" s="23"/>
      <c r="AO23" s="23"/>
      <c r="AP23" s="23"/>
      <c r="AQ23" s="23"/>
      <c r="AR23" s="23"/>
      <c r="AS23" s="23"/>
    </row>
    <row r="24" spans="1:45">
      <c r="AB24" s="23"/>
      <c r="AC24" s="23"/>
      <c r="AD24" s="23"/>
      <c r="AE24" s="23"/>
      <c r="AF24" s="23"/>
      <c r="AG24" s="23"/>
      <c r="AI24" s="23"/>
      <c r="AJ24" s="23"/>
      <c r="AK24" s="23"/>
      <c r="AL24" s="23"/>
      <c r="AM24" s="23"/>
      <c r="AN24" s="23"/>
      <c r="AO24" s="23"/>
      <c r="AP24" s="23"/>
      <c r="AQ24" s="23"/>
      <c r="AR24" s="23"/>
      <c r="AS24" s="23"/>
    </row>
    <row r="25" spans="1:45">
      <c r="AB25" s="23"/>
      <c r="AC25" s="23"/>
      <c r="AD25" s="23"/>
      <c r="AE25" s="23"/>
      <c r="AF25" s="23"/>
      <c r="AG25" s="23"/>
      <c r="AI25" s="23"/>
      <c r="AJ25" s="23"/>
      <c r="AK25" s="23"/>
      <c r="AL25" s="23"/>
      <c r="AM25" s="23"/>
      <c r="AN25" s="23"/>
      <c r="AO25" s="23"/>
      <c r="AP25" s="23"/>
      <c r="AQ25" s="23"/>
      <c r="AR25" s="23"/>
      <c r="AS25" s="23"/>
    </row>
    <row r="26" spans="1:45">
      <c r="AB26" s="23"/>
      <c r="AC26" s="23"/>
      <c r="AD26" s="23"/>
      <c r="AE26" s="23"/>
      <c r="AF26" s="23"/>
      <c r="AG26" s="23"/>
      <c r="AI26" s="23"/>
      <c r="AJ26" s="23"/>
      <c r="AK26" s="23"/>
      <c r="AL26" s="23"/>
      <c r="AM26" s="23"/>
      <c r="AN26" s="23"/>
      <c r="AO26" s="23"/>
      <c r="AP26" s="23"/>
      <c r="AQ26" s="23"/>
      <c r="AR26" s="23"/>
      <c r="AS26" s="23"/>
    </row>
    <row r="27" spans="1:45">
      <c r="AB27" s="23"/>
      <c r="AC27" s="23"/>
      <c r="AD27" s="23"/>
      <c r="AE27" s="23"/>
      <c r="AF27" s="23"/>
      <c r="AG27" s="23"/>
      <c r="AI27" s="23"/>
      <c r="AJ27" s="23"/>
      <c r="AK27" s="23"/>
      <c r="AL27" s="23"/>
      <c r="AM27" s="23"/>
      <c r="AN27" s="23"/>
      <c r="AO27" s="23"/>
      <c r="AP27" s="23"/>
      <c r="AQ27" s="23"/>
      <c r="AR27" s="23"/>
      <c r="AS27" s="23"/>
    </row>
    <row r="28" spans="1:45">
      <c r="AB28" s="23"/>
      <c r="AC28" s="23"/>
      <c r="AD28" s="23"/>
      <c r="AE28" s="23"/>
      <c r="AF28" s="23"/>
      <c r="AG28" s="23"/>
      <c r="AI28" s="23"/>
      <c r="AJ28" s="23"/>
      <c r="AK28" s="23"/>
      <c r="AL28" s="23"/>
      <c r="AM28" s="23"/>
      <c r="AN28" s="23"/>
      <c r="AO28" s="23"/>
      <c r="AP28" s="23"/>
      <c r="AQ28" s="23"/>
      <c r="AR28" s="23"/>
      <c r="AS28" s="23"/>
    </row>
    <row r="29" spans="1:45">
      <c r="AB29" s="23"/>
      <c r="AC29" s="23"/>
      <c r="AD29" s="23"/>
      <c r="AE29" s="23"/>
      <c r="AF29" s="23"/>
      <c r="AG29" s="23"/>
      <c r="AI29" s="23"/>
      <c r="AJ29" s="23"/>
      <c r="AK29" s="23"/>
      <c r="AL29" s="23"/>
      <c r="AM29" s="23"/>
      <c r="AN29" s="23"/>
      <c r="AO29" s="23"/>
      <c r="AP29" s="23"/>
      <c r="AQ29" s="23"/>
      <c r="AR29" s="23"/>
      <c r="AS29" s="23"/>
    </row>
    <row r="30" spans="1:45">
      <c r="AB30" s="23"/>
      <c r="AC30" s="23"/>
      <c r="AD30" s="23"/>
      <c r="AE30" s="23"/>
      <c r="AF30" s="23"/>
      <c r="AG30" s="23"/>
      <c r="AI30" s="23"/>
      <c r="AJ30" s="23"/>
      <c r="AK30" s="23"/>
      <c r="AL30" s="23"/>
      <c r="AM30" s="23"/>
      <c r="AN30" s="23"/>
      <c r="AO30" s="23"/>
      <c r="AP30" s="23"/>
      <c r="AQ30" s="23"/>
      <c r="AR30" s="23"/>
      <c r="AS30" s="23"/>
    </row>
    <row r="31" spans="1:45">
      <c r="AB31" s="23"/>
      <c r="AC31" s="23"/>
      <c r="AD31" s="23"/>
      <c r="AE31" s="23"/>
      <c r="AF31" s="23"/>
      <c r="AG31" s="23"/>
      <c r="AI31" s="23"/>
      <c r="AJ31" s="23"/>
      <c r="AK31" s="23"/>
      <c r="AL31" s="23"/>
      <c r="AM31" s="23"/>
      <c r="AN31" s="23"/>
      <c r="AO31" s="23"/>
      <c r="AP31" s="23"/>
      <c r="AQ31" s="23"/>
      <c r="AR31" s="23"/>
      <c r="AS31" s="23"/>
    </row>
    <row r="32" spans="1:45">
      <c r="AB32" s="23"/>
      <c r="AC32" s="23"/>
      <c r="AD32" s="23"/>
      <c r="AE32" s="23"/>
      <c r="AF32" s="23"/>
      <c r="AG32" s="23"/>
      <c r="AI32" s="23"/>
      <c r="AJ32" s="23"/>
      <c r="AK32" s="23"/>
      <c r="AL32" s="23"/>
      <c r="AM32" s="23"/>
      <c r="AN32" s="23"/>
      <c r="AO32" s="23"/>
      <c r="AP32" s="23"/>
      <c r="AQ32" s="23"/>
      <c r="AR32" s="23"/>
      <c r="AS32" s="23"/>
    </row>
    <row r="33" spans="28:45">
      <c r="AB33" s="23"/>
      <c r="AC33" s="23"/>
      <c r="AD33" s="23"/>
      <c r="AE33" s="23"/>
      <c r="AF33" s="23"/>
      <c r="AG33" s="23"/>
      <c r="AI33" s="23"/>
      <c r="AJ33" s="23"/>
      <c r="AK33" s="23"/>
      <c r="AL33" s="23"/>
      <c r="AM33" s="23"/>
      <c r="AN33" s="23"/>
      <c r="AO33" s="23"/>
      <c r="AP33" s="23"/>
      <c r="AQ33" s="23"/>
      <c r="AR33" s="23"/>
      <c r="AS33" s="23"/>
    </row>
    <row r="34" spans="28:45">
      <c r="AB34" s="23"/>
      <c r="AC34" s="23"/>
      <c r="AD34" s="23"/>
      <c r="AE34" s="23"/>
      <c r="AF34" s="23"/>
      <c r="AG34" s="23"/>
      <c r="AI34" s="23"/>
      <c r="AJ34" s="23"/>
      <c r="AK34" s="23"/>
      <c r="AL34" s="23"/>
      <c r="AM34" s="23"/>
      <c r="AN34" s="23"/>
      <c r="AO34" s="23"/>
      <c r="AP34" s="23"/>
      <c r="AQ34" s="23"/>
      <c r="AR34" s="23"/>
      <c r="AS34" s="23"/>
    </row>
    <row r="35" spans="28:45">
      <c r="AB35" s="23"/>
      <c r="AC35" s="23"/>
      <c r="AD35" s="23"/>
      <c r="AE35" s="23"/>
      <c r="AF35" s="23"/>
      <c r="AG35" s="23"/>
      <c r="AI35" s="23"/>
      <c r="AJ35" s="23"/>
      <c r="AK35" s="23"/>
      <c r="AL35" s="23"/>
      <c r="AM35" s="23"/>
      <c r="AN35" s="23"/>
      <c r="AO35" s="23"/>
      <c r="AP35" s="23"/>
      <c r="AQ35" s="23"/>
      <c r="AR35" s="23"/>
      <c r="AS35" s="23"/>
    </row>
    <row r="36" spans="28:45">
      <c r="AB36" s="23"/>
      <c r="AC36" s="23"/>
      <c r="AD36" s="23"/>
      <c r="AE36" s="23"/>
      <c r="AF36" s="23"/>
      <c r="AG36" s="23"/>
      <c r="AI36" s="23"/>
      <c r="AJ36" s="23"/>
      <c r="AK36" s="23"/>
      <c r="AL36" s="23"/>
      <c r="AM36" s="23"/>
      <c r="AN36" s="23"/>
      <c r="AO36" s="23"/>
      <c r="AP36" s="23"/>
      <c r="AQ36" s="23"/>
      <c r="AR36" s="23"/>
      <c r="AS36" s="23"/>
    </row>
    <row r="37" spans="28:45">
      <c r="AB37" s="23"/>
      <c r="AC37" s="23"/>
      <c r="AD37" s="23"/>
      <c r="AE37" s="23"/>
      <c r="AF37" s="23"/>
      <c r="AG37" s="23"/>
      <c r="AI37" s="23"/>
      <c r="AJ37" s="23"/>
      <c r="AK37" s="23"/>
      <c r="AL37" s="23"/>
      <c r="AM37" s="23"/>
      <c r="AN37" s="23"/>
      <c r="AO37" s="23"/>
      <c r="AP37" s="23"/>
      <c r="AQ37" s="23"/>
      <c r="AR37" s="23"/>
      <c r="AS37" s="23"/>
    </row>
    <row r="38" spans="28:45">
      <c r="AB38" s="23"/>
      <c r="AC38" s="23"/>
      <c r="AD38" s="23"/>
      <c r="AE38" s="23"/>
      <c r="AF38" s="23"/>
      <c r="AG38" s="23"/>
      <c r="AI38" s="23"/>
      <c r="AJ38" s="23"/>
      <c r="AK38" s="23"/>
      <c r="AL38" s="23"/>
      <c r="AM38" s="23"/>
      <c r="AN38" s="23"/>
      <c r="AO38" s="23"/>
      <c r="AP38" s="23"/>
      <c r="AQ38" s="23"/>
      <c r="AR38" s="23"/>
      <c r="AS38" s="23"/>
    </row>
    <row r="39" spans="28:45">
      <c r="AB39" s="23"/>
      <c r="AC39" s="23"/>
      <c r="AD39" s="23"/>
      <c r="AE39" s="23"/>
      <c r="AF39" s="23"/>
      <c r="AG39" s="23"/>
      <c r="AI39" s="23"/>
      <c r="AJ39" s="23"/>
      <c r="AK39" s="23"/>
      <c r="AL39" s="23"/>
      <c r="AM39" s="23"/>
      <c r="AN39" s="23"/>
      <c r="AO39" s="23"/>
      <c r="AP39" s="23"/>
      <c r="AQ39" s="23"/>
      <c r="AR39" s="23"/>
      <c r="AS39" s="23"/>
    </row>
    <row r="40" spans="28:45">
      <c r="AB40" s="23"/>
      <c r="AC40" s="23"/>
      <c r="AD40" s="23"/>
      <c r="AE40" s="23"/>
      <c r="AF40" s="23"/>
      <c r="AG40" s="23"/>
      <c r="AI40" s="23"/>
      <c r="AJ40" s="23"/>
      <c r="AK40" s="23"/>
      <c r="AL40" s="23"/>
      <c r="AM40" s="23"/>
      <c r="AN40" s="23"/>
      <c r="AO40" s="23"/>
      <c r="AP40" s="23"/>
      <c r="AQ40" s="23"/>
      <c r="AR40" s="23"/>
      <c r="AS40" s="23"/>
    </row>
    <row r="41" spans="28:45">
      <c r="AB41" s="23"/>
      <c r="AC41" s="23"/>
      <c r="AD41" s="23"/>
      <c r="AE41" s="23"/>
      <c r="AF41" s="23"/>
      <c r="AG41" s="23"/>
      <c r="AI41" s="23"/>
      <c r="AJ41" s="23"/>
      <c r="AK41" s="23"/>
      <c r="AL41" s="23"/>
      <c r="AM41" s="23"/>
      <c r="AN41" s="23"/>
      <c r="AO41" s="23"/>
      <c r="AP41" s="23"/>
      <c r="AQ41" s="23"/>
      <c r="AR41" s="23"/>
      <c r="AS41" s="23"/>
    </row>
  </sheetData>
  <mergeCells count="58">
    <mergeCell ref="B2:C4"/>
    <mergeCell ref="Q17:Q20"/>
    <mergeCell ref="R17:R20"/>
    <mergeCell ref="L17:L20"/>
    <mergeCell ref="M17:M20"/>
    <mergeCell ref="N17:N20"/>
    <mergeCell ref="O17:O20"/>
    <mergeCell ref="P17:P20"/>
    <mergeCell ref="F8:F20"/>
    <mergeCell ref="G8:G20"/>
    <mergeCell ref="H8:H20"/>
    <mergeCell ref="I8:I20"/>
    <mergeCell ref="J8:J14"/>
    <mergeCell ref="A8:A20"/>
    <mergeCell ref="B8:B20"/>
    <mergeCell ref="C8:C20"/>
    <mergeCell ref="D8:D20"/>
    <mergeCell ref="E8:E20"/>
    <mergeCell ref="D2:AA2"/>
    <mergeCell ref="AB2:AS2"/>
    <mergeCell ref="D3:Q3"/>
    <mergeCell ref="AB3:AS3"/>
    <mergeCell ref="D4:AA4"/>
    <mergeCell ref="AB4:AS4"/>
    <mergeCell ref="R3:AA3"/>
    <mergeCell ref="AB6:AS6"/>
    <mergeCell ref="A6:A7"/>
    <mergeCell ref="B6:J6"/>
    <mergeCell ref="S6:V6"/>
    <mergeCell ref="X6:X7"/>
    <mergeCell ref="Z6:AA6"/>
    <mergeCell ref="K6:R6"/>
    <mergeCell ref="J15:J20"/>
    <mergeCell ref="K17:K20"/>
    <mergeCell ref="O8:O11"/>
    <mergeCell ref="P8:P11"/>
    <mergeCell ref="Q8:Q11"/>
    <mergeCell ref="N8:N11"/>
    <mergeCell ref="K12:K14"/>
    <mergeCell ref="L12:L14"/>
    <mergeCell ref="M12:M14"/>
    <mergeCell ref="N12:N14"/>
    <mergeCell ref="K8:K11"/>
    <mergeCell ref="L8:L11"/>
    <mergeCell ref="M8:M11"/>
    <mergeCell ref="R8:R11"/>
    <mergeCell ref="O12:O14"/>
    <mergeCell ref="K15:K16"/>
    <mergeCell ref="L15:L16"/>
    <mergeCell ref="M15:M16"/>
    <mergeCell ref="N15:N16"/>
    <mergeCell ref="P15:P16"/>
    <mergeCell ref="Q15:Q16"/>
    <mergeCell ref="R15:R16"/>
    <mergeCell ref="P12:P14"/>
    <mergeCell ref="Q12:Q14"/>
    <mergeCell ref="R12:R14"/>
    <mergeCell ref="O15:O16"/>
  </mergeCells>
  <conditionalFormatting sqref="AH17:AH20">
    <cfRule type="cellIs" dxfId="148" priority="12" operator="equal">
      <formula>"Aplica"</formula>
    </cfRule>
  </conditionalFormatting>
  <conditionalFormatting sqref="AQ12">
    <cfRule type="cellIs" dxfId="147" priority="4" operator="equal">
      <formula>"Aplica"</formula>
    </cfRule>
  </conditionalFormatting>
  <conditionalFormatting sqref="AQ13">
    <cfRule type="cellIs" dxfId="146" priority="3" operator="equal">
      <formula>"Aplica"</formula>
    </cfRule>
  </conditionalFormatting>
  <conditionalFormatting sqref="AQ14">
    <cfRule type="cellIs" dxfId="145" priority="2" operator="equal">
      <formula>"Aplica"</formula>
    </cfRule>
  </conditionalFormatting>
  <conditionalFormatting sqref="AR12">
    <cfRule type="cellIs" dxfId="144" priority="1" operator="equal">
      <formula>"Aplica"</formula>
    </cfRule>
  </conditionalFormatting>
  <conditionalFormatting sqref="AB21:AG541 AI21:AS541 AB8:AS11">
    <cfRule type="cellIs" dxfId="143" priority="20" operator="equal">
      <formula>"Aplica"</formula>
    </cfRule>
  </conditionalFormatting>
  <conditionalFormatting sqref="AB12:AG14 AI12:AP14 AR13:AS14 AS12">
    <cfRule type="cellIs" dxfId="142" priority="19" operator="equal">
      <formula>"Aplica"</formula>
    </cfRule>
  </conditionalFormatting>
  <conditionalFormatting sqref="AB15:AG16 AI15:AS16">
    <cfRule type="cellIs" dxfId="141" priority="18" operator="equal">
      <formula>"Aplica"</formula>
    </cfRule>
  </conditionalFormatting>
  <conditionalFormatting sqref="AB17:AG20 AI17:AS20">
    <cfRule type="cellIs" dxfId="140" priority="17" operator="equal">
      <formula>"Aplica"</formula>
    </cfRule>
  </conditionalFormatting>
  <conditionalFormatting sqref="AH21:AH541">
    <cfRule type="cellIs" dxfId="139" priority="15" operator="equal">
      <formula>"Aplica"</formula>
    </cfRule>
  </conditionalFormatting>
  <conditionalFormatting sqref="AH12:AH14">
    <cfRule type="cellIs" dxfId="138" priority="14" operator="equal">
      <formula>"Aplica"</formula>
    </cfRule>
  </conditionalFormatting>
  <conditionalFormatting sqref="AH15:AH16">
    <cfRule type="cellIs" dxfId="137" priority="13" operator="equal">
      <formula>"Aplica"</formula>
    </cfRule>
  </conditionalFormatting>
  <dataValidations count="3">
    <dataValidation type="list" allowBlank="1" showInputMessage="1" showErrorMessage="1" sqref="E8" xr:uid="{6375EAFD-2EB2-409F-A5E8-D3706C2D5CAA}">
      <formula1>INDIRECT(D8)</formula1>
    </dataValidation>
    <dataValidation type="list" allowBlank="1" showInputMessage="1" showErrorMessage="1" sqref="AI21:AS340 AB21:AG340" xr:uid="{35E09CC8-3FAE-4913-B357-FAFEE5BCD41C}">
      <formula1>"Aplica"</formula1>
    </dataValidation>
    <dataValidation type="list" allowBlank="1" showInputMessage="1" showErrorMessage="1" sqref="AB8:AS20" xr:uid="{35C013D7-D3CB-4C7A-96BD-1D51F28DC013}">
      <formula1>"Aplica, -"</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877EBA27-9263-4E34-8206-E3D0399FA6E6}">
          <x14:formula1>
            <xm:f>'C:\Users\alexander.perea\Downloads\[DESI-FM-005-V10_Formulacion Plan_de_Accion GDOC 2020.xlsx]Hoja2'!#REF!</xm:f>
          </x14:formula1>
          <xm:sqref>X8:X20 B8:D8 F8</xm:sqref>
        </x14:dataValidation>
        <x14:dataValidation type="list" allowBlank="1" showInputMessage="1" showErrorMessage="1" xr:uid="{6DAB59D0-A801-4829-8384-1910413CD490}">
          <x14:formula1>
            <xm:f>'C:\Users\alexander.perea\Downloads\[DESI-FM-005-V10_Formulacion Plan_de_Accion GDOC 2020.xlsx]Instructivo'!#REF!</xm:f>
          </x14:formula1>
          <xm:sqref>R8:R20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S35"/>
  <sheetViews>
    <sheetView topLeftCell="G9" zoomScale="60" zoomScaleNormal="60" workbookViewId="0">
      <selection activeCell="S8" sqref="S8:S17"/>
    </sheetView>
  </sheetViews>
  <sheetFormatPr defaultColWidth="11.42578125" defaultRowHeight="13.9"/>
  <cols>
    <col min="1" max="1" width="7" style="1" customWidth="1"/>
    <col min="2" max="2" width="22.5703125" style="1" customWidth="1"/>
    <col min="3" max="3" width="18.42578125" style="1" customWidth="1"/>
    <col min="4" max="5" width="21.28515625" style="1" customWidth="1"/>
    <col min="6" max="6" width="21.140625" style="1" customWidth="1"/>
    <col min="7" max="7" width="19.42578125" style="1" customWidth="1"/>
    <col min="8" max="8" width="14.85546875" style="1" customWidth="1"/>
    <col min="9" max="10" width="21.140625" style="1" customWidth="1"/>
    <col min="11" max="11" width="17.85546875" style="1" customWidth="1"/>
    <col min="12" max="12" width="23.140625" style="1" customWidth="1"/>
    <col min="13" max="14" width="19.85546875" style="1" customWidth="1"/>
    <col min="15" max="15" width="13.85546875" style="1" hidden="1" customWidth="1"/>
    <col min="16" max="16" width="17.140625" style="1" customWidth="1"/>
    <col min="17" max="18" width="19.7109375" style="1" customWidth="1"/>
    <col min="19" max="19" width="32.28515625" style="1" customWidth="1"/>
    <col min="20" max="20" width="23.5703125" style="1" customWidth="1"/>
    <col min="21" max="21" width="23.85546875" style="1" customWidth="1"/>
    <col min="22" max="22" width="20.28515625" style="1" customWidth="1"/>
    <col min="23" max="23" width="19.85546875" style="1" hidden="1" customWidth="1"/>
    <col min="24" max="24" width="21.5703125" style="1" customWidth="1"/>
    <col min="25" max="25" width="19.85546875" style="1" hidden="1" customWidth="1"/>
    <col min="26" max="26" width="26.7109375" style="1" customWidth="1"/>
    <col min="27" max="27" width="21.28515625" style="1" customWidth="1"/>
    <col min="28" max="28" width="17.5703125" style="1" customWidth="1"/>
    <col min="29" max="29" width="18.140625" style="1" customWidth="1"/>
    <col min="30" max="30" width="19" style="1" customWidth="1"/>
    <col min="31" max="31" width="24.85546875" style="1" customWidth="1"/>
    <col min="32" max="32" width="17" style="1" customWidth="1"/>
    <col min="33" max="33" width="17.85546875" style="1" customWidth="1"/>
    <col min="34" max="34" width="15.42578125" style="1" customWidth="1"/>
    <col min="35" max="35" width="19.7109375" style="1" customWidth="1"/>
    <col min="36" max="36" width="16.140625" style="1" customWidth="1"/>
    <col min="37" max="37" width="15.7109375" style="1" customWidth="1"/>
    <col min="38" max="38" width="19.28515625" style="1" customWidth="1"/>
    <col min="39" max="41" width="15.7109375" style="1" customWidth="1"/>
    <col min="42" max="42" width="24.5703125" style="1" customWidth="1"/>
    <col min="43" max="43" width="23.7109375" style="1" customWidth="1"/>
    <col min="44" max="44" width="19.5703125" style="1" customWidth="1"/>
    <col min="45" max="45" width="11.85546875" style="1" customWidth="1"/>
    <col min="46" max="16384" width="11.42578125" style="1"/>
  </cols>
  <sheetData>
    <row r="1" spans="1:45" ht="14.45" thickBot="1"/>
    <row r="2" spans="1:45" ht="21.6" thickBot="1">
      <c r="B2" s="303"/>
      <c r="C2" s="304"/>
      <c r="D2" s="309" t="s">
        <v>0</v>
      </c>
      <c r="E2" s="310"/>
      <c r="F2" s="310"/>
      <c r="G2" s="310"/>
      <c r="H2" s="310"/>
      <c r="I2" s="310"/>
      <c r="J2" s="310"/>
      <c r="K2" s="310"/>
      <c r="L2" s="310"/>
      <c r="M2" s="310"/>
      <c r="N2" s="310"/>
      <c r="O2" s="310"/>
      <c r="P2" s="310"/>
      <c r="Q2" s="310"/>
      <c r="R2" s="310"/>
      <c r="S2" s="310"/>
      <c r="T2" s="310"/>
      <c r="U2" s="310"/>
      <c r="V2" s="310"/>
      <c r="W2" s="310"/>
      <c r="X2" s="310"/>
      <c r="Y2" s="310"/>
      <c r="Z2" s="310"/>
      <c r="AA2" s="311"/>
      <c r="AB2" s="312" t="s">
        <v>0</v>
      </c>
      <c r="AC2" s="313"/>
      <c r="AD2" s="313"/>
      <c r="AE2" s="313"/>
      <c r="AF2" s="313"/>
      <c r="AG2" s="313"/>
      <c r="AH2" s="313"/>
      <c r="AI2" s="313"/>
      <c r="AJ2" s="313"/>
      <c r="AK2" s="313"/>
      <c r="AL2" s="313"/>
      <c r="AM2" s="313"/>
      <c r="AN2" s="313"/>
      <c r="AO2" s="313"/>
      <c r="AP2" s="313"/>
      <c r="AQ2" s="313"/>
      <c r="AR2" s="313"/>
      <c r="AS2" s="313"/>
    </row>
    <row r="3" spans="1:45" ht="21.6" thickBot="1">
      <c r="B3" s="305"/>
      <c r="C3" s="306"/>
      <c r="D3" s="314" t="s">
        <v>1</v>
      </c>
      <c r="E3" s="315"/>
      <c r="F3" s="315"/>
      <c r="G3" s="315"/>
      <c r="H3" s="315"/>
      <c r="I3" s="315"/>
      <c r="J3" s="315"/>
      <c r="K3" s="315"/>
      <c r="L3" s="315"/>
      <c r="M3" s="315"/>
      <c r="N3" s="315"/>
      <c r="O3" s="315"/>
      <c r="P3" s="315"/>
      <c r="Q3" s="316"/>
      <c r="R3" s="317" t="s">
        <v>2</v>
      </c>
      <c r="S3" s="315"/>
      <c r="T3" s="315"/>
      <c r="U3" s="315"/>
      <c r="V3" s="315"/>
      <c r="W3" s="315"/>
      <c r="X3" s="315"/>
      <c r="Y3" s="315"/>
      <c r="Z3" s="315"/>
      <c r="AA3" s="318"/>
      <c r="AB3" s="319"/>
      <c r="AC3" s="320"/>
      <c r="AD3" s="320"/>
      <c r="AE3" s="320"/>
      <c r="AF3" s="320"/>
      <c r="AG3" s="320"/>
      <c r="AH3" s="320"/>
      <c r="AI3" s="320"/>
      <c r="AJ3" s="320"/>
      <c r="AK3" s="320"/>
      <c r="AL3" s="320"/>
      <c r="AM3" s="320"/>
      <c r="AN3" s="320"/>
      <c r="AO3" s="320"/>
      <c r="AP3" s="320"/>
      <c r="AQ3" s="320"/>
      <c r="AR3" s="320"/>
      <c r="AS3" s="320"/>
    </row>
    <row r="4" spans="1:45" ht="21.6" thickBot="1">
      <c r="B4" s="307"/>
      <c r="C4" s="308"/>
      <c r="D4" s="314" t="s">
        <v>3</v>
      </c>
      <c r="E4" s="315"/>
      <c r="F4" s="315"/>
      <c r="G4" s="315"/>
      <c r="H4" s="315"/>
      <c r="I4" s="315"/>
      <c r="J4" s="315"/>
      <c r="K4" s="315"/>
      <c r="L4" s="315"/>
      <c r="M4" s="315"/>
      <c r="N4" s="315"/>
      <c r="O4" s="315"/>
      <c r="P4" s="315"/>
      <c r="Q4" s="315"/>
      <c r="R4" s="315"/>
      <c r="S4" s="315"/>
      <c r="T4" s="315"/>
      <c r="U4" s="315"/>
      <c r="V4" s="315"/>
      <c r="W4" s="315"/>
      <c r="X4" s="315"/>
      <c r="Y4" s="315"/>
      <c r="Z4" s="315"/>
      <c r="AA4" s="318"/>
      <c r="AB4" s="319"/>
      <c r="AC4" s="320"/>
      <c r="AD4" s="320"/>
      <c r="AE4" s="320"/>
      <c r="AF4" s="320"/>
      <c r="AG4" s="320"/>
      <c r="AH4" s="320"/>
      <c r="AI4" s="320"/>
      <c r="AJ4" s="320"/>
      <c r="AK4" s="320"/>
      <c r="AL4" s="320"/>
      <c r="AM4" s="320"/>
      <c r="AN4" s="320"/>
      <c r="AO4" s="320"/>
      <c r="AP4" s="320"/>
      <c r="AQ4" s="320"/>
      <c r="AR4" s="320"/>
      <c r="AS4" s="320"/>
    </row>
    <row r="6" spans="1:45" ht="21">
      <c r="A6" s="323" t="s">
        <v>4</v>
      </c>
      <c r="B6" s="324" t="s">
        <v>5</v>
      </c>
      <c r="C6" s="325"/>
      <c r="D6" s="325"/>
      <c r="E6" s="325"/>
      <c r="F6" s="325"/>
      <c r="G6" s="325"/>
      <c r="H6" s="325"/>
      <c r="I6" s="325"/>
      <c r="J6" s="326"/>
      <c r="K6" s="327" t="s">
        <v>6</v>
      </c>
      <c r="L6" s="328"/>
      <c r="M6" s="328"/>
      <c r="N6" s="328"/>
      <c r="O6" s="328"/>
      <c r="P6" s="328"/>
      <c r="Q6" s="328"/>
      <c r="R6" s="329"/>
      <c r="S6" s="330" t="s">
        <v>7</v>
      </c>
      <c r="T6" s="330"/>
      <c r="U6" s="330"/>
      <c r="V6" s="330"/>
      <c r="W6" s="103"/>
      <c r="X6" s="331" t="s">
        <v>8</v>
      </c>
      <c r="Y6" s="103"/>
      <c r="Z6" s="331" t="s">
        <v>9</v>
      </c>
      <c r="AA6" s="331"/>
      <c r="AB6" s="321" t="s">
        <v>10</v>
      </c>
      <c r="AC6" s="322"/>
      <c r="AD6" s="322"/>
      <c r="AE6" s="322"/>
      <c r="AF6" s="322"/>
      <c r="AG6" s="322"/>
      <c r="AH6" s="322"/>
      <c r="AI6" s="322"/>
      <c r="AJ6" s="322"/>
      <c r="AK6" s="322"/>
      <c r="AL6" s="322"/>
      <c r="AM6" s="322"/>
      <c r="AN6" s="322"/>
      <c r="AO6" s="322"/>
      <c r="AP6" s="322"/>
      <c r="AQ6" s="322"/>
      <c r="AR6" s="322"/>
      <c r="AS6" s="322"/>
    </row>
    <row r="7" spans="1:45" ht="78">
      <c r="A7" s="323"/>
      <c r="B7" s="2" t="s">
        <v>11</v>
      </c>
      <c r="C7" s="2" t="s">
        <v>12</v>
      </c>
      <c r="D7" s="2" t="s">
        <v>13</v>
      </c>
      <c r="E7" s="2" t="s">
        <v>14</v>
      </c>
      <c r="F7" s="2" t="s">
        <v>15</v>
      </c>
      <c r="G7" s="2" t="s">
        <v>561</v>
      </c>
      <c r="H7" s="2" t="s">
        <v>17</v>
      </c>
      <c r="I7" s="2" t="s">
        <v>18</v>
      </c>
      <c r="J7" s="2" t="s">
        <v>19</v>
      </c>
      <c r="K7" s="3" t="s">
        <v>20</v>
      </c>
      <c r="L7" s="3" t="s">
        <v>21</v>
      </c>
      <c r="M7" s="3" t="s">
        <v>22</v>
      </c>
      <c r="N7" s="3" t="s">
        <v>23</v>
      </c>
      <c r="O7" s="3" t="s">
        <v>24</v>
      </c>
      <c r="P7" s="3" t="s">
        <v>25</v>
      </c>
      <c r="Q7" s="3" t="s">
        <v>19</v>
      </c>
      <c r="R7" s="3" t="s">
        <v>562</v>
      </c>
      <c r="S7" s="4" t="s">
        <v>27</v>
      </c>
      <c r="T7" s="4" t="s">
        <v>18</v>
      </c>
      <c r="U7" s="4" t="s">
        <v>28</v>
      </c>
      <c r="V7" s="4" t="s">
        <v>29</v>
      </c>
      <c r="W7" s="4"/>
      <c r="X7" s="331"/>
      <c r="Y7" s="4" t="s">
        <v>19</v>
      </c>
      <c r="Z7" s="5" t="s">
        <v>30</v>
      </c>
      <c r="AA7" s="5" t="s">
        <v>31</v>
      </c>
      <c r="AB7" s="6" t="s">
        <v>32</v>
      </c>
      <c r="AC7" s="6" t="s">
        <v>33</v>
      </c>
      <c r="AD7" s="6" t="s">
        <v>34</v>
      </c>
      <c r="AE7" s="6" t="s">
        <v>35</v>
      </c>
      <c r="AF7" s="6" t="s">
        <v>36</v>
      </c>
      <c r="AG7" s="6" t="s">
        <v>37</v>
      </c>
      <c r="AH7" s="6" t="s">
        <v>38</v>
      </c>
      <c r="AI7" s="6" t="s">
        <v>39</v>
      </c>
      <c r="AJ7" s="6" t="s">
        <v>40</v>
      </c>
      <c r="AK7" s="6" t="s">
        <v>41</v>
      </c>
      <c r="AL7" s="6" t="s">
        <v>42</v>
      </c>
      <c r="AM7" s="6" t="s">
        <v>43</v>
      </c>
      <c r="AN7" s="6" t="s">
        <v>44</v>
      </c>
      <c r="AO7" s="6" t="s">
        <v>45</v>
      </c>
      <c r="AP7" s="6" t="s">
        <v>46</v>
      </c>
      <c r="AQ7" s="6" t="s">
        <v>47</v>
      </c>
      <c r="AR7" s="6" t="s">
        <v>48</v>
      </c>
      <c r="AS7" s="6" t="s">
        <v>49</v>
      </c>
    </row>
    <row r="8" spans="1:45" ht="82.9">
      <c r="A8" s="342">
        <v>9</v>
      </c>
      <c r="B8" s="228" t="s">
        <v>130</v>
      </c>
      <c r="C8" s="228" t="s">
        <v>271</v>
      </c>
      <c r="D8" s="228" t="s">
        <v>52</v>
      </c>
      <c r="E8" s="228" t="s">
        <v>113</v>
      </c>
      <c r="F8" s="228" t="s">
        <v>54</v>
      </c>
      <c r="G8" s="228" t="s">
        <v>272</v>
      </c>
      <c r="H8" s="228" t="s">
        <v>273</v>
      </c>
      <c r="I8" s="175">
        <v>1</v>
      </c>
      <c r="J8" s="175">
        <f>(L8*Q8)+(L10*Q10)</f>
        <v>0</v>
      </c>
      <c r="K8" s="152" t="s">
        <v>274</v>
      </c>
      <c r="L8" s="228">
        <v>0.3</v>
      </c>
      <c r="M8" s="151">
        <v>43832</v>
      </c>
      <c r="N8" s="151">
        <v>44012</v>
      </c>
      <c r="O8" s="152"/>
      <c r="P8" s="152" t="s">
        <v>275</v>
      </c>
      <c r="Q8" s="182">
        <f>(T8*Y8)+(T9*Y9)</f>
        <v>0</v>
      </c>
      <c r="R8" s="182" t="s">
        <v>59</v>
      </c>
      <c r="S8" s="137" t="s">
        <v>276</v>
      </c>
      <c r="T8" s="84">
        <v>0.5</v>
      </c>
      <c r="U8" s="31">
        <v>43832</v>
      </c>
      <c r="V8" s="31">
        <v>43981</v>
      </c>
      <c r="W8" s="7">
        <f>V8-U8</f>
        <v>149</v>
      </c>
      <c r="X8" s="104"/>
      <c r="Y8" s="8">
        <f>IF(X8="ejecutado",1,0)</f>
        <v>0</v>
      </c>
      <c r="Z8" s="9"/>
      <c r="AA8" s="9"/>
      <c r="AB8" s="122" t="s">
        <v>61</v>
      </c>
      <c r="AC8" s="122" t="s">
        <v>61</v>
      </c>
      <c r="AD8" s="122" t="s">
        <v>62</v>
      </c>
      <c r="AE8" s="122" t="s">
        <v>61</v>
      </c>
      <c r="AF8" s="122" t="s">
        <v>61</v>
      </c>
      <c r="AG8" s="122" t="s">
        <v>61</v>
      </c>
      <c r="AH8" s="122" t="s">
        <v>61</v>
      </c>
      <c r="AI8" s="122" t="s">
        <v>61</v>
      </c>
      <c r="AJ8" s="122" t="s">
        <v>61</v>
      </c>
      <c r="AK8" s="122" t="s">
        <v>61</v>
      </c>
      <c r="AL8" s="122" t="s">
        <v>61</v>
      </c>
      <c r="AM8" s="122" t="s">
        <v>61</v>
      </c>
      <c r="AN8" s="122" t="s">
        <v>61</v>
      </c>
      <c r="AO8" s="122" t="s">
        <v>61</v>
      </c>
      <c r="AP8" s="122" t="s">
        <v>61</v>
      </c>
      <c r="AQ8" s="122" t="s">
        <v>61</v>
      </c>
      <c r="AR8" s="122" t="s">
        <v>61</v>
      </c>
      <c r="AS8" s="122" t="s">
        <v>62</v>
      </c>
    </row>
    <row r="9" spans="1:45" ht="82.9">
      <c r="A9" s="342"/>
      <c r="B9" s="228"/>
      <c r="C9" s="228"/>
      <c r="D9" s="228"/>
      <c r="E9" s="228"/>
      <c r="F9" s="228"/>
      <c r="G9" s="228"/>
      <c r="H9" s="228"/>
      <c r="I9" s="175"/>
      <c r="J9" s="175"/>
      <c r="K9" s="152"/>
      <c r="L9" s="228"/>
      <c r="M9" s="151"/>
      <c r="N9" s="151"/>
      <c r="O9" s="152"/>
      <c r="P9" s="152"/>
      <c r="Q9" s="182"/>
      <c r="R9" s="182"/>
      <c r="S9" s="137" t="s">
        <v>277</v>
      </c>
      <c r="T9" s="84">
        <v>0.5</v>
      </c>
      <c r="U9" s="31">
        <v>43832</v>
      </c>
      <c r="V9" s="31">
        <v>43889</v>
      </c>
      <c r="W9" s="7">
        <f t="shared" ref="W9" si="0">V9-U9</f>
        <v>57</v>
      </c>
      <c r="X9" s="104"/>
      <c r="Y9" s="8">
        <f t="shared" ref="Y9" si="1">IF(X9="ejecutado",1,0)</f>
        <v>0</v>
      </c>
      <c r="Z9" s="9"/>
      <c r="AA9" s="9"/>
      <c r="AB9" s="122" t="s">
        <v>61</v>
      </c>
      <c r="AC9" s="122" t="s">
        <v>61</v>
      </c>
      <c r="AD9" s="122" t="s">
        <v>62</v>
      </c>
      <c r="AE9" s="122" t="s">
        <v>61</v>
      </c>
      <c r="AF9" s="122" t="s">
        <v>61</v>
      </c>
      <c r="AG9" s="122" t="s">
        <v>61</v>
      </c>
      <c r="AH9" s="122" t="s">
        <v>61</v>
      </c>
      <c r="AI9" s="122" t="s">
        <v>61</v>
      </c>
      <c r="AJ9" s="122" t="s">
        <v>61</v>
      </c>
      <c r="AK9" s="122" t="s">
        <v>61</v>
      </c>
      <c r="AL9" s="122" t="s">
        <v>61</v>
      </c>
      <c r="AM9" s="122" t="s">
        <v>61</v>
      </c>
      <c r="AN9" s="122" t="s">
        <v>61</v>
      </c>
      <c r="AO9" s="122" t="s">
        <v>61</v>
      </c>
      <c r="AP9" s="122" t="s">
        <v>61</v>
      </c>
      <c r="AQ9" s="122" t="s">
        <v>61</v>
      </c>
      <c r="AR9" s="122" t="s">
        <v>61</v>
      </c>
      <c r="AS9" s="122" t="s">
        <v>62</v>
      </c>
    </row>
    <row r="10" spans="1:45" ht="82.9">
      <c r="A10" s="342"/>
      <c r="B10" s="228"/>
      <c r="C10" s="228"/>
      <c r="D10" s="228"/>
      <c r="E10" s="228"/>
      <c r="F10" s="228"/>
      <c r="G10" s="228"/>
      <c r="H10" s="228"/>
      <c r="I10" s="175"/>
      <c r="J10" s="175"/>
      <c r="K10" s="152" t="s">
        <v>278</v>
      </c>
      <c r="L10" s="228">
        <v>0.5</v>
      </c>
      <c r="M10" s="151">
        <v>43832</v>
      </c>
      <c r="N10" s="151">
        <v>44012</v>
      </c>
      <c r="O10" s="152"/>
      <c r="P10" s="152" t="s">
        <v>279</v>
      </c>
      <c r="Q10" s="182">
        <f>(T10*Y10)+(T11*Y11)+(T12*Y12)</f>
        <v>0</v>
      </c>
      <c r="R10" s="182" t="s">
        <v>59</v>
      </c>
      <c r="S10" s="137" t="s">
        <v>280</v>
      </c>
      <c r="T10" s="84">
        <v>0.3</v>
      </c>
      <c r="U10" s="31">
        <v>43891</v>
      </c>
      <c r="V10" s="31">
        <v>44012</v>
      </c>
      <c r="W10" s="7">
        <f>V10-U10</f>
        <v>121</v>
      </c>
      <c r="X10" s="104"/>
      <c r="Y10" s="8">
        <f>IF(X10="ejecutado",1,0)</f>
        <v>0</v>
      </c>
      <c r="Z10" s="9"/>
      <c r="AA10" s="9"/>
      <c r="AB10" s="122" t="s">
        <v>61</v>
      </c>
      <c r="AC10" s="122" t="s">
        <v>61</v>
      </c>
      <c r="AD10" s="122" t="s">
        <v>62</v>
      </c>
      <c r="AE10" s="122" t="s">
        <v>61</v>
      </c>
      <c r="AF10" s="122" t="s">
        <v>61</v>
      </c>
      <c r="AG10" s="122" t="s">
        <v>61</v>
      </c>
      <c r="AH10" s="122" t="s">
        <v>61</v>
      </c>
      <c r="AI10" s="122" t="s">
        <v>61</v>
      </c>
      <c r="AJ10" s="122" t="s">
        <v>61</v>
      </c>
      <c r="AK10" s="122" t="s">
        <v>61</v>
      </c>
      <c r="AL10" s="122" t="s">
        <v>61</v>
      </c>
      <c r="AM10" s="122" t="s">
        <v>61</v>
      </c>
      <c r="AN10" s="122" t="s">
        <v>61</v>
      </c>
      <c r="AO10" s="122" t="s">
        <v>61</v>
      </c>
      <c r="AP10" s="122" t="s">
        <v>61</v>
      </c>
      <c r="AQ10" s="122" t="s">
        <v>61</v>
      </c>
      <c r="AR10" s="122" t="s">
        <v>61</v>
      </c>
      <c r="AS10" s="122" t="s">
        <v>62</v>
      </c>
    </row>
    <row r="11" spans="1:45" ht="41.45">
      <c r="A11" s="342"/>
      <c r="B11" s="228"/>
      <c r="C11" s="228"/>
      <c r="D11" s="228"/>
      <c r="E11" s="228"/>
      <c r="F11" s="228"/>
      <c r="G11" s="228"/>
      <c r="H11" s="228"/>
      <c r="I11" s="175"/>
      <c r="J11" s="175"/>
      <c r="K11" s="152"/>
      <c r="L11" s="228"/>
      <c r="M11" s="151"/>
      <c r="N11" s="151"/>
      <c r="O11" s="152"/>
      <c r="P11" s="152"/>
      <c r="Q11" s="182"/>
      <c r="R11" s="182"/>
      <c r="S11" s="137" t="s">
        <v>281</v>
      </c>
      <c r="T11" s="84">
        <v>0.35</v>
      </c>
      <c r="U11" s="31">
        <v>43862</v>
      </c>
      <c r="V11" s="31">
        <v>43983</v>
      </c>
      <c r="W11" s="7">
        <f t="shared" ref="W11:W12" si="2">V11-U11</f>
        <v>121</v>
      </c>
      <c r="X11" s="104"/>
      <c r="Y11" s="8">
        <f t="shared" ref="Y11:Y12" si="3">IF(X11="ejecutado",1,0)</f>
        <v>0</v>
      </c>
      <c r="Z11" s="9"/>
      <c r="AA11" s="9"/>
      <c r="AB11" s="122" t="s">
        <v>61</v>
      </c>
      <c r="AC11" s="122" t="s">
        <v>61</v>
      </c>
      <c r="AD11" s="122" t="s">
        <v>62</v>
      </c>
      <c r="AE11" s="122" t="s">
        <v>61</v>
      </c>
      <c r="AF11" s="122" t="s">
        <v>61</v>
      </c>
      <c r="AG11" s="122" t="s">
        <v>61</v>
      </c>
      <c r="AH11" s="122" t="s">
        <v>61</v>
      </c>
      <c r="AI11" s="122" t="s">
        <v>61</v>
      </c>
      <c r="AJ11" s="122" t="s">
        <v>61</v>
      </c>
      <c r="AK11" s="122" t="s">
        <v>61</v>
      </c>
      <c r="AL11" s="122" t="s">
        <v>61</v>
      </c>
      <c r="AM11" s="122" t="s">
        <v>61</v>
      </c>
      <c r="AN11" s="122" t="s">
        <v>61</v>
      </c>
      <c r="AO11" s="122" t="s">
        <v>61</v>
      </c>
      <c r="AP11" s="122" t="s">
        <v>61</v>
      </c>
      <c r="AQ11" s="122" t="s">
        <v>61</v>
      </c>
      <c r="AR11" s="122" t="s">
        <v>61</v>
      </c>
      <c r="AS11" s="122" t="s">
        <v>62</v>
      </c>
    </row>
    <row r="12" spans="1:45" ht="55.15">
      <c r="A12" s="342"/>
      <c r="B12" s="228"/>
      <c r="C12" s="228"/>
      <c r="D12" s="228"/>
      <c r="E12" s="228"/>
      <c r="F12" s="228"/>
      <c r="G12" s="228"/>
      <c r="H12" s="228"/>
      <c r="I12" s="175"/>
      <c r="J12" s="175"/>
      <c r="K12" s="152"/>
      <c r="L12" s="228"/>
      <c r="M12" s="151"/>
      <c r="N12" s="151"/>
      <c r="O12" s="152"/>
      <c r="P12" s="152"/>
      <c r="Q12" s="182"/>
      <c r="R12" s="182"/>
      <c r="S12" s="137" t="s">
        <v>282</v>
      </c>
      <c r="T12" s="84">
        <v>0.35</v>
      </c>
      <c r="U12" s="31">
        <v>43876</v>
      </c>
      <c r="V12" s="31">
        <v>44012</v>
      </c>
      <c r="W12" s="7">
        <f t="shared" si="2"/>
        <v>136</v>
      </c>
      <c r="X12" s="104"/>
      <c r="Y12" s="8">
        <f t="shared" si="3"/>
        <v>0</v>
      </c>
      <c r="Z12" s="9"/>
      <c r="AA12" s="9"/>
      <c r="AB12" s="122" t="s">
        <v>61</v>
      </c>
      <c r="AC12" s="122" t="s">
        <v>61</v>
      </c>
      <c r="AD12" s="122" t="s">
        <v>62</v>
      </c>
      <c r="AE12" s="122" t="s">
        <v>61</v>
      </c>
      <c r="AF12" s="122" t="s">
        <v>61</v>
      </c>
      <c r="AG12" s="122" t="s">
        <v>61</v>
      </c>
      <c r="AH12" s="122" t="s">
        <v>61</v>
      </c>
      <c r="AI12" s="122" t="s">
        <v>61</v>
      </c>
      <c r="AJ12" s="122" t="s">
        <v>61</v>
      </c>
      <c r="AK12" s="122" t="s">
        <v>61</v>
      </c>
      <c r="AL12" s="122" t="s">
        <v>61</v>
      </c>
      <c r="AM12" s="122" t="s">
        <v>61</v>
      </c>
      <c r="AN12" s="122" t="s">
        <v>61</v>
      </c>
      <c r="AO12" s="122" t="s">
        <v>61</v>
      </c>
      <c r="AP12" s="122" t="s">
        <v>61</v>
      </c>
      <c r="AQ12" s="122" t="s">
        <v>61</v>
      </c>
      <c r="AR12" s="122" t="s">
        <v>61</v>
      </c>
      <c r="AS12" s="122" t="s">
        <v>62</v>
      </c>
    </row>
    <row r="13" spans="1:45" ht="41.45">
      <c r="A13" s="342"/>
      <c r="B13" s="228"/>
      <c r="C13" s="228"/>
      <c r="D13" s="228"/>
      <c r="E13" s="228"/>
      <c r="F13" s="228"/>
      <c r="G13" s="228"/>
      <c r="H13" s="228"/>
      <c r="I13" s="175"/>
      <c r="J13" s="175"/>
      <c r="K13" s="152" t="s">
        <v>283</v>
      </c>
      <c r="L13" s="228">
        <v>0.2</v>
      </c>
      <c r="M13" s="151">
        <v>43832</v>
      </c>
      <c r="N13" s="151">
        <v>44012</v>
      </c>
      <c r="O13" s="152"/>
      <c r="P13" s="152" t="s">
        <v>279</v>
      </c>
      <c r="Q13" s="182">
        <f>(T13*Y13)+(T15*Y15)+(T17*Y17)+(T16*Y16)+(T14*Y14)</f>
        <v>0</v>
      </c>
      <c r="R13" s="182" t="s">
        <v>59</v>
      </c>
      <c r="S13" s="137" t="s">
        <v>284</v>
      </c>
      <c r="T13" s="84">
        <v>0.35</v>
      </c>
      <c r="U13" s="31">
        <v>43831</v>
      </c>
      <c r="V13" s="31">
        <v>43860</v>
      </c>
      <c r="W13" s="7">
        <f>V13-U13</f>
        <v>29</v>
      </c>
      <c r="X13" s="104"/>
      <c r="Y13" s="8">
        <f>IF(X13="ejecutado",1,0)</f>
        <v>0</v>
      </c>
      <c r="Z13" s="9"/>
      <c r="AA13" s="9"/>
      <c r="AB13" s="122" t="s">
        <v>61</v>
      </c>
      <c r="AC13" s="122" t="s">
        <v>61</v>
      </c>
      <c r="AD13" s="122" t="s">
        <v>62</v>
      </c>
      <c r="AE13" s="122" t="s">
        <v>61</v>
      </c>
      <c r="AF13" s="122" t="s">
        <v>61</v>
      </c>
      <c r="AG13" s="122" t="s">
        <v>61</v>
      </c>
      <c r="AH13" s="122" t="s">
        <v>61</v>
      </c>
      <c r="AI13" s="122" t="s">
        <v>61</v>
      </c>
      <c r="AJ13" s="122" t="s">
        <v>61</v>
      </c>
      <c r="AK13" s="122" t="s">
        <v>61</v>
      </c>
      <c r="AL13" s="122" t="s">
        <v>61</v>
      </c>
      <c r="AM13" s="122" t="s">
        <v>61</v>
      </c>
      <c r="AN13" s="122" t="s">
        <v>61</v>
      </c>
      <c r="AO13" s="122" t="s">
        <v>61</v>
      </c>
      <c r="AP13" s="122" t="s">
        <v>61</v>
      </c>
      <c r="AQ13" s="122" t="s">
        <v>61</v>
      </c>
      <c r="AR13" s="122" t="s">
        <v>61</v>
      </c>
      <c r="AS13" s="122" t="s">
        <v>62</v>
      </c>
    </row>
    <row r="14" spans="1:45" ht="27.6">
      <c r="A14" s="342"/>
      <c r="B14" s="228"/>
      <c r="C14" s="228"/>
      <c r="D14" s="228"/>
      <c r="E14" s="228"/>
      <c r="F14" s="228"/>
      <c r="G14" s="228"/>
      <c r="H14" s="228"/>
      <c r="I14" s="175"/>
      <c r="J14" s="175"/>
      <c r="K14" s="152"/>
      <c r="L14" s="228"/>
      <c r="M14" s="151"/>
      <c r="N14" s="151"/>
      <c r="O14" s="152"/>
      <c r="P14" s="152"/>
      <c r="Q14" s="182"/>
      <c r="R14" s="182"/>
      <c r="S14" s="137" t="s">
        <v>285</v>
      </c>
      <c r="T14" s="84">
        <v>0.35</v>
      </c>
      <c r="U14" s="31">
        <v>43862</v>
      </c>
      <c r="V14" s="31">
        <v>43951</v>
      </c>
      <c r="W14" s="7">
        <f>V14-U14</f>
        <v>89</v>
      </c>
      <c r="X14" s="104"/>
      <c r="Y14" s="8">
        <f t="shared" ref="Y14:Y17" si="4">IF(X14="ejecutado",1,0)</f>
        <v>0</v>
      </c>
      <c r="Z14" s="9"/>
      <c r="AA14" s="9"/>
      <c r="AB14" s="122"/>
      <c r="AC14" s="122"/>
      <c r="AD14" s="122"/>
      <c r="AE14" s="122"/>
      <c r="AF14" s="122"/>
      <c r="AG14" s="122"/>
      <c r="AH14" s="122"/>
      <c r="AI14" s="122"/>
      <c r="AJ14" s="122"/>
      <c r="AK14" s="122"/>
      <c r="AL14" s="122"/>
      <c r="AM14" s="122"/>
      <c r="AN14" s="122"/>
      <c r="AO14" s="122"/>
      <c r="AP14" s="122"/>
      <c r="AQ14" s="122"/>
      <c r="AR14" s="122"/>
      <c r="AS14" s="122"/>
    </row>
    <row r="15" spans="1:45" ht="96.6">
      <c r="A15" s="342"/>
      <c r="B15" s="228"/>
      <c r="C15" s="228"/>
      <c r="D15" s="228"/>
      <c r="E15" s="228"/>
      <c r="F15" s="228"/>
      <c r="G15" s="228"/>
      <c r="H15" s="228"/>
      <c r="I15" s="175"/>
      <c r="J15" s="175"/>
      <c r="K15" s="152"/>
      <c r="L15" s="228"/>
      <c r="M15" s="151"/>
      <c r="N15" s="151"/>
      <c r="O15" s="152"/>
      <c r="P15" s="152"/>
      <c r="Q15" s="182"/>
      <c r="R15" s="182"/>
      <c r="S15" s="137" t="s">
        <v>286</v>
      </c>
      <c r="T15" s="84">
        <v>0.1</v>
      </c>
      <c r="U15" s="31">
        <v>43831</v>
      </c>
      <c r="V15" s="31">
        <v>43889</v>
      </c>
      <c r="W15" s="7">
        <f t="shared" ref="W15:W17" si="5">V15-U15</f>
        <v>58</v>
      </c>
      <c r="X15" s="104"/>
      <c r="Y15" s="8">
        <f t="shared" si="4"/>
        <v>0</v>
      </c>
      <c r="Z15" s="9"/>
      <c r="AA15" s="9"/>
      <c r="AB15" s="122" t="s">
        <v>61</v>
      </c>
      <c r="AC15" s="122" t="s">
        <v>61</v>
      </c>
      <c r="AD15" s="122" t="s">
        <v>62</v>
      </c>
      <c r="AE15" s="122" t="s">
        <v>61</v>
      </c>
      <c r="AF15" s="122" t="s">
        <v>61</v>
      </c>
      <c r="AG15" s="122" t="s">
        <v>61</v>
      </c>
      <c r="AH15" s="122" t="s">
        <v>61</v>
      </c>
      <c r="AI15" s="122" t="s">
        <v>61</v>
      </c>
      <c r="AJ15" s="122" t="s">
        <v>61</v>
      </c>
      <c r="AK15" s="122" t="s">
        <v>61</v>
      </c>
      <c r="AL15" s="122" t="s">
        <v>61</v>
      </c>
      <c r="AM15" s="122" t="s">
        <v>61</v>
      </c>
      <c r="AN15" s="122" t="s">
        <v>61</v>
      </c>
      <c r="AO15" s="122" t="s">
        <v>61</v>
      </c>
      <c r="AP15" s="122" t="s">
        <v>61</v>
      </c>
      <c r="AQ15" s="122" t="s">
        <v>61</v>
      </c>
      <c r="AR15" s="122" t="s">
        <v>61</v>
      </c>
      <c r="AS15" s="122" t="s">
        <v>62</v>
      </c>
    </row>
    <row r="16" spans="1:45" ht="96.6">
      <c r="A16" s="342"/>
      <c r="B16" s="228"/>
      <c r="C16" s="228"/>
      <c r="D16" s="228"/>
      <c r="E16" s="228"/>
      <c r="F16" s="228"/>
      <c r="G16" s="228"/>
      <c r="H16" s="228"/>
      <c r="I16" s="175"/>
      <c r="J16" s="175"/>
      <c r="K16" s="152"/>
      <c r="L16" s="228"/>
      <c r="M16" s="151"/>
      <c r="N16" s="151"/>
      <c r="O16" s="152"/>
      <c r="P16" s="152"/>
      <c r="Q16" s="182"/>
      <c r="R16" s="182"/>
      <c r="S16" s="137" t="s">
        <v>287</v>
      </c>
      <c r="T16" s="84">
        <v>0.1</v>
      </c>
      <c r="U16" s="31">
        <v>43891</v>
      </c>
      <c r="V16" s="31">
        <v>43951</v>
      </c>
      <c r="W16" s="7">
        <f t="shared" si="5"/>
        <v>60</v>
      </c>
      <c r="X16" s="104"/>
      <c r="Y16" s="8">
        <f t="shared" si="4"/>
        <v>0</v>
      </c>
      <c r="Z16" s="9"/>
      <c r="AA16" s="9"/>
      <c r="AB16" s="122"/>
      <c r="AC16" s="122"/>
      <c r="AD16" s="122"/>
      <c r="AE16" s="122"/>
      <c r="AF16" s="122"/>
      <c r="AG16" s="122"/>
      <c r="AH16" s="122"/>
      <c r="AI16" s="122"/>
      <c r="AJ16" s="122"/>
      <c r="AK16" s="122"/>
      <c r="AL16" s="122"/>
      <c r="AM16" s="122"/>
      <c r="AN16" s="122"/>
      <c r="AO16" s="122"/>
      <c r="AP16" s="122"/>
      <c r="AQ16" s="122"/>
      <c r="AR16" s="122"/>
      <c r="AS16" s="122"/>
    </row>
    <row r="17" spans="1:45" ht="96.6">
      <c r="A17" s="342"/>
      <c r="B17" s="228"/>
      <c r="C17" s="228"/>
      <c r="D17" s="228"/>
      <c r="E17" s="228"/>
      <c r="F17" s="228"/>
      <c r="G17" s="228"/>
      <c r="H17" s="228"/>
      <c r="I17" s="175"/>
      <c r="J17" s="175"/>
      <c r="K17" s="152"/>
      <c r="L17" s="228"/>
      <c r="M17" s="151"/>
      <c r="N17" s="151"/>
      <c r="O17" s="152"/>
      <c r="P17" s="152"/>
      <c r="Q17" s="182"/>
      <c r="R17" s="182"/>
      <c r="S17" s="137" t="s">
        <v>288</v>
      </c>
      <c r="T17" s="84">
        <v>0.1</v>
      </c>
      <c r="U17" s="31">
        <v>43952</v>
      </c>
      <c r="V17" s="31">
        <v>44012</v>
      </c>
      <c r="W17" s="7">
        <f t="shared" si="5"/>
        <v>60</v>
      </c>
      <c r="X17" s="104"/>
      <c r="Y17" s="8">
        <f t="shared" si="4"/>
        <v>0</v>
      </c>
      <c r="Z17" s="9"/>
      <c r="AA17" s="9"/>
      <c r="AB17" s="122" t="s">
        <v>61</v>
      </c>
      <c r="AC17" s="122" t="s">
        <v>61</v>
      </c>
      <c r="AD17" s="122" t="s">
        <v>62</v>
      </c>
      <c r="AE17" s="122" t="s">
        <v>61</v>
      </c>
      <c r="AF17" s="122" t="s">
        <v>61</v>
      </c>
      <c r="AG17" s="122" t="s">
        <v>61</v>
      </c>
      <c r="AH17" s="122" t="s">
        <v>61</v>
      </c>
      <c r="AI17" s="122" t="s">
        <v>61</v>
      </c>
      <c r="AJ17" s="122" t="s">
        <v>61</v>
      </c>
      <c r="AK17" s="122" t="s">
        <v>61</v>
      </c>
      <c r="AL17" s="122" t="s">
        <v>61</v>
      </c>
      <c r="AM17" s="122" t="s">
        <v>61</v>
      </c>
      <c r="AN17" s="122" t="s">
        <v>61</v>
      </c>
      <c r="AO17" s="122" t="s">
        <v>61</v>
      </c>
      <c r="AP17" s="122" t="s">
        <v>61</v>
      </c>
      <c r="AQ17" s="122" t="s">
        <v>61</v>
      </c>
      <c r="AR17" s="122" t="s">
        <v>61</v>
      </c>
      <c r="AS17" s="122" t="s">
        <v>62</v>
      </c>
    </row>
    <row r="18" spans="1:45">
      <c r="AB18" s="23"/>
      <c r="AC18" s="23"/>
      <c r="AD18" s="23"/>
      <c r="AE18" s="23"/>
      <c r="AF18" s="23"/>
      <c r="AG18" s="23"/>
      <c r="AI18" s="23"/>
      <c r="AJ18" s="23"/>
      <c r="AK18" s="23"/>
      <c r="AL18" s="23"/>
      <c r="AM18" s="23"/>
      <c r="AN18" s="23"/>
      <c r="AO18" s="23"/>
      <c r="AP18" s="23"/>
      <c r="AQ18" s="23"/>
      <c r="AR18" s="23"/>
      <c r="AS18" s="23"/>
    </row>
    <row r="19" spans="1:45">
      <c r="AB19" s="23"/>
      <c r="AC19" s="23"/>
      <c r="AD19" s="23"/>
      <c r="AE19" s="23"/>
      <c r="AF19" s="23"/>
      <c r="AG19" s="23"/>
      <c r="AI19" s="23"/>
      <c r="AJ19" s="23"/>
      <c r="AK19" s="23"/>
      <c r="AL19" s="23"/>
      <c r="AM19" s="23"/>
      <c r="AN19" s="23"/>
      <c r="AO19" s="23"/>
      <c r="AP19" s="23"/>
      <c r="AQ19" s="23"/>
      <c r="AR19" s="23"/>
      <c r="AS19" s="23"/>
    </row>
    <row r="20" spans="1:45">
      <c r="AB20" s="23"/>
      <c r="AC20" s="23"/>
      <c r="AD20" s="23"/>
      <c r="AE20" s="23"/>
      <c r="AF20" s="23"/>
      <c r="AG20" s="23"/>
      <c r="AI20" s="23"/>
      <c r="AJ20" s="23"/>
      <c r="AK20" s="23"/>
      <c r="AL20" s="23"/>
      <c r="AM20" s="23"/>
      <c r="AN20" s="23"/>
      <c r="AO20" s="23"/>
      <c r="AP20" s="23"/>
      <c r="AQ20" s="23"/>
      <c r="AR20" s="23"/>
      <c r="AS20" s="23"/>
    </row>
    <row r="21" spans="1:45">
      <c r="AB21" s="23"/>
      <c r="AC21" s="23"/>
      <c r="AD21" s="23"/>
      <c r="AE21" s="23"/>
      <c r="AF21" s="23"/>
      <c r="AG21" s="23"/>
      <c r="AI21" s="23"/>
      <c r="AJ21" s="23"/>
      <c r="AK21" s="23"/>
      <c r="AL21" s="23"/>
      <c r="AM21" s="23"/>
      <c r="AN21" s="23"/>
      <c r="AO21" s="23"/>
      <c r="AP21" s="23"/>
      <c r="AQ21" s="23"/>
      <c r="AR21" s="23"/>
      <c r="AS21" s="23"/>
    </row>
    <row r="22" spans="1:45">
      <c r="AB22" s="23"/>
      <c r="AC22" s="23"/>
      <c r="AD22" s="23"/>
      <c r="AE22" s="23"/>
      <c r="AF22" s="23"/>
      <c r="AG22" s="23"/>
      <c r="AI22" s="23"/>
      <c r="AJ22" s="23"/>
      <c r="AK22" s="23"/>
      <c r="AL22" s="23"/>
      <c r="AM22" s="23"/>
      <c r="AN22" s="23"/>
      <c r="AO22" s="23"/>
      <c r="AP22" s="23"/>
      <c r="AQ22" s="23"/>
      <c r="AR22" s="23"/>
      <c r="AS22" s="23"/>
    </row>
    <row r="23" spans="1:45">
      <c r="AB23" s="23"/>
      <c r="AC23" s="23"/>
      <c r="AD23" s="23"/>
      <c r="AE23" s="23"/>
      <c r="AF23" s="23"/>
      <c r="AG23" s="23"/>
      <c r="AI23" s="23"/>
      <c r="AJ23" s="23"/>
      <c r="AK23" s="23"/>
      <c r="AL23" s="23"/>
      <c r="AM23" s="23"/>
      <c r="AN23" s="23"/>
      <c r="AO23" s="23"/>
      <c r="AP23" s="23"/>
      <c r="AQ23" s="23"/>
      <c r="AR23" s="23"/>
      <c r="AS23" s="23"/>
    </row>
    <row r="24" spans="1:45">
      <c r="AB24" s="23"/>
      <c r="AC24" s="23"/>
      <c r="AD24" s="23"/>
      <c r="AE24" s="23"/>
      <c r="AF24" s="23"/>
      <c r="AG24" s="23"/>
      <c r="AI24" s="23"/>
      <c r="AJ24" s="23"/>
      <c r="AK24" s="23"/>
      <c r="AL24" s="23"/>
      <c r="AM24" s="23"/>
      <c r="AN24" s="23"/>
      <c r="AO24" s="23"/>
      <c r="AP24" s="23"/>
      <c r="AQ24" s="23"/>
      <c r="AR24" s="23"/>
      <c r="AS24" s="23"/>
    </row>
    <row r="25" spans="1:45">
      <c r="AB25" s="23"/>
      <c r="AC25" s="23"/>
      <c r="AD25" s="23"/>
      <c r="AE25" s="23"/>
      <c r="AF25" s="23"/>
      <c r="AG25" s="23"/>
      <c r="AI25" s="23"/>
      <c r="AJ25" s="23"/>
      <c r="AK25" s="23"/>
      <c r="AL25" s="23"/>
      <c r="AM25" s="23"/>
      <c r="AN25" s="23"/>
      <c r="AO25" s="23"/>
      <c r="AP25" s="23"/>
      <c r="AQ25" s="23"/>
      <c r="AR25" s="23"/>
      <c r="AS25" s="23"/>
    </row>
    <row r="26" spans="1:45">
      <c r="AB26" s="23"/>
      <c r="AC26" s="23"/>
      <c r="AD26" s="23"/>
      <c r="AE26" s="23"/>
      <c r="AF26" s="23"/>
      <c r="AG26" s="23"/>
      <c r="AI26" s="23"/>
      <c r="AJ26" s="23"/>
      <c r="AK26" s="23"/>
      <c r="AL26" s="23"/>
      <c r="AM26" s="23"/>
      <c r="AN26" s="23"/>
      <c r="AO26" s="23"/>
      <c r="AP26" s="23"/>
      <c r="AQ26" s="23"/>
      <c r="AR26" s="23"/>
      <c r="AS26" s="23"/>
    </row>
    <row r="27" spans="1:45">
      <c r="AB27" s="23"/>
      <c r="AC27" s="23"/>
      <c r="AD27" s="23"/>
      <c r="AE27" s="23"/>
      <c r="AF27" s="23"/>
      <c r="AG27" s="23"/>
      <c r="AI27" s="23"/>
      <c r="AJ27" s="23"/>
      <c r="AK27" s="23"/>
      <c r="AL27" s="23"/>
      <c r="AM27" s="23"/>
      <c r="AN27" s="23"/>
      <c r="AO27" s="23"/>
      <c r="AP27" s="23"/>
      <c r="AQ27" s="23"/>
      <c r="AR27" s="23"/>
      <c r="AS27" s="23"/>
    </row>
    <row r="28" spans="1:45">
      <c r="AB28" s="23"/>
      <c r="AC28" s="23"/>
      <c r="AD28" s="23"/>
      <c r="AE28" s="23"/>
      <c r="AF28" s="23"/>
      <c r="AG28" s="23"/>
      <c r="AI28" s="23"/>
      <c r="AJ28" s="23"/>
      <c r="AK28" s="23"/>
      <c r="AL28" s="23"/>
      <c r="AM28" s="23"/>
      <c r="AN28" s="23"/>
      <c r="AO28" s="23"/>
      <c r="AP28" s="23"/>
      <c r="AQ28" s="23"/>
      <c r="AR28" s="23"/>
      <c r="AS28" s="23"/>
    </row>
    <row r="29" spans="1:45">
      <c r="AB29" s="23"/>
      <c r="AC29" s="23"/>
      <c r="AD29" s="23"/>
      <c r="AE29" s="23"/>
      <c r="AF29" s="23"/>
      <c r="AG29" s="23"/>
      <c r="AI29" s="23"/>
      <c r="AJ29" s="23"/>
      <c r="AK29" s="23"/>
      <c r="AL29" s="23"/>
      <c r="AM29" s="23"/>
      <c r="AN29" s="23"/>
      <c r="AO29" s="23"/>
      <c r="AP29" s="23"/>
      <c r="AQ29" s="23"/>
      <c r="AR29" s="23"/>
      <c r="AS29" s="23"/>
    </row>
    <row r="30" spans="1:45">
      <c r="AB30" s="23"/>
      <c r="AC30" s="23"/>
      <c r="AD30" s="23"/>
      <c r="AE30" s="23"/>
      <c r="AF30" s="23"/>
      <c r="AG30" s="23"/>
      <c r="AI30" s="23"/>
      <c r="AJ30" s="23"/>
      <c r="AK30" s="23"/>
      <c r="AL30" s="23"/>
      <c r="AM30" s="23"/>
      <c r="AN30" s="23"/>
      <c r="AO30" s="23"/>
      <c r="AP30" s="23"/>
      <c r="AQ30" s="23"/>
      <c r="AR30" s="23"/>
      <c r="AS30" s="23"/>
    </row>
    <row r="31" spans="1:45">
      <c r="AB31" s="23"/>
      <c r="AC31" s="23"/>
      <c r="AD31" s="23"/>
      <c r="AE31" s="23"/>
      <c r="AF31" s="23"/>
      <c r="AG31" s="23"/>
      <c r="AI31" s="23"/>
      <c r="AJ31" s="23"/>
      <c r="AK31" s="23"/>
      <c r="AL31" s="23"/>
      <c r="AM31" s="23"/>
      <c r="AN31" s="23"/>
      <c r="AO31" s="23"/>
      <c r="AP31" s="23"/>
      <c r="AQ31" s="23"/>
      <c r="AR31" s="23"/>
      <c r="AS31" s="23"/>
    </row>
    <row r="32" spans="1:45">
      <c r="AB32" s="23"/>
      <c r="AC32" s="23"/>
      <c r="AD32" s="23"/>
      <c r="AE32" s="23"/>
      <c r="AF32" s="23"/>
      <c r="AG32" s="23"/>
      <c r="AI32" s="23"/>
      <c r="AJ32" s="23"/>
      <c r="AK32" s="23"/>
      <c r="AL32" s="23"/>
      <c r="AM32" s="23"/>
      <c r="AN32" s="23"/>
      <c r="AO32" s="23"/>
      <c r="AP32" s="23"/>
      <c r="AQ32" s="23"/>
      <c r="AR32" s="23"/>
      <c r="AS32" s="23"/>
    </row>
    <row r="33" spans="28:45">
      <c r="AB33" s="23"/>
      <c r="AC33" s="23"/>
      <c r="AD33" s="23"/>
      <c r="AE33" s="23"/>
      <c r="AF33" s="23"/>
      <c r="AG33" s="23"/>
      <c r="AI33" s="23"/>
      <c r="AJ33" s="23"/>
      <c r="AK33" s="23"/>
      <c r="AL33" s="23"/>
      <c r="AM33" s="23"/>
      <c r="AN33" s="23"/>
      <c r="AO33" s="23"/>
      <c r="AP33" s="23"/>
      <c r="AQ33" s="23"/>
      <c r="AR33" s="23"/>
      <c r="AS33" s="23"/>
    </row>
    <row r="34" spans="28:45">
      <c r="AB34" s="23"/>
      <c r="AC34" s="23"/>
      <c r="AD34" s="23"/>
      <c r="AE34" s="23"/>
      <c r="AF34" s="23"/>
      <c r="AG34" s="23"/>
      <c r="AI34" s="23"/>
      <c r="AJ34" s="23"/>
      <c r="AK34" s="23"/>
      <c r="AL34" s="23"/>
      <c r="AM34" s="23"/>
      <c r="AN34" s="23"/>
      <c r="AO34" s="23"/>
      <c r="AP34" s="23"/>
      <c r="AQ34" s="23"/>
      <c r="AR34" s="23"/>
      <c r="AS34" s="23"/>
    </row>
    <row r="35" spans="28:45">
      <c r="AB35" s="23"/>
      <c r="AC35" s="23"/>
      <c r="AD35" s="23"/>
      <c r="AE35" s="23"/>
      <c r="AF35" s="23"/>
      <c r="AG35" s="23"/>
      <c r="AI35" s="23"/>
      <c r="AJ35" s="23"/>
      <c r="AK35" s="23"/>
      <c r="AL35" s="23"/>
      <c r="AM35" s="23"/>
      <c r="AN35" s="23"/>
      <c r="AO35" s="23"/>
      <c r="AP35" s="23"/>
      <c r="AQ35" s="23"/>
      <c r="AR35" s="23"/>
      <c r="AS35" s="23"/>
    </row>
  </sheetData>
  <mergeCells count="49">
    <mergeCell ref="B2:C4"/>
    <mergeCell ref="D2:AA2"/>
    <mergeCell ref="AB2:AS2"/>
    <mergeCell ref="D3:Q3"/>
    <mergeCell ref="R3:AA3"/>
    <mergeCell ref="AB3:AS3"/>
    <mergeCell ref="D4:AA4"/>
    <mergeCell ref="AB4:AS4"/>
    <mergeCell ref="AB6:AS6"/>
    <mergeCell ref="A8:A17"/>
    <mergeCell ref="B8:B17"/>
    <mergeCell ref="C8:C17"/>
    <mergeCell ref="D8:D17"/>
    <mergeCell ref="E8:E17"/>
    <mergeCell ref="F8:F17"/>
    <mergeCell ref="G8:G17"/>
    <mergeCell ref="H8:H17"/>
    <mergeCell ref="I8:I17"/>
    <mergeCell ref="A6:A7"/>
    <mergeCell ref="B6:J6"/>
    <mergeCell ref="K6:R6"/>
    <mergeCell ref="S6:V6"/>
    <mergeCell ref="X6:X7"/>
    <mergeCell ref="Z6:AA6"/>
    <mergeCell ref="J8:J17"/>
    <mergeCell ref="K8:K9"/>
    <mergeCell ref="L8:L9"/>
    <mergeCell ref="M8:M9"/>
    <mergeCell ref="N8:N9"/>
    <mergeCell ref="K13:K17"/>
    <mergeCell ref="L13:L17"/>
    <mergeCell ref="M13:M17"/>
    <mergeCell ref="N13:N17"/>
    <mergeCell ref="K10:K12"/>
    <mergeCell ref="L10:L12"/>
    <mergeCell ref="M10:M12"/>
    <mergeCell ref="N10:N12"/>
    <mergeCell ref="O10:O12"/>
    <mergeCell ref="O13:O17"/>
    <mergeCell ref="P13:P17"/>
    <mergeCell ref="Q13:Q17"/>
    <mergeCell ref="R13:R17"/>
    <mergeCell ref="P8:P9"/>
    <mergeCell ref="Q8:Q9"/>
    <mergeCell ref="R8:R9"/>
    <mergeCell ref="P10:P12"/>
    <mergeCell ref="Q10:Q12"/>
    <mergeCell ref="O8:O9"/>
    <mergeCell ref="R10:R12"/>
  </mergeCells>
  <conditionalFormatting sqref="AB18:AG535 AB8:AG9 AI8:AS9 AI18:AS535">
    <cfRule type="cellIs" dxfId="136" priority="6" operator="equal">
      <formula>"Aplica"</formula>
    </cfRule>
  </conditionalFormatting>
  <conditionalFormatting sqref="AB10:AG12 AI10:AS12">
    <cfRule type="cellIs" dxfId="135" priority="5" operator="equal">
      <formula>"Aplica"</formula>
    </cfRule>
  </conditionalFormatting>
  <conditionalFormatting sqref="AH8:AH9 AH18:AH535">
    <cfRule type="cellIs" dxfId="134" priority="4" operator="equal">
      <formula>"Aplica"</formula>
    </cfRule>
  </conditionalFormatting>
  <conditionalFormatting sqref="AH10:AH12">
    <cfRule type="cellIs" dxfId="133" priority="3" operator="equal">
      <formula>"Aplica"</formula>
    </cfRule>
  </conditionalFormatting>
  <conditionalFormatting sqref="AB13:AG17 AI13:AS17">
    <cfRule type="cellIs" dxfId="132" priority="2" operator="equal">
      <formula>"Aplica"</formula>
    </cfRule>
  </conditionalFormatting>
  <conditionalFormatting sqref="AH13:AH17">
    <cfRule type="cellIs" dxfId="131" priority="1" operator="equal">
      <formula>"Aplica"</formula>
    </cfRule>
  </conditionalFormatting>
  <dataValidations count="3">
    <dataValidation type="list" allowBlank="1" showInputMessage="1" showErrorMessage="1" sqref="AB8:AS17" xr:uid="{00000000-0002-0000-0700-000000000000}">
      <formula1>"Aplica, -"</formula1>
    </dataValidation>
    <dataValidation type="list" allowBlank="1" showInputMessage="1" showErrorMessage="1" sqref="E8" xr:uid="{00000000-0002-0000-0700-000001000000}">
      <formula1>INDIRECT(D8)</formula1>
    </dataValidation>
    <dataValidation type="list" allowBlank="1" showInputMessage="1" showErrorMessage="1" sqref="AB18:AG334 AI18:AS334" xr:uid="{00000000-0002-0000-0700-000002000000}">
      <formula1>"Aplica"</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3000000}">
          <x14:formula1>
            <xm:f>'C:\Users\ALEXAN~1\AppData\Local\Temp\Rar$DIa0.072\[GREF - PLAN DEACCIÓN 2020.xlsx]Instructivo'!#REF!</xm:f>
          </x14:formula1>
          <xm:sqref>R8:R17</xm:sqref>
        </x14:dataValidation>
        <x14:dataValidation type="list" allowBlank="1" showInputMessage="1" showErrorMessage="1" xr:uid="{00000000-0002-0000-0700-000004000000}">
          <x14:formula1>
            <xm:f>'C:\Users\ALEXAN~1\AppData\Local\Temp\Rar$DIa0.072\[GREF - PLAN DEACCIÓN 2020.xlsx]Hoja2'!#REF!</xm:f>
          </x14:formula1>
          <xm:sqref>X8:X17 F8 B8:D8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S37"/>
  <sheetViews>
    <sheetView zoomScale="50" zoomScaleNormal="50" workbookViewId="0">
      <selection activeCell="S8" sqref="S8:S16"/>
    </sheetView>
  </sheetViews>
  <sheetFormatPr defaultColWidth="11.42578125" defaultRowHeight="13.9"/>
  <cols>
    <col min="1" max="1" width="5.5703125" style="1" bestFit="1" customWidth="1"/>
    <col min="2" max="2" width="22.5703125" style="1" customWidth="1"/>
    <col min="3" max="3" width="18.42578125" style="1" customWidth="1"/>
    <col min="4" max="5" width="21.28515625" style="1" customWidth="1"/>
    <col min="6" max="6" width="21.140625" style="1" customWidth="1"/>
    <col min="7" max="7" width="19.42578125" style="1" customWidth="1"/>
    <col min="8" max="8" width="17.140625" style="1" customWidth="1"/>
    <col min="9" max="10" width="21.140625" style="1" customWidth="1"/>
    <col min="11" max="11" width="17.85546875" style="1" customWidth="1"/>
    <col min="12" max="12" width="23.140625" style="1" customWidth="1"/>
    <col min="13" max="14" width="19.85546875" style="1" customWidth="1"/>
    <col min="15" max="15" width="13.85546875" style="1" hidden="1" customWidth="1"/>
    <col min="16" max="16" width="17.140625" style="1" customWidth="1"/>
    <col min="17" max="17" width="19.7109375" style="1" customWidth="1"/>
    <col min="18" max="18" width="22.5703125" style="1" customWidth="1"/>
    <col min="19" max="19" width="35.7109375" style="1" customWidth="1"/>
    <col min="20" max="20" width="23.5703125" style="1" customWidth="1"/>
    <col min="21" max="21" width="23.85546875" style="1" customWidth="1"/>
    <col min="22" max="22" width="20.28515625" style="1" customWidth="1"/>
    <col min="23" max="23" width="19.85546875" style="1" hidden="1" customWidth="1"/>
    <col min="24" max="24" width="21.5703125" style="1" customWidth="1"/>
    <col min="25" max="25" width="19.85546875" style="1" hidden="1" customWidth="1"/>
    <col min="26" max="26" width="26.7109375" style="1" customWidth="1"/>
    <col min="27" max="27" width="21.28515625" style="1" customWidth="1"/>
    <col min="28" max="28" width="17.5703125" style="1" customWidth="1"/>
    <col min="29" max="29" width="18.140625" style="1" customWidth="1"/>
    <col min="30" max="30" width="19" style="1" customWidth="1"/>
    <col min="31" max="31" width="24.85546875" style="1" customWidth="1"/>
    <col min="32" max="32" width="17" style="1" customWidth="1"/>
    <col min="33" max="33" width="17.85546875" style="1" customWidth="1"/>
    <col min="34" max="34" width="15.42578125" style="1" customWidth="1"/>
    <col min="35" max="35" width="19.7109375" style="1" customWidth="1"/>
    <col min="36" max="36" width="16.140625" style="1" customWidth="1"/>
    <col min="37" max="37" width="15.7109375" style="1" customWidth="1"/>
    <col min="38" max="38" width="19.28515625" style="1" customWidth="1"/>
    <col min="39" max="41" width="15.7109375" style="1" customWidth="1"/>
    <col min="42" max="42" width="24.5703125" style="1" customWidth="1"/>
    <col min="43" max="43" width="23.7109375" style="1" customWidth="1"/>
    <col min="44" max="44" width="19.5703125" style="1" customWidth="1"/>
    <col min="45" max="45" width="16.7109375" style="1" customWidth="1"/>
    <col min="46" max="16384" width="11.42578125" style="1"/>
  </cols>
  <sheetData>
    <row r="1" spans="1:45" ht="14.45" thickBot="1"/>
    <row r="2" spans="1:45" ht="45" customHeight="1" thickBot="1">
      <c r="B2" s="303"/>
      <c r="C2" s="304"/>
      <c r="D2" s="309" t="s">
        <v>0</v>
      </c>
      <c r="E2" s="310"/>
      <c r="F2" s="310"/>
      <c r="G2" s="310"/>
      <c r="H2" s="310"/>
      <c r="I2" s="310"/>
      <c r="J2" s="310"/>
      <c r="K2" s="310"/>
      <c r="L2" s="310"/>
      <c r="M2" s="310"/>
      <c r="N2" s="310"/>
      <c r="O2" s="310"/>
      <c r="P2" s="310"/>
      <c r="Q2" s="310"/>
      <c r="R2" s="310"/>
      <c r="S2" s="310"/>
      <c r="T2" s="310"/>
      <c r="U2" s="310"/>
      <c r="V2" s="310"/>
      <c r="W2" s="310"/>
      <c r="X2" s="310"/>
      <c r="Y2" s="310"/>
      <c r="Z2" s="310"/>
      <c r="AA2" s="311"/>
      <c r="AB2" s="312" t="s">
        <v>0</v>
      </c>
      <c r="AC2" s="313"/>
      <c r="AD2" s="313"/>
      <c r="AE2" s="313"/>
      <c r="AF2" s="313"/>
      <c r="AG2" s="313"/>
      <c r="AH2" s="313"/>
      <c r="AI2" s="313"/>
      <c r="AJ2" s="313"/>
      <c r="AK2" s="313"/>
      <c r="AL2" s="313"/>
      <c r="AM2" s="313"/>
      <c r="AN2" s="313"/>
      <c r="AO2" s="313"/>
      <c r="AP2" s="313"/>
      <c r="AQ2" s="313"/>
      <c r="AR2" s="313"/>
      <c r="AS2" s="313"/>
    </row>
    <row r="3" spans="1:45" ht="45" customHeight="1" thickBot="1">
      <c r="B3" s="305"/>
      <c r="C3" s="306"/>
      <c r="D3" s="314" t="s">
        <v>1</v>
      </c>
      <c r="E3" s="315"/>
      <c r="F3" s="315"/>
      <c r="G3" s="315"/>
      <c r="H3" s="315"/>
      <c r="I3" s="315"/>
      <c r="J3" s="315"/>
      <c r="K3" s="315"/>
      <c r="L3" s="315"/>
      <c r="M3" s="315"/>
      <c r="N3" s="315"/>
      <c r="O3" s="315"/>
      <c r="P3" s="315"/>
      <c r="Q3" s="316"/>
      <c r="R3" s="317" t="s">
        <v>2</v>
      </c>
      <c r="S3" s="315"/>
      <c r="T3" s="315"/>
      <c r="U3" s="315"/>
      <c r="V3" s="315"/>
      <c r="W3" s="315"/>
      <c r="X3" s="315"/>
      <c r="Y3" s="315"/>
      <c r="Z3" s="315"/>
      <c r="AA3" s="318"/>
      <c r="AB3" s="319"/>
      <c r="AC3" s="320"/>
      <c r="AD3" s="320"/>
      <c r="AE3" s="320"/>
      <c r="AF3" s="320"/>
      <c r="AG3" s="320"/>
      <c r="AH3" s="320"/>
      <c r="AI3" s="320"/>
      <c r="AJ3" s="320"/>
      <c r="AK3" s="320"/>
      <c r="AL3" s="320"/>
      <c r="AM3" s="320"/>
      <c r="AN3" s="320"/>
      <c r="AO3" s="320"/>
      <c r="AP3" s="320"/>
      <c r="AQ3" s="320"/>
      <c r="AR3" s="320"/>
      <c r="AS3" s="320"/>
    </row>
    <row r="4" spans="1:45" ht="45" customHeight="1" thickBot="1">
      <c r="B4" s="307"/>
      <c r="C4" s="308"/>
      <c r="D4" s="314" t="s">
        <v>3</v>
      </c>
      <c r="E4" s="315"/>
      <c r="F4" s="315"/>
      <c r="G4" s="315"/>
      <c r="H4" s="315"/>
      <c r="I4" s="315"/>
      <c r="J4" s="315"/>
      <c r="K4" s="315"/>
      <c r="L4" s="315"/>
      <c r="M4" s="315"/>
      <c r="N4" s="315"/>
      <c r="O4" s="315"/>
      <c r="P4" s="315"/>
      <c r="Q4" s="315"/>
      <c r="R4" s="315"/>
      <c r="S4" s="315"/>
      <c r="T4" s="315"/>
      <c r="U4" s="315"/>
      <c r="V4" s="315"/>
      <c r="W4" s="315"/>
      <c r="X4" s="315"/>
      <c r="Y4" s="315"/>
      <c r="Z4" s="315"/>
      <c r="AA4" s="318"/>
      <c r="AB4" s="319"/>
      <c r="AC4" s="320"/>
      <c r="AD4" s="320"/>
      <c r="AE4" s="320"/>
      <c r="AF4" s="320"/>
      <c r="AG4" s="320"/>
      <c r="AH4" s="320"/>
      <c r="AI4" s="320"/>
      <c r="AJ4" s="320"/>
      <c r="AK4" s="320"/>
      <c r="AL4" s="320"/>
      <c r="AM4" s="320"/>
      <c r="AN4" s="320"/>
      <c r="AO4" s="320"/>
      <c r="AP4" s="320"/>
      <c r="AQ4" s="320"/>
      <c r="AR4" s="320"/>
      <c r="AS4" s="320"/>
    </row>
    <row r="6" spans="1:45" ht="36" customHeight="1">
      <c r="A6" s="323" t="s">
        <v>4</v>
      </c>
      <c r="B6" s="324" t="s">
        <v>5</v>
      </c>
      <c r="C6" s="325"/>
      <c r="D6" s="325"/>
      <c r="E6" s="325"/>
      <c r="F6" s="325"/>
      <c r="G6" s="325"/>
      <c r="H6" s="325"/>
      <c r="I6" s="325"/>
      <c r="J6" s="326"/>
      <c r="K6" s="327" t="s">
        <v>6</v>
      </c>
      <c r="L6" s="328"/>
      <c r="M6" s="328"/>
      <c r="N6" s="328"/>
      <c r="O6" s="328"/>
      <c r="P6" s="328"/>
      <c r="Q6" s="328"/>
      <c r="R6" s="329"/>
      <c r="S6" s="330" t="s">
        <v>7</v>
      </c>
      <c r="T6" s="330"/>
      <c r="U6" s="330"/>
      <c r="V6" s="330"/>
      <c r="W6" s="103"/>
      <c r="X6" s="331" t="s">
        <v>8</v>
      </c>
      <c r="Y6" s="103"/>
      <c r="Z6" s="331" t="s">
        <v>9</v>
      </c>
      <c r="AA6" s="331"/>
      <c r="AB6" s="321" t="s">
        <v>10</v>
      </c>
      <c r="AC6" s="322"/>
      <c r="AD6" s="322"/>
      <c r="AE6" s="322"/>
      <c r="AF6" s="322"/>
      <c r="AG6" s="322"/>
      <c r="AH6" s="322"/>
      <c r="AI6" s="322"/>
      <c r="AJ6" s="322"/>
      <c r="AK6" s="322"/>
      <c r="AL6" s="322"/>
      <c r="AM6" s="322"/>
      <c r="AN6" s="322"/>
      <c r="AO6" s="322"/>
      <c r="AP6" s="322"/>
      <c r="AQ6" s="322"/>
      <c r="AR6" s="322"/>
      <c r="AS6" s="322"/>
    </row>
    <row r="7" spans="1:45" ht="108" customHeight="1">
      <c r="A7" s="323"/>
      <c r="B7" s="2" t="s">
        <v>11</v>
      </c>
      <c r="C7" s="2" t="s">
        <v>12</v>
      </c>
      <c r="D7" s="2" t="s">
        <v>13</v>
      </c>
      <c r="E7" s="2" t="s">
        <v>14</v>
      </c>
      <c r="F7" s="2" t="s">
        <v>15</v>
      </c>
      <c r="G7" s="2" t="s">
        <v>16</v>
      </c>
      <c r="H7" s="2" t="s">
        <v>17</v>
      </c>
      <c r="I7" s="2" t="s">
        <v>18</v>
      </c>
      <c r="J7" s="2" t="s">
        <v>19</v>
      </c>
      <c r="K7" s="3" t="s">
        <v>20</v>
      </c>
      <c r="L7" s="3" t="s">
        <v>21</v>
      </c>
      <c r="M7" s="3" t="s">
        <v>22</v>
      </c>
      <c r="N7" s="3" t="s">
        <v>23</v>
      </c>
      <c r="O7" s="3" t="s">
        <v>24</v>
      </c>
      <c r="P7" s="3" t="s">
        <v>25</v>
      </c>
      <c r="Q7" s="3" t="s">
        <v>19</v>
      </c>
      <c r="R7" s="3" t="s">
        <v>26</v>
      </c>
      <c r="S7" s="4" t="s">
        <v>27</v>
      </c>
      <c r="T7" s="4" t="s">
        <v>18</v>
      </c>
      <c r="U7" s="4" t="s">
        <v>28</v>
      </c>
      <c r="V7" s="4" t="s">
        <v>29</v>
      </c>
      <c r="W7" s="4"/>
      <c r="X7" s="331"/>
      <c r="Y7" s="4" t="s">
        <v>19</v>
      </c>
      <c r="Z7" s="5" t="s">
        <v>30</v>
      </c>
      <c r="AA7" s="5" t="s">
        <v>31</v>
      </c>
      <c r="AB7" s="6" t="s">
        <v>32</v>
      </c>
      <c r="AC7" s="6" t="s">
        <v>33</v>
      </c>
      <c r="AD7" s="6" t="s">
        <v>34</v>
      </c>
      <c r="AE7" s="6" t="s">
        <v>35</v>
      </c>
      <c r="AF7" s="6" t="s">
        <v>36</v>
      </c>
      <c r="AG7" s="6" t="s">
        <v>37</v>
      </c>
      <c r="AH7" s="6" t="s">
        <v>38</v>
      </c>
      <c r="AI7" s="6" t="s">
        <v>39</v>
      </c>
      <c r="AJ7" s="6" t="s">
        <v>40</v>
      </c>
      <c r="AK7" s="6" t="s">
        <v>41</v>
      </c>
      <c r="AL7" s="6" t="s">
        <v>42</v>
      </c>
      <c r="AM7" s="6" t="s">
        <v>43</v>
      </c>
      <c r="AN7" s="6" t="s">
        <v>44</v>
      </c>
      <c r="AO7" s="6" t="s">
        <v>45</v>
      </c>
      <c r="AP7" s="6" t="s">
        <v>46</v>
      </c>
      <c r="AQ7" s="6" t="s">
        <v>47</v>
      </c>
      <c r="AR7" s="6" t="s">
        <v>48</v>
      </c>
      <c r="AS7" s="6" t="s">
        <v>49</v>
      </c>
    </row>
    <row r="8" spans="1:45" ht="87.6" customHeight="1">
      <c r="A8" s="152">
        <v>10</v>
      </c>
      <c r="B8" s="152" t="s">
        <v>130</v>
      </c>
      <c r="C8" s="171" t="s">
        <v>318</v>
      </c>
      <c r="D8" s="152" t="s">
        <v>319</v>
      </c>
      <c r="E8" s="152" t="s">
        <v>320</v>
      </c>
      <c r="F8" s="152" t="s">
        <v>54</v>
      </c>
      <c r="G8" s="152" t="s">
        <v>321</v>
      </c>
      <c r="H8" s="152" t="s">
        <v>322</v>
      </c>
      <c r="I8" s="175">
        <v>1</v>
      </c>
      <c r="J8" s="175">
        <f>(L8*Q8)+(L13*Q13)+(L11*Q11)</f>
        <v>0</v>
      </c>
      <c r="K8" s="152" t="s">
        <v>323</v>
      </c>
      <c r="L8" s="228">
        <v>0.6</v>
      </c>
      <c r="M8" s="151">
        <v>43831</v>
      </c>
      <c r="N8" s="151">
        <v>44012</v>
      </c>
      <c r="O8" s="152"/>
      <c r="P8" s="152" t="s">
        <v>324</v>
      </c>
      <c r="Q8" s="182">
        <f>(T8*Y8)+(T9*Y9)+(T10*Y10)</f>
        <v>0</v>
      </c>
      <c r="R8" s="182" t="s">
        <v>59</v>
      </c>
      <c r="S8" s="104" t="s">
        <v>325</v>
      </c>
      <c r="T8" s="106">
        <v>0.4</v>
      </c>
      <c r="U8" s="117">
        <v>43831</v>
      </c>
      <c r="V8" s="117">
        <v>43861</v>
      </c>
      <c r="W8" s="7">
        <f>V8-U8</f>
        <v>30</v>
      </c>
      <c r="X8" s="104"/>
      <c r="Y8" s="8">
        <f>IF(X8="ejecutado",1,0)</f>
        <v>0</v>
      </c>
      <c r="Z8" s="9"/>
      <c r="AA8" s="9"/>
      <c r="AB8" s="122" t="s">
        <v>61</v>
      </c>
      <c r="AC8" s="122" t="s">
        <v>61</v>
      </c>
      <c r="AD8" s="122" t="s">
        <v>62</v>
      </c>
      <c r="AE8" s="122" t="s">
        <v>61</v>
      </c>
      <c r="AF8" s="122" t="s">
        <v>61</v>
      </c>
      <c r="AG8" s="122" t="s">
        <v>61</v>
      </c>
      <c r="AH8" s="122" t="s">
        <v>61</v>
      </c>
      <c r="AI8" s="122" t="s">
        <v>62</v>
      </c>
      <c r="AJ8" s="122" t="s">
        <v>62</v>
      </c>
      <c r="AK8" s="122" t="s">
        <v>62</v>
      </c>
      <c r="AL8" s="122" t="s">
        <v>62</v>
      </c>
      <c r="AM8" s="122" t="s">
        <v>62</v>
      </c>
      <c r="AN8" s="122" t="s">
        <v>62</v>
      </c>
      <c r="AO8" s="122" t="s">
        <v>62</v>
      </c>
      <c r="AP8" s="122" t="s">
        <v>61</v>
      </c>
      <c r="AQ8" s="122" t="s">
        <v>61</v>
      </c>
      <c r="AR8" s="122" t="s">
        <v>61</v>
      </c>
      <c r="AS8" s="122" t="s">
        <v>62</v>
      </c>
    </row>
    <row r="9" spans="1:45" ht="39" customHeight="1">
      <c r="A9" s="152"/>
      <c r="B9" s="152"/>
      <c r="C9" s="171"/>
      <c r="D9" s="152"/>
      <c r="E9" s="152"/>
      <c r="F9" s="152"/>
      <c r="G9" s="152"/>
      <c r="H9" s="152"/>
      <c r="I9" s="229"/>
      <c r="J9" s="229"/>
      <c r="K9" s="152"/>
      <c r="L9" s="228"/>
      <c r="M9" s="151"/>
      <c r="N9" s="151"/>
      <c r="O9" s="152"/>
      <c r="P9" s="152"/>
      <c r="Q9" s="182"/>
      <c r="R9" s="182"/>
      <c r="S9" s="104" t="s">
        <v>326</v>
      </c>
      <c r="T9" s="106">
        <v>0.2</v>
      </c>
      <c r="U9" s="117">
        <v>43862</v>
      </c>
      <c r="V9" s="117">
        <v>43889</v>
      </c>
      <c r="W9" s="7">
        <f t="shared" ref="W9:W16" si="0">V9-U9</f>
        <v>27</v>
      </c>
      <c r="X9" s="104"/>
      <c r="Y9" s="8">
        <f t="shared" ref="Y9:Y10" si="1">IF(X9="ejecutado",1,0)</f>
        <v>0</v>
      </c>
      <c r="Z9" s="9"/>
      <c r="AA9" s="9"/>
      <c r="AB9" s="122" t="s">
        <v>61</v>
      </c>
      <c r="AC9" s="122" t="s">
        <v>61</v>
      </c>
      <c r="AD9" s="122" t="s">
        <v>62</v>
      </c>
      <c r="AE9" s="122" t="s">
        <v>61</v>
      </c>
      <c r="AF9" s="122" t="s">
        <v>61</v>
      </c>
      <c r="AG9" s="122" t="s">
        <v>61</v>
      </c>
      <c r="AH9" s="122" t="s">
        <v>61</v>
      </c>
      <c r="AI9" s="122" t="s">
        <v>62</v>
      </c>
      <c r="AJ9" s="122" t="s">
        <v>62</v>
      </c>
      <c r="AK9" s="122" t="s">
        <v>62</v>
      </c>
      <c r="AL9" s="122" t="s">
        <v>62</v>
      </c>
      <c r="AM9" s="122" t="s">
        <v>62</v>
      </c>
      <c r="AN9" s="122" t="s">
        <v>62</v>
      </c>
      <c r="AO9" s="122" t="s">
        <v>62</v>
      </c>
      <c r="AP9" s="122" t="s">
        <v>61</v>
      </c>
      <c r="AQ9" s="122" t="s">
        <v>61</v>
      </c>
      <c r="AR9" s="122" t="s">
        <v>61</v>
      </c>
      <c r="AS9" s="122" t="s">
        <v>62</v>
      </c>
    </row>
    <row r="10" spans="1:45" ht="39" customHeight="1">
      <c r="A10" s="152"/>
      <c r="B10" s="152"/>
      <c r="C10" s="171"/>
      <c r="D10" s="152"/>
      <c r="E10" s="152"/>
      <c r="F10" s="152"/>
      <c r="G10" s="152"/>
      <c r="H10" s="152"/>
      <c r="I10" s="229"/>
      <c r="J10" s="229"/>
      <c r="K10" s="152"/>
      <c r="L10" s="228"/>
      <c r="M10" s="151"/>
      <c r="N10" s="151"/>
      <c r="O10" s="152"/>
      <c r="P10" s="152"/>
      <c r="Q10" s="182"/>
      <c r="R10" s="182"/>
      <c r="S10" s="104" t="s">
        <v>327</v>
      </c>
      <c r="T10" s="106">
        <v>0.4</v>
      </c>
      <c r="U10" s="117">
        <v>43891</v>
      </c>
      <c r="V10" s="117">
        <v>44012</v>
      </c>
      <c r="W10" s="7">
        <f t="shared" si="0"/>
        <v>121</v>
      </c>
      <c r="X10" s="104"/>
      <c r="Y10" s="8">
        <f t="shared" si="1"/>
        <v>0</v>
      </c>
      <c r="Z10" s="9"/>
      <c r="AA10" s="9"/>
      <c r="AB10" s="122" t="s">
        <v>61</v>
      </c>
      <c r="AC10" s="122" t="s">
        <v>61</v>
      </c>
      <c r="AD10" s="122" t="s">
        <v>62</v>
      </c>
      <c r="AE10" s="122" t="s">
        <v>61</v>
      </c>
      <c r="AF10" s="122" t="s">
        <v>61</v>
      </c>
      <c r="AG10" s="122" t="s">
        <v>61</v>
      </c>
      <c r="AH10" s="122" t="s">
        <v>61</v>
      </c>
      <c r="AI10" s="122" t="s">
        <v>62</v>
      </c>
      <c r="AJ10" s="122" t="s">
        <v>62</v>
      </c>
      <c r="AK10" s="122" t="s">
        <v>62</v>
      </c>
      <c r="AL10" s="122" t="s">
        <v>62</v>
      </c>
      <c r="AM10" s="122" t="s">
        <v>62</v>
      </c>
      <c r="AN10" s="122" t="s">
        <v>62</v>
      </c>
      <c r="AO10" s="122" t="s">
        <v>62</v>
      </c>
      <c r="AP10" s="122" t="s">
        <v>61</v>
      </c>
      <c r="AQ10" s="122" t="s">
        <v>61</v>
      </c>
      <c r="AR10" s="122" t="s">
        <v>61</v>
      </c>
      <c r="AS10" s="122" t="s">
        <v>62</v>
      </c>
    </row>
    <row r="11" spans="1:45" ht="39" customHeight="1">
      <c r="A11" s="152"/>
      <c r="B11" s="152"/>
      <c r="C11" s="171"/>
      <c r="D11" s="152"/>
      <c r="E11" s="152"/>
      <c r="F11" s="152"/>
      <c r="G11" s="152"/>
      <c r="H11" s="152"/>
      <c r="I11" s="229"/>
      <c r="J11" s="229"/>
      <c r="K11" s="158" t="s">
        <v>328</v>
      </c>
      <c r="L11" s="148">
        <v>0.2</v>
      </c>
      <c r="M11" s="156">
        <v>43831</v>
      </c>
      <c r="N11" s="156">
        <v>44012</v>
      </c>
      <c r="O11" s="104"/>
      <c r="P11" s="158" t="s">
        <v>329</v>
      </c>
      <c r="Q11" s="153">
        <f>(T11*Y11)+(T12*Y12)</f>
        <v>0</v>
      </c>
      <c r="R11" s="153" t="s">
        <v>59</v>
      </c>
      <c r="S11" s="104" t="s">
        <v>330</v>
      </c>
      <c r="T11" s="106">
        <v>0.3</v>
      </c>
      <c r="U11" s="117">
        <v>43831</v>
      </c>
      <c r="V11" s="117">
        <v>43889</v>
      </c>
      <c r="W11" s="7">
        <f t="shared" si="0"/>
        <v>58</v>
      </c>
      <c r="X11" s="104"/>
      <c r="Y11" s="8">
        <f>IF(X11="ejecutado",1,0)</f>
        <v>0</v>
      </c>
      <c r="Z11" s="9"/>
      <c r="AA11" s="9"/>
      <c r="AB11" s="122" t="s">
        <v>61</v>
      </c>
      <c r="AC11" s="122" t="s">
        <v>61</v>
      </c>
      <c r="AD11" s="122" t="s">
        <v>62</v>
      </c>
      <c r="AE11" s="122" t="s">
        <v>61</v>
      </c>
      <c r="AF11" s="122" t="s">
        <v>61</v>
      </c>
      <c r="AG11" s="122" t="s">
        <v>61</v>
      </c>
      <c r="AH11" s="122" t="s">
        <v>61</v>
      </c>
      <c r="AI11" s="122" t="s">
        <v>61</v>
      </c>
      <c r="AJ11" s="122" t="s">
        <v>62</v>
      </c>
      <c r="AK11" s="122" t="s">
        <v>61</v>
      </c>
      <c r="AL11" s="122" t="s">
        <v>61</v>
      </c>
      <c r="AM11" s="122" t="s">
        <v>61</v>
      </c>
      <c r="AN11" s="122" t="s">
        <v>61</v>
      </c>
      <c r="AO11" s="122" t="s">
        <v>61</v>
      </c>
      <c r="AP11" s="122" t="s">
        <v>61</v>
      </c>
      <c r="AQ11" s="122" t="s">
        <v>61</v>
      </c>
      <c r="AR11" s="122" t="s">
        <v>61</v>
      </c>
      <c r="AS11" s="122" t="s">
        <v>61</v>
      </c>
    </row>
    <row r="12" spans="1:45" ht="39" customHeight="1">
      <c r="A12" s="152"/>
      <c r="B12" s="152"/>
      <c r="C12" s="171"/>
      <c r="D12" s="152"/>
      <c r="E12" s="152"/>
      <c r="F12" s="152"/>
      <c r="G12" s="152"/>
      <c r="H12" s="152"/>
      <c r="I12" s="229"/>
      <c r="J12" s="229"/>
      <c r="K12" s="159"/>
      <c r="L12" s="150"/>
      <c r="M12" s="157"/>
      <c r="N12" s="157"/>
      <c r="O12" s="104"/>
      <c r="P12" s="159"/>
      <c r="Q12" s="155"/>
      <c r="R12" s="155"/>
      <c r="S12" s="104" t="s">
        <v>331</v>
      </c>
      <c r="T12" s="106">
        <v>0.7</v>
      </c>
      <c r="U12" s="117">
        <v>43891</v>
      </c>
      <c r="V12" s="117">
        <v>43983</v>
      </c>
      <c r="W12" s="7">
        <f t="shared" si="0"/>
        <v>92</v>
      </c>
      <c r="X12" s="104"/>
      <c r="Y12" s="8">
        <f>IF(X12="ejecutado",1,0)</f>
        <v>0</v>
      </c>
      <c r="Z12" s="9"/>
      <c r="AA12" s="9"/>
      <c r="AB12" s="122" t="s">
        <v>61</v>
      </c>
      <c r="AC12" s="122" t="s">
        <v>61</v>
      </c>
      <c r="AD12" s="122" t="s">
        <v>62</v>
      </c>
      <c r="AE12" s="122" t="s">
        <v>61</v>
      </c>
      <c r="AF12" s="122" t="s">
        <v>61</v>
      </c>
      <c r="AG12" s="122" t="s">
        <v>61</v>
      </c>
      <c r="AH12" s="122" t="s">
        <v>61</v>
      </c>
      <c r="AI12" s="122" t="s">
        <v>61</v>
      </c>
      <c r="AJ12" s="122" t="s">
        <v>62</v>
      </c>
      <c r="AK12" s="122" t="s">
        <v>61</v>
      </c>
      <c r="AL12" s="122" t="s">
        <v>61</v>
      </c>
      <c r="AM12" s="122" t="s">
        <v>61</v>
      </c>
      <c r="AN12" s="122" t="s">
        <v>61</v>
      </c>
      <c r="AO12" s="122" t="s">
        <v>61</v>
      </c>
      <c r="AP12" s="122" t="s">
        <v>61</v>
      </c>
      <c r="AQ12" s="122" t="s">
        <v>61</v>
      </c>
      <c r="AR12" s="122" t="s">
        <v>61</v>
      </c>
      <c r="AS12" s="122" t="s">
        <v>61</v>
      </c>
    </row>
    <row r="13" spans="1:45" ht="39" customHeight="1">
      <c r="A13" s="152"/>
      <c r="B13" s="152"/>
      <c r="C13" s="171"/>
      <c r="D13" s="152"/>
      <c r="E13" s="152"/>
      <c r="F13" s="152"/>
      <c r="G13" s="152"/>
      <c r="H13" s="152"/>
      <c r="I13" s="229"/>
      <c r="J13" s="229"/>
      <c r="K13" s="152" t="s">
        <v>332</v>
      </c>
      <c r="L13" s="228">
        <v>0.2</v>
      </c>
      <c r="M13" s="151">
        <v>43831</v>
      </c>
      <c r="N13" s="151">
        <v>44012</v>
      </c>
      <c r="O13" s="152"/>
      <c r="P13" s="152" t="s">
        <v>117</v>
      </c>
      <c r="Q13" s="182">
        <f>(T13*Y13)+(T14*Y14)+(T15*Y15)+(T16*Y16)</f>
        <v>0</v>
      </c>
      <c r="R13" s="182" t="s">
        <v>59</v>
      </c>
      <c r="S13" s="112" t="s">
        <v>333</v>
      </c>
      <c r="T13" s="106">
        <v>0.2</v>
      </c>
      <c r="U13" s="117">
        <v>43831</v>
      </c>
      <c r="V13" s="117">
        <v>43861</v>
      </c>
      <c r="W13" s="7">
        <f>V13-U13</f>
        <v>30</v>
      </c>
      <c r="X13" s="104"/>
      <c r="Y13" s="8">
        <f>IF(X13="ejecutado",1,0)</f>
        <v>0</v>
      </c>
      <c r="Z13" s="9"/>
      <c r="AA13" s="9"/>
      <c r="AB13" s="122" t="s">
        <v>61</v>
      </c>
      <c r="AC13" s="122" t="s">
        <v>61</v>
      </c>
      <c r="AD13" s="122" t="s">
        <v>62</v>
      </c>
      <c r="AE13" s="122" t="s">
        <v>61</v>
      </c>
      <c r="AF13" s="122" t="s">
        <v>61</v>
      </c>
      <c r="AG13" s="122" t="s">
        <v>61</v>
      </c>
      <c r="AH13" s="122" t="s">
        <v>61</v>
      </c>
      <c r="AI13" s="122" t="s">
        <v>62</v>
      </c>
      <c r="AJ13" s="122" t="s">
        <v>62</v>
      </c>
      <c r="AK13" s="122" t="s">
        <v>61</v>
      </c>
      <c r="AL13" s="122" t="s">
        <v>61</v>
      </c>
      <c r="AM13" s="122" t="s">
        <v>61</v>
      </c>
      <c r="AN13" s="122" t="s">
        <v>61</v>
      </c>
      <c r="AO13" s="122" t="s">
        <v>61</v>
      </c>
      <c r="AP13" s="122" t="s">
        <v>61</v>
      </c>
      <c r="AQ13" s="122" t="s">
        <v>61</v>
      </c>
      <c r="AR13" s="122" t="s">
        <v>61</v>
      </c>
      <c r="AS13" s="122" t="s">
        <v>61</v>
      </c>
    </row>
    <row r="14" spans="1:45" ht="39" customHeight="1">
      <c r="A14" s="152"/>
      <c r="B14" s="152"/>
      <c r="C14" s="171"/>
      <c r="D14" s="152"/>
      <c r="E14" s="152"/>
      <c r="F14" s="152"/>
      <c r="G14" s="152"/>
      <c r="H14" s="152"/>
      <c r="I14" s="229"/>
      <c r="J14" s="229"/>
      <c r="K14" s="152"/>
      <c r="L14" s="228"/>
      <c r="M14" s="151"/>
      <c r="N14" s="151"/>
      <c r="O14" s="152"/>
      <c r="P14" s="152"/>
      <c r="Q14" s="182"/>
      <c r="R14" s="182"/>
      <c r="S14" s="112" t="s">
        <v>334</v>
      </c>
      <c r="T14" s="106">
        <v>0.2</v>
      </c>
      <c r="U14" s="117">
        <v>43862</v>
      </c>
      <c r="V14" s="117">
        <v>43889</v>
      </c>
      <c r="W14" s="7">
        <f t="shared" si="0"/>
        <v>27</v>
      </c>
      <c r="X14" s="104"/>
      <c r="Y14" s="8">
        <f>IF(X14="ejecutado",1,0)</f>
        <v>0</v>
      </c>
      <c r="Z14" s="9"/>
      <c r="AA14" s="9"/>
      <c r="AB14" s="122" t="s">
        <v>61</v>
      </c>
      <c r="AC14" s="122" t="s">
        <v>61</v>
      </c>
      <c r="AD14" s="122" t="s">
        <v>62</v>
      </c>
      <c r="AE14" s="122" t="s">
        <v>61</v>
      </c>
      <c r="AF14" s="122" t="s">
        <v>61</v>
      </c>
      <c r="AG14" s="122" t="s">
        <v>61</v>
      </c>
      <c r="AH14" s="122" t="s">
        <v>61</v>
      </c>
      <c r="AI14" s="122" t="s">
        <v>62</v>
      </c>
      <c r="AJ14" s="122" t="s">
        <v>62</v>
      </c>
      <c r="AK14" s="122" t="s">
        <v>61</v>
      </c>
      <c r="AL14" s="122" t="s">
        <v>61</v>
      </c>
      <c r="AM14" s="122" t="s">
        <v>61</v>
      </c>
      <c r="AN14" s="122" t="s">
        <v>61</v>
      </c>
      <c r="AO14" s="122" t="s">
        <v>61</v>
      </c>
      <c r="AP14" s="122" t="s">
        <v>61</v>
      </c>
      <c r="AQ14" s="122" t="s">
        <v>61</v>
      </c>
      <c r="AR14" s="122" t="s">
        <v>61</v>
      </c>
      <c r="AS14" s="122" t="s">
        <v>61</v>
      </c>
    </row>
    <row r="15" spans="1:45" ht="39" customHeight="1">
      <c r="A15" s="152"/>
      <c r="B15" s="152"/>
      <c r="C15" s="171"/>
      <c r="D15" s="152"/>
      <c r="E15" s="152"/>
      <c r="F15" s="152"/>
      <c r="G15" s="152"/>
      <c r="H15" s="152"/>
      <c r="I15" s="229"/>
      <c r="J15" s="229"/>
      <c r="K15" s="152"/>
      <c r="L15" s="228"/>
      <c r="M15" s="151"/>
      <c r="N15" s="151"/>
      <c r="O15" s="152"/>
      <c r="P15" s="152"/>
      <c r="Q15" s="182"/>
      <c r="R15" s="182"/>
      <c r="S15" s="112" t="s">
        <v>335</v>
      </c>
      <c r="T15" s="106">
        <v>0.4</v>
      </c>
      <c r="U15" s="117">
        <v>43891</v>
      </c>
      <c r="V15" s="117">
        <v>43981</v>
      </c>
      <c r="W15" s="7">
        <f t="shared" si="0"/>
        <v>90</v>
      </c>
      <c r="X15" s="104"/>
      <c r="Y15" s="8">
        <f>IF(X15="ejecutado",1,0)</f>
        <v>0</v>
      </c>
      <c r="Z15" s="9"/>
      <c r="AA15" s="9"/>
      <c r="AB15" s="122" t="s">
        <v>61</v>
      </c>
      <c r="AC15" s="122" t="s">
        <v>61</v>
      </c>
      <c r="AD15" s="122" t="s">
        <v>62</v>
      </c>
      <c r="AE15" s="122" t="s">
        <v>61</v>
      </c>
      <c r="AF15" s="122" t="s">
        <v>61</v>
      </c>
      <c r="AG15" s="122" t="s">
        <v>61</v>
      </c>
      <c r="AH15" s="122" t="s">
        <v>61</v>
      </c>
      <c r="AI15" s="122" t="s">
        <v>62</v>
      </c>
      <c r="AJ15" s="122" t="s">
        <v>62</v>
      </c>
      <c r="AK15" s="122" t="s">
        <v>61</v>
      </c>
      <c r="AL15" s="122" t="s">
        <v>61</v>
      </c>
      <c r="AM15" s="122" t="s">
        <v>61</v>
      </c>
      <c r="AN15" s="122" t="s">
        <v>61</v>
      </c>
      <c r="AO15" s="122" t="s">
        <v>61</v>
      </c>
      <c r="AP15" s="122" t="s">
        <v>61</v>
      </c>
      <c r="AQ15" s="122" t="s">
        <v>61</v>
      </c>
      <c r="AR15" s="122" t="s">
        <v>61</v>
      </c>
      <c r="AS15" s="122" t="s">
        <v>61</v>
      </c>
    </row>
    <row r="16" spans="1:45" ht="39" customHeight="1">
      <c r="A16" s="152"/>
      <c r="B16" s="152"/>
      <c r="C16" s="171"/>
      <c r="D16" s="152"/>
      <c r="E16" s="152"/>
      <c r="F16" s="152"/>
      <c r="G16" s="152"/>
      <c r="H16" s="152"/>
      <c r="I16" s="229"/>
      <c r="J16" s="229"/>
      <c r="K16" s="152"/>
      <c r="L16" s="228"/>
      <c r="M16" s="151"/>
      <c r="N16" s="151"/>
      <c r="O16" s="152"/>
      <c r="P16" s="152"/>
      <c r="Q16" s="182"/>
      <c r="R16" s="182"/>
      <c r="S16" s="112" t="s">
        <v>336</v>
      </c>
      <c r="T16" s="106">
        <v>0.2</v>
      </c>
      <c r="U16" s="117">
        <v>43983</v>
      </c>
      <c r="V16" s="117">
        <v>44012</v>
      </c>
      <c r="W16" s="7">
        <f t="shared" si="0"/>
        <v>29</v>
      </c>
      <c r="X16" s="104"/>
      <c r="Y16" s="8">
        <f t="shared" ref="Y16" si="2">IF(X16="ejecutado",1,0)</f>
        <v>0</v>
      </c>
      <c r="Z16" s="9"/>
      <c r="AA16" s="9"/>
      <c r="AB16" s="122" t="s">
        <v>61</v>
      </c>
      <c r="AC16" s="122" t="s">
        <v>61</v>
      </c>
      <c r="AD16" s="122" t="s">
        <v>62</v>
      </c>
      <c r="AE16" s="122" t="s">
        <v>61</v>
      </c>
      <c r="AF16" s="122" t="s">
        <v>61</v>
      </c>
      <c r="AG16" s="122" t="s">
        <v>61</v>
      </c>
      <c r="AH16" s="122" t="s">
        <v>61</v>
      </c>
      <c r="AI16" s="122" t="s">
        <v>62</v>
      </c>
      <c r="AJ16" s="122" t="s">
        <v>62</v>
      </c>
      <c r="AK16" s="122" t="s">
        <v>61</v>
      </c>
      <c r="AL16" s="122" t="s">
        <v>61</v>
      </c>
      <c r="AM16" s="122" t="s">
        <v>61</v>
      </c>
      <c r="AN16" s="122" t="s">
        <v>61</v>
      </c>
      <c r="AO16" s="122" t="s">
        <v>61</v>
      </c>
      <c r="AP16" s="122" t="s">
        <v>61</v>
      </c>
      <c r="AQ16" s="122" t="s">
        <v>61</v>
      </c>
      <c r="AR16" s="122" t="s">
        <v>61</v>
      </c>
      <c r="AS16" s="122" t="s">
        <v>61</v>
      </c>
    </row>
    <row r="17" spans="28:45">
      <c r="AB17" s="23"/>
      <c r="AC17" s="23"/>
      <c r="AD17" s="23"/>
      <c r="AE17" s="23"/>
      <c r="AF17" s="23"/>
      <c r="AG17" s="23"/>
      <c r="AI17" s="23"/>
      <c r="AJ17" s="23"/>
      <c r="AK17" s="23"/>
      <c r="AL17" s="23"/>
      <c r="AM17" s="23"/>
      <c r="AN17" s="23"/>
      <c r="AO17" s="23"/>
      <c r="AP17" s="23"/>
      <c r="AQ17" s="23"/>
      <c r="AR17" s="23"/>
      <c r="AS17" s="23"/>
    </row>
    <row r="18" spans="28:45">
      <c r="AB18" s="23"/>
      <c r="AC18" s="23"/>
      <c r="AD18" s="23"/>
      <c r="AE18" s="23"/>
      <c r="AF18" s="23"/>
      <c r="AG18" s="23"/>
      <c r="AI18" s="23"/>
      <c r="AJ18" s="23"/>
      <c r="AK18" s="23"/>
      <c r="AL18" s="23"/>
      <c r="AM18" s="23"/>
      <c r="AN18" s="23"/>
      <c r="AO18" s="23"/>
      <c r="AP18" s="23"/>
      <c r="AQ18" s="23"/>
      <c r="AR18" s="23"/>
      <c r="AS18" s="23"/>
    </row>
    <row r="19" spans="28:45">
      <c r="AB19" s="23"/>
      <c r="AC19" s="23"/>
      <c r="AD19" s="23"/>
      <c r="AE19" s="23"/>
      <c r="AF19" s="23"/>
      <c r="AG19" s="23"/>
      <c r="AI19" s="23"/>
      <c r="AJ19" s="23"/>
      <c r="AK19" s="23"/>
      <c r="AL19" s="23"/>
      <c r="AM19" s="23"/>
      <c r="AN19" s="23"/>
      <c r="AO19" s="23"/>
      <c r="AP19" s="23"/>
      <c r="AQ19" s="23"/>
      <c r="AR19" s="23"/>
      <c r="AS19" s="23"/>
    </row>
    <row r="20" spans="28:45">
      <c r="AB20" s="23"/>
      <c r="AC20" s="23"/>
      <c r="AD20" s="23"/>
      <c r="AE20" s="23"/>
      <c r="AF20" s="23"/>
      <c r="AG20" s="23"/>
      <c r="AI20" s="23"/>
      <c r="AJ20" s="23"/>
      <c r="AK20" s="23"/>
      <c r="AL20" s="23"/>
      <c r="AM20" s="23"/>
      <c r="AN20" s="23"/>
      <c r="AO20" s="23"/>
      <c r="AP20" s="23"/>
      <c r="AQ20" s="23"/>
      <c r="AR20" s="23"/>
      <c r="AS20" s="23"/>
    </row>
    <row r="21" spans="28:45">
      <c r="AB21" s="23"/>
      <c r="AC21" s="23"/>
      <c r="AD21" s="23"/>
      <c r="AE21" s="23"/>
      <c r="AF21" s="23"/>
      <c r="AG21" s="23"/>
      <c r="AI21" s="23"/>
      <c r="AJ21" s="23"/>
      <c r="AK21" s="23"/>
      <c r="AL21" s="23"/>
      <c r="AM21" s="23"/>
      <c r="AN21" s="23"/>
      <c r="AO21" s="23"/>
      <c r="AP21" s="23"/>
      <c r="AQ21" s="23"/>
      <c r="AR21" s="23"/>
      <c r="AS21" s="23"/>
    </row>
    <row r="22" spans="28:45">
      <c r="AB22" s="23"/>
      <c r="AC22" s="23"/>
      <c r="AD22" s="23"/>
      <c r="AE22" s="23"/>
      <c r="AF22" s="23"/>
      <c r="AG22" s="23"/>
      <c r="AI22" s="23"/>
      <c r="AJ22" s="23"/>
      <c r="AK22" s="23"/>
      <c r="AL22" s="23"/>
      <c r="AM22" s="23"/>
      <c r="AN22" s="23"/>
      <c r="AO22" s="23"/>
      <c r="AP22" s="23"/>
      <c r="AQ22" s="23"/>
      <c r="AR22" s="23"/>
      <c r="AS22" s="23"/>
    </row>
    <row r="23" spans="28:45">
      <c r="AB23" s="23"/>
      <c r="AC23" s="23"/>
      <c r="AD23" s="23"/>
      <c r="AE23" s="23"/>
      <c r="AF23" s="23"/>
      <c r="AG23" s="23"/>
      <c r="AI23" s="23"/>
      <c r="AJ23" s="23"/>
      <c r="AK23" s="23"/>
      <c r="AL23" s="23"/>
      <c r="AM23" s="23"/>
      <c r="AN23" s="23"/>
      <c r="AO23" s="23"/>
      <c r="AP23" s="23"/>
      <c r="AQ23" s="23"/>
      <c r="AR23" s="23"/>
      <c r="AS23" s="23"/>
    </row>
    <row r="24" spans="28:45">
      <c r="AB24" s="23"/>
      <c r="AC24" s="23"/>
      <c r="AD24" s="23"/>
      <c r="AE24" s="23"/>
      <c r="AF24" s="23"/>
      <c r="AG24" s="23"/>
      <c r="AI24" s="23"/>
      <c r="AJ24" s="23"/>
      <c r="AK24" s="23"/>
      <c r="AL24" s="23"/>
      <c r="AM24" s="23"/>
      <c r="AN24" s="23"/>
      <c r="AO24" s="23"/>
      <c r="AP24" s="23"/>
      <c r="AQ24" s="23"/>
      <c r="AR24" s="23"/>
      <c r="AS24" s="23"/>
    </row>
    <row r="25" spans="28:45">
      <c r="AB25" s="23"/>
      <c r="AC25" s="23"/>
      <c r="AD25" s="23"/>
      <c r="AE25" s="23"/>
      <c r="AF25" s="23"/>
      <c r="AG25" s="23"/>
      <c r="AI25" s="23"/>
      <c r="AJ25" s="23"/>
      <c r="AK25" s="23"/>
      <c r="AL25" s="23"/>
      <c r="AM25" s="23"/>
      <c r="AN25" s="23"/>
      <c r="AO25" s="23"/>
      <c r="AP25" s="23"/>
      <c r="AQ25" s="23"/>
      <c r="AR25" s="23"/>
      <c r="AS25" s="23"/>
    </row>
    <row r="26" spans="28:45">
      <c r="AB26" s="23"/>
      <c r="AC26" s="23"/>
      <c r="AD26" s="23"/>
      <c r="AE26" s="23"/>
      <c r="AF26" s="23"/>
      <c r="AG26" s="23"/>
      <c r="AI26" s="23"/>
      <c r="AJ26" s="23"/>
      <c r="AK26" s="23"/>
      <c r="AL26" s="23"/>
      <c r="AM26" s="23"/>
      <c r="AN26" s="23"/>
      <c r="AO26" s="23"/>
      <c r="AP26" s="23"/>
      <c r="AQ26" s="23"/>
      <c r="AR26" s="23"/>
      <c r="AS26" s="23"/>
    </row>
    <row r="27" spans="28:45">
      <c r="AB27" s="23"/>
      <c r="AC27" s="23"/>
      <c r="AD27" s="23"/>
      <c r="AE27" s="23"/>
      <c r="AF27" s="23"/>
      <c r="AG27" s="23"/>
      <c r="AI27" s="23"/>
      <c r="AJ27" s="23"/>
      <c r="AK27" s="23"/>
      <c r="AL27" s="23"/>
      <c r="AM27" s="23"/>
      <c r="AN27" s="23"/>
      <c r="AO27" s="23"/>
      <c r="AP27" s="23"/>
      <c r="AQ27" s="23"/>
      <c r="AR27" s="23"/>
      <c r="AS27" s="23"/>
    </row>
    <row r="28" spans="28:45">
      <c r="AB28" s="23"/>
      <c r="AC28" s="23"/>
      <c r="AD28" s="23"/>
      <c r="AE28" s="23"/>
      <c r="AF28" s="23"/>
      <c r="AG28" s="23"/>
      <c r="AI28" s="23"/>
      <c r="AJ28" s="23"/>
      <c r="AK28" s="23"/>
      <c r="AL28" s="23"/>
      <c r="AM28" s="23"/>
      <c r="AN28" s="23"/>
      <c r="AO28" s="23"/>
      <c r="AP28" s="23"/>
      <c r="AQ28" s="23"/>
      <c r="AR28" s="23"/>
      <c r="AS28" s="23"/>
    </row>
    <row r="29" spans="28:45">
      <c r="AB29" s="23"/>
      <c r="AC29" s="23"/>
      <c r="AD29" s="23"/>
      <c r="AE29" s="23"/>
      <c r="AF29" s="23"/>
      <c r="AG29" s="23"/>
      <c r="AI29" s="23"/>
      <c r="AJ29" s="23"/>
      <c r="AK29" s="23"/>
      <c r="AL29" s="23"/>
      <c r="AM29" s="23"/>
      <c r="AN29" s="23"/>
      <c r="AO29" s="23"/>
      <c r="AP29" s="23"/>
      <c r="AQ29" s="23"/>
      <c r="AR29" s="23"/>
      <c r="AS29" s="23"/>
    </row>
    <row r="30" spans="28:45">
      <c r="AB30" s="23"/>
      <c r="AC30" s="23"/>
      <c r="AD30" s="23"/>
      <c r="AE30" s="23"/>
      <c r="AF30" s="23"/>
      <c r="AG30" s="23"/>
      <c r="AI30" s="23"/>
      <c r="AJ30" s="23"/>
      <c r="AK30" s="23"/>
      <c r="AL30" s="23"/>
      <c r="AM30" s="23"/>
      <c r="AN30" s="23"/>
      <c r="AO30" s="23"/>
      <c r="AP30" s="23"/>
      <c r="AQ30" s="23"/>
      <c r="AR30" s="23"/>
      <c r="AS30" s="23"/>
    </row>
    <row r="31" spans="28:45">
      <c r="AB31" s="23"/>
      <c r="AC31" s="23"/>
      <c r="AD31" s="23"/>
      <c r="AE31" s="23"/>
      <c r="AF31" s="23"/>
      <c r="AG31" s="23"/>
      <c r="AI31" s="23"/>
      <c r="AJ31" s="23"/>
      <c r="AK31" s="23"/>
      <c r="AL31" s="23"/>
      <c r="AM31" s="23"/>
      <c r="AN31" s="23"/>
      <c r="AO31" s="23"/>
      <c r="AP31" s="23"/>
      <c r="AQ31" s="23"/>
      <c r="AR31" s="23"/>
      <c r="AS31" s="23"/>
    </row>
    <row r="32" spans="28:45">
      <c r="AB32" s="23"/>
      <c r="AC32" s="23"/>
      <c r="AD32" s="23"/>
      <c r="AE32" s="23"/>
      <c r="AF32" s="23"/>
      <c r="AG32" s="23"/>
      <c r="AI32" s="23"/>
      <c r="AJ32" s="23"/>
      <c r="AK32" s="23"/>
      <c r="AL32" s="23"/>
      <c r="AM32" s="23"/>
      <c r="AN32" s="23"/>
      <c r="AO32" s="23"/>
      <c r="AP32" s="23"/>
      <c r="AQ32" s="23"/>
      <c r="AR32" s="23"/>
      <c r="AS32" s="23"/>
    </row>
    <row r="33" spans="28:45">
      <c r="AB33" s="23"/>
      <c r="AC33" s="23"/>
      <c r="AD33" s="23"/>
      <c r="AE33" s="23"/>
      <c r="AF33" s="23"/>
      <c r="AG33" s="23"/>
      <c r="AI33" s="23"/>
      <c r="AJ33" s="23"/>
      <c r="AK33" s="23"/>
      <c r="AL33" s="23"/>
      <c r="AM33" s="23"/>
      <c r="AN33" s="23"/>
      <c r="AO33" s="23"/>
      <c r="AP33" s="23"/>
      <c r="AQ33" s="23"/>
      <c r="AR33" s="23"/>
      <c r="AS33" s="23"/>
    </row>
    <row r="34" spans="28:45">
      <c r="AB34" s="23"/>
      <c r="AC34" s="23"/>
      <c r="AD34" s="23"/>
      <c r="AE34" s="23"/>
      <c r="AF34" s="23"/>
      <c r="AG34" s="23"/>
      <c r="AI34" s="23"/>
      <c r="AJ34" s="23"/>
      <c r="AK34" s="23"/>
      <c r="AL34" s="23"/>
      <c r="AM34" s="23"/>
      <c r="AN34" s="23"/>
      <c r="AO34" s="23"/>
      <c r="AP34" s="23"/>
      <c r="AQ34" s="23"/>
      <c r="AR34" s="23"/>
      <c r="AS34" s="23"/>
    </row>
    <row r="35" spans="28:45">
      <c r="AB35" s="23"/>
      <c r="AC35" s="23"/>
      <c r="AD35" s="23"/>
      <c r="AE35" s="23"/>
      <c r="AF35" s="23"/>
      <c r="AG35" s="23"/>
      <c r="AI35" s="23"/>
      <c r="AJ35" s="23"/>
      <c r="AK35" s="23"/>
      <c r="AL35" s="23"/>
      <c r="AM35" s="23"/>
      <c r="AN35" s="23"/>
      <c r="AO35" s="23"/>
      <c r="AP35" s="23"/>
      <c r="AQ35" s="23"/>
      <c r="AR35" s="23"/>
      <c r="AS35" s="23"/>
    </row>
    <row r="36" spans="28:45">
      <c r="AB36" s="23"/>
      <c r="AC36" s="23"/>
      <c r="AD36" s="23"/>
      <c r="AE36" s="23"/>
      <c r="AF36" s="23"/>
      <c r="AG36" s="23"/>
      <c r="AI36" s="23"/>
      <c r="AJ36" s="23"/>
      <c r="AK36" s="23"/>
      <c r="AL36" s="23"/>
      <c r="AM36" s="23"/>
      <c r="AN36" s="23"/>
      <c r="AO36" s="23"/>
      <c r="AP36" s="23"/>
      <c r="AQ36" s="23"/>
      <c r="AR36" s="23"/>
      <c r="AS36" s="23"/>
    </row>
    <row r="37" spans="28:45">
      <c r="AB37" s="23"/>
      <c r="AC37" s="23"/>
      <c r="AD37" s="23"/>
      <c r="AE37" s="23"/>
      <c r="AF37" s="23"/>
      <c r="AG37" s="23"/>
      <c r="AI37" s="23"/>
      <c r="AJ37" s="23"/>
      <c r="AK37" s="23"/>
      <c r="AL37" s="23"/>
      <c r="AM37" s="23"/>
      <c r="AN37" s="23"/>
      <c r="AO37" s="23"/>
      <c r="AP37" s="23"/>
      <c r="AQ37" s="23"/>
      <c r="AR37" s="23"/>
      <c r="AS37" s="23"/>
    </row>
  </sheetData>
  <mergeCells count="48">
    <mergeCell ref="Z6:AA6"/>
    <mergeCell ref="B2:C4"/>
    <mergeCell ref="D2:AA2"/>
    <mergeCell ref="AB2:AS2"/>
    <mergeCell ref="D3:Q3"/>
    <mergeCell ref="R3:AA3"/>
    <mergeCell ref="AB3:AS3"/>
    <mergeCell ref="D4:AA4"/>
    <mergeCell ref="AB4:AS4"/>
    <mergeCell ref="N11:N12"/>
    <mergeCell ref="AB6:AS6"/>
    <mergeCell ref="A8:A16"/>
    <mergeCell ref="B8:B16"/>
    <mergeCell ref="C8:C16"/>
    <mergeCell ref="D8:D16"/>
    <mergeCell ref="E8:E16"/>
    <mergeCell ref="F8:F16"/>
    <mergeCell ref="G8:G16"/>
    <mergeCell ref="H8:H16"/>
    <mergeCell ref="I8:I16"/>
    <mergeCell ref="A6:A7"/>
    <mergeCell ref="B6:J6"/>
    <mergeCell ref="K6:R6"/>
    <mergeCell ref="S6:V6"/>
    <mergeCell ref="X6:X7"/>
    <mergeCell ref="O13:O16"/>
    <mergeCell ref="P13:P16"/>
    <mergeCell ref="Q13:Q16"/>
    <mergeCell ref="R13:R16"/>
    <mergeCell ref="J8:J16"/>
    <mergeCell ref="K8:K10"/>
    <mergeCell ref="L8:L10"/>
    <mergeCell ref="M8:M10"/>
    <mergeCell ref="N8:N10"/>
    <mergeCell ref="K13:K16"/>
    <mergeCell ref="L13:L16"/>
    <mergeCell ref="M13:M16"/>
    <mergeCell ref="N13:N16"/>
    <mergeCell ref="K11:K12"/>
    <mergeCell ref="L11:L12"/>
    <mergeCell ref="M11:M12"/>
    <mergeCell ref="O8:O10"/>
    <mergeCell ref="P8:P10"/>
    <mergeCell ref="Q8:Q10"/>
    <mergeCell ref="R8:R10"/>
    <mergeCell ref="Q11:Q12"/>
    <mergeCell ref="R11:R12"/>
    <mergeCell ref="P11:P12"/>
  </mergeCells>
  <conditionalFormatting sqref="AB17:AG537 AI17:AS537 AB11:AD12 AB9:AJ10 AP9:AS10 AJ11:AS12">
    <cfRule type="cellIs" dxfId="130" priority="37" operator="equal">
      <formula>"Aplica"</formula>
    </cfRule>
  </conditionalFormatting>
  <conditionalFormatting sqref="AB13:AC13 AE13:AG13 AK11:AS16">
    <cfRule type="cellIs" dxfId="129" priority="36" operator="equal">
      <formula>"Aplica"</formula>
    </cfRule>
  </conditionalFormatting>
  <conditionalFormatting sqref="AH17:AH537">
    <cfRule type="cellIs" dxfId="128" priority="35" operator="equal">
      <formula>"Aplica"</formula>
    </cfRule>
  </conditionalFormatting>
  <conditionalFormatting sqref="AH13">
    <cfRule type="cellIs" dxfId="127" priority="34" operator="equal">
      <formula>"Aplica"</formula>
    </cfRule>
  </conditionalFormatting>
  <conditionalFormatting sqref="AB8:AG8 AI8 AP8:AS8">
    <cfRule type="cellIs" dxfId="126" priority="33" operator="equal">
      <formula>"Aplica"</formula>
    </cfRule>
  </conditionalFormatting>
  <conditionalFormatting sqref="AH8">
    <cfRule type="cellIs" dxfId="125" priority="32" operator="equal">
      <formula>"Aplica"</formula>
    </cfRule>
  </conditionalFormatting>
  <conditionalFormatting sqref="AD13">
    <cfRule type="cellIs" dxfId="124" priority="31" operator="equal">
      <formula>"Aplica"</formula>
    </cfRule>
  </conditionalFormatting>
  <conditionalFormatting sqref="AD16">
    <cfRule type="cellIs" dxfId="123" priority="30" operator="equal">
      <formula>"Aplica"</formula>
    </cfRule>
  </conditionalFormatting>
  <conditionalFormatting sqref="AB14:AC16">
    <cfRule type="cellIs" dxfId="122" priority="29" operator="equal">
      <formula>"Aplica"</formula>
    </cfRule>
  </conditionalFormatting>
  <conditionalFormatting sqref="AD14">
    <cfRule type="cellIs" dxfId="121" priority="28" operator="equal">
      <formula>"Aplica"</formula>
    </cfRule>
  </conditionalFormatting>
  <conditionalFormatting sqref="AD15">
    <cfRule type="cellIs" dxfId="120" priority="27" operator="equal">
      <formula>"Aplica"</formula>
    </cfRule>
  </conditionalFormatting>
  <conditionalFormatting sqref="AI14">
    <cfRule type="cellIs" dxfId="119" priority="26" operator="equal">
      <formula>"Aplica"</formula>
    </cfRule>
  </conditionalFormatting>
  <conditionalFormatting sqref="AI13">
    <cfRule type="cellIs" dxfId="118" priority="25" operator="equal">
      <formula>"Aplica"</formula>
    </cfRule>
  </conditionalFormatting>
  <conditionalFormatting sqref="AI15">
    <cfRule type="cellIs" dxfId="117" priority="24" operator="equal">
      <formula>"Aplica"</formula>
    </cfRule>
  </conditionalFormatting>
  <conditionalFormatting sqref="AI16">
    <cfRule type="cellIs" dxfId="116" priority="23" operator="equal">
      <formula>"Aplica"</formula>
    </cfRule>
  </conditionalFormatting>
  <conditionalFormatting sqref="AJ8">
    <cfRule type="cellIs" dxfId="115" priority="22" operator="equal">
      <formula>"Aplica"</formula>
    </cfRule>
  </conditionalFormatting>
  <conditionalFormatting sqref="AJ13">
    <cfRule type="cellIs" dxfId="114" priority="21" operator="equal">
      <formula>"Aplica"</formula>
    </cfRule>
  </conditionalFormatting>
  <conditionalFormatting sqref="AJ14">
    <cfRule type="cellIs" dxfId="113" priority="20" operator="equal">
      <formula>"Aplica"</formula>
    </cfRule>
  </conditionalFormatting>
  <conditionalFormatting sqref="AJ15">
    <cfRule type="cellIs" dxfId="112" priority="19" operator="equal">
      <formula>"Aplica"</formula>
    </cfRule>
  </conditionalFormatting>
  <conditionalFormatting sqref="AJ16">
    <cfRule type="cellIs" dxfId="111" priority="18" operator="equal">
      <formula>"Aplica"</formula>
    </cfRule>
  </conditionalFormatting>
  <conditionalFormatting sqref="AK8">
    <cfRule type="cellIs" dxfId="110" priority="17" operator="equal">
      <formula>"Aplica"</formula>
    </cfRule>
  </conditionalFormatting>
  <conditionalFormatting sqref="AK9">
    <cfRule type="cellIs" dxfId="109" priority="16" operator="equal">
      <formula>"Aplica"</formula>
    </cfRule>
  </conditionalFormatting>
  <conditionalFormatting sqref="AK10">
    <cfRule type="cellIs" dxfId="108" priority="15" operator="equal">
      <formula>"Aplica"</formula>
    </cfRule>
  </conditionalFormatting>
  <conditionalFormatting sqref="AL8">
    <cfRule type="cellIs" dxfId="107" priority="14" operator="equal">
      <formula>"Aplica"</formula>
    </cfRule>
  </conditionalFormatting>
  <conditionalFormatting sqref="AL9">
    <cfRule type="cellIs" dxfId="106" priority="13" operator="equal">
      <formula>"Aplica"</formula>
    </cfRule>
  </conditionalFormatting>
  <conditionalFormatting sqref="AL10">
    <cfRule type="cellIs" dxfId="105" priority="12" operator="equal">
      <formula>"Aplica"</formula>
    </cfRule>
  </conditionalFormatting>
  <conditionalFormatting sqref="AM8">
    <cfRule type="cellIs" dxfId="104" priority="11" operator="equal">
      <formula>"Aplica"</formula>
    </cfRule>
  </conditionalFormatting>
  <conditionalFormatting sqref="AM9">
    <cfRule type="cellIs" dxfId="103" priority="10" operator="equal">
      <formula>"Aplica"</formula>
    </cfRule>
  </conditionalFormatting>
  <conditionalFormatting sqref="AM10">
    <cfRule type="cellIs" dxfId="102" priority="9" operator="equal">
      <formula>"Aplica"</formula>
    </cfRule>
  </conditionalFormatting>
  <conditionalFormatting sqref="AN8">
    <cfRule type="cellIs" dxfId="101" priority="8" operator="equal">
      <formula>"Aplica"</formula>
    </cfRule>
  </conditionalFormatting>
  <conditionalFormatting sqref="AN9">
    <cfRule type="cellIs" dxfId="100" priority="7" operator="equal">
      <formula>"Aplica"</formula>
    </cfRule>
  </conditionalFormatting>
  <conditionalFormatting sqref="AN10">
    <cfRule type="cellIs" dxfId="99" priority="6" operator="equal">
      <formula>"Aplica"</formula>
    </cfRule>
  </conditionalFormatting>
  <conditionalFormatting sqref="AO8">
    <cfRule type="cellIs" dxfId="98" priority="5" operator="equal">
      <formula>"Aplica"</formula>
    </cfRule>
  </conditionalFormatting>
  <conditionalFormatting sqref="AO9">
    <cfRule type="cellIs" dxfId="97" priority="4" operator="equal">
      <formula>"Aplica"</formula>
    </cfRule>
  </conditionalFormatting>
  <conditionalFormatting sqref="AO10">
    <cfRule type="cellIs" dxfId="96" priority="3" operator="equal">
      <formula>"Aplica"</formula>
    </cfRule>
  </conditionalFormatting>
  <conditionalFormatting sqref="AE11:AI12">
    <cfRule type="cellIs" dxfId="95" priority="2" operator="equal">
      <formula>"Aplica"</formula>
    </cfRule>
  </conditionalFormatting>
  <conditionalFormatting sqref="AE14:AH16">
    <cfRule type="cellIs" dxfId="94" priority="1" operator="equal">
      <formula>"Aplica"</formula>
    </cfRule>
  </conditionalFormatting>
  <dataValidations count="3">
    <dataValidation type="list" allowBlank="1" showInputMessage="1" showErrorMessage="1" sqref="AB8:AS16" xr:uid="{00000000-0002-0000-0C00-000000000000}">
      <formula1>"Aplica, -"</formula1>
    </dataValidation>
    <dataValidation type="list" allowBlank="1" showInputMessage="1" showErrorMessage="1" sqref="E8" xr:uid="{00000000-0002-0000-0C00-000001000000}">
      <formula1>INDIRECT(D8)</formula1>
    </dataValidation>
    <dataValidation type="list" allowBlank="1" showInputMessage="1" showErrorMessage="1" sqref="AI17:AS336 AB17:AG336" xr:uid="{00000000-0002-0000-0C00-000002000000}">
      <formula1>"Aplica"</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3000000}">
          <x14:formula1>
            <xm:f>'C:\Users\ALEXAN~1\AppData\Local\Temp\Rar$DIa0.130\[4. Plan de Acción GTHU.xlsx]Hoja2'!#REF!</xm:f>
          </x14:formula1>
          <xm:sqref>X8:X16 F8 B8:D8</xm:sqref>
        </x14:dataValidation>
        <x14:dataValidation type="list" allowBlank="1" showInputMessage="1" showErrorMessage="1" xr:uid="{00000000-0002-0000-0C00-000004000000}">
          <x14:formula1>
            <xm:f>'C:\Users\ALEXAN~1\AppData\Local\Temp\Rar$DIa0.130\[4. Plan de Acción GTHU.xlsx]Instructivo'!#REF!</xm:f>
          </x14:formula1>
          <xm:sqref>R13:R16 R8:R11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6C20C-7ED1-45A3-AFD7-10808F71BB98}">
  <dimension ref="A1:AS33"/>
  <sheetViews>
    <sheetView topLeftCell="F4" zoomScale="60" zoomScaleNormal="60" workbookViewId="0">
      <selection activeCell="S8" sqref="S8:S12"/>
    </sheetView>
  </sheetViews>
  <sheetFormatPr defaultColWidth="11.42578125" defaultRowHeight="14.45"/>
  <cols>
    <col min="1" max="1" width="5.5703125" style="1" bestFit="1" customWidth="1"/>
    <col min="2" max="2" width="22.5703125" style="1" customWidth="1"/>
    <col min="3" max="3" width="18.42578125" style="1" customWidth="1"/>
    <col min="4" max="5" width="21.28515625" style="1" customWidth="1"/>
    <col min="6" max="6" width="21.140625" style="1" customWidth="1"/>
    <col min="7" max="7" width="19.42578125" style="1" customWidth="1"/>
    <col min="8" max="8" width="17.7109375" style="1" customWidth="1"/>
    <col min="9" max="10" width="21.140625" style="1" customWidth="1"/>
    <col min="11" max="11" width="17.85546875" style="1" customWidth="1"/>
    <col min="12" max="12" width="23.140625" style="1" customWidth="1"/>
    <col min="13" max="14" width="19.85546875" style="1" customWidth="1"/>
    <col min="15" max="15" width="13.85546875" style="1" hidden="1" customWidth="1"/>
    <col min="16" max="16" width="17.140625" style="1" customWidth="1"/>
    <col min="17" max="18" width="19.7109375" style="1" customWidth="1"/>
    <col min="19" max="19" width="24.28515625" style="1" bestFit="1" customWidth="1"/>
    <col min="20" max="20" width="23.5703125" style="1" customWidth="1"/>
    <col min="21" max="21" width="23.85546875" style="1" customWidth="1"/>
    <col min="22" max="22" width="20.28515625" style="1" customWidth="1"/>
    <col min="23" max="23" width="19.85546875" style="1" hidden="1" customWidth="1"/>
    <col min="24" max="24" width="21.5703125" style="1" customWidth="1"/>
    <col min="25" max="25" width="19.85546875" style="1" hidden="1" customWidth="1"/>
    <col min="26" max="26" width="26.7109375" style="1" customWidth="1"/>
    <col min="27" max="27" width="21.28515625" style="1" customWidth="1"/>
    <col min="28" max="28" width="17.5703125" style="1" customWidth="1"/>
    <col min="29" max="29" width="18.140625" style="1" customWidth="1"/>
    <col min="30" max="30" width="19" style="1" customWidth="1"/>
    <col min="31" max="31" width="24.85546875" style="1" customWidth="1"/>
    <col min="32" max="32" width="17" style="1" customWidth="1"/>
    <col min="33" max="33" width="17.85546875" style="1" customWidth="1"/>
    <col min="34" max="34" width="15.42578125" style="1" customWidth="1"/>
    <col min="35" max="35" width="19.7109375" style="1" customWidth="1"/>
    <col min="36" max="36" width="16.140625" style="1" customWidth="1"/>
    <col min="37" max="37" width="15.7109375" style="1" customWidth="1"/>
    <col min="38" max="38" width="19.28515625" style="1" customWidth="1"/>
    <col min="39" max="41" width="15.7109375" style="1" customWidth="1"/>
    <col min="42" max="42" width="24.5703125" style="1" customWidth="1"/>
    <col min="43" max="43" width="23.7109375" style="1" customWidth="1"/>
    <col min="44" max="44" width="19.5703125" style="1" customWidth="1"/>
    <col min="45" max="45" width="11.85546875" style="1" customWidth="1"/>
  </cols>
  <sheetData>
    <row r="1" spans="1:45" ht="15" thickBot="1"/>
    <row r="2" spans="1:45" ht="21.6" thickBot="1">
      <c r="B2" s="388"/>
      <c r="C2" s="389"/>
      <c r="D2" s="309" t="s">
        <v>0</v>
      </c>
      <c r="E2" s="310"/>
      <c r="F2" s="310"/>
      <c r="G2" s="310"/>
      <c r="H2" s="310"/>
      <c r="I2" s="310"/>
      <c r="J2" s="310"/>
      <c r="K2" s="310"/>
      <c r="L2" s="310"/>
      <c r="M2" s="310"/>
      <c r="N2" s="310"/>
      <c r="O2" s="310"/>
      <c r="P2" s="310"/>
      <c r="Q2" s="310"/>
      <c r="R2" s="310"/>
      <c r="S2" s="310"/>
      <c r="T2" s="310"/>
      <c r="U2" s="310"/>
      <c r="V2" s="310"/>
      <c r="W2" s="310"/>
      <c r="X2" s="310"/>
      <c r="Y2" s="310"/>
      <c r="Z2" s="310"/>
      <c r="AA2" s="311"/>
      <c r="AB2" s="312" t="s">
        <v>0</v>
      </c>
      <c r="AC2" s="313"/>
      <c r="AD2" s="313"/>
      <c r="AE2" s="313"/>
      <c r="AF2" s="313"/>
      <c r="AG2" s="313"/>
      <c r="AH2" s="313"/>
      <c r="AI2" s="313"/>
      <c r="AJ2" s="313"/>
      <c r="AK2" s="313"/>
      <c r="AL2" s="313"/>
      <c r="AM2" s="313"/>
      <c r="AN2" s="313"/>
      <c r="AO2" s="313"/>
      <c r="AP2" s="313"/>
      <c r="AQ2" s="313"/>
      <c r="AR2" s="313"/>
      <c r="AS2" s="313"/>
    </row>
    <row r="3" spans="1:45" ht="21.6" thickBot="1">
      <c r="B3" s="390"/>
      <c r="C3" s="391"/>
      <c r="D3" s="314" t="s">
        <v>1</v>
      </c>
      <c r="E3" s="315"/>
      <c r="F3" s="315"/>
      <c r="G3" s="315"/>
      <c r="H3" s="315"/>
      <c r="I3" s="315"/>
      <c r="J3" s="315"/>
      <c r="K3" s="315"/>
      <c r="L3" s="315"/>
      <c r="M3" s="315"/>
      <c r="N3" s="315"/>
      <c r="O3" s="315"/>
      <c r="P3" s="315"/>
      <c r="Q3" s="316"/>
      <c r="R3" s="317" t="s">
        <v>2</v>
      </c>
      <c r="S3" s="315"/>
      <c r="T3" s="315"/>
      <c r="U3" s="315"/>
      <c r="V3" s="315"/>
      <c r="W3" s="315"/>
      <c r="X3" s="315"/>
      <c r="Y3" s="315"/>
      <c r="Z3" s="315"/>
      <c r="AA3" s="318"/>
      <c r="AB3" s="319"/>
      <c r="AC3" s="320"/>
      <c r="AD3" s="320"/>
      <c r="AE3" s="320"/>
      <c r="AF3" s="320"/>
      <c r="AG3" s="320"/>
      <c r="AH3" s="320"/>
      <c r="AI3" s="320"/>
      <c r="AJ3" s="320"/>
      <c r="AK3" s="320"/>
      <c r="AL3" s="320"/>
      <c r="AM3" s="320"/>
      <c r="AN3" s="320"/>
      <c r="AO3" s="320"/>
      <c r="AP3" s="320"/>
      <c r="AQ3" s="320"/>
      <c r="AR3" s="320"/>
      <c r="AS3" s="320"/>
    </row>
    <row r="4" spans="1:45" ht="21.6" thickBot="1">
      <c r="B4" s="392"/>
      <c r="C4" s="393"/>
      <c r="D4" s="314" t="s">
        <v>3</v>
      </c>
      <c r="E4" s="315"/>
      <c r="F4" s="315"/>
      <c r="G4" s="315"/>
      <c r="H4" s="315"/>
      <c r="I4" s="315"/>
      <c r="J4" s="315"/>
      <c r="K4" s="315"/>
      <c r="L4" s="315"/>
      <c r="M4" s="315"/>
      <c r="N4" s="315"/>
      <c r="O4" s="315"/>
      <c r="P4" s="315"/>
      <c r="Q4" s="315"/>
      <c r="R4" s="315"/>
      <c r="S4" s="315"/>
      <c r="T4" s="315"/>
      <c r="U4" s="315"/>
      <c r="V4" s="315"/>
      <c r="W4" s="315"/>
      <c r="X4" s="315"/>
      <c r="Y4" s="315"/>
      <c r="Z4" s="315"/>
      <c r="AA4" s="318"/>
      <c r="AB4" s="319"/>
      <c r="AC4" s="320"/>
      <c r="AD4" s="320"/>
      <c r="AE4" s="320"/>
      <c r="AF4" s="320"/>
      <c r="AG4" s="320"/>
      <c r="AH4" s="320"/>
      <c r="AI4" s="320"/>
      <c r="AJ4" s="320"/>
      <c r="AK4" s="320"/>
      <c r="AL4" s="320"/>
      <c r="AM4" s="320"/>
      <c r="AN4" s="320"/>
      <c r="AO4" s="320"/>
      <c r="AP4" s="320"/>
      <c r="AQ4" s="320"/>
      <c r="AR4" s="320"/>
      <c r="AS4" s="320"/>
    </row>
    <row r="6" spans="1:45" ht="21">
      <c r="A6" s="323" t="s">
        <v>4</v>
      </c>
      <c r="B6" s="324" t="s">
        <v>5</v>
      </c>
      <c r="C6" s="325"/>
      <c r="D6" s="325"/>
      <c r="E6" s="325"/>
      <c r="F6" s="325"/>
      <c r="G6" s="325"/>
      <c r="H6" s="325"/>
      <c r="I6" s="325"/>
      <c r="J6" s="326"/>
      <c r="K6" s="327" t="s">
        <v>6</v>
      </c>
      <c r="L6" s="328"/>
      <c r="M6" s="328"/>
      <c r="N6" s="328"/>
      <c r="O6" s="328"/>
      <c r="P6" s="328"/>
      <c r="Q6" s="328"/>
      <c r="R6" s="329"/>
      <c r="S6" s="394" t="s">
        <v>7</v>
      </c>
      <c r="T6" s="395"/>
      <c r="U6" s="395"/>
      <c r="V6" s="396"/>
      <c r="W6" s="103"/>
      <c r="X6" s="397" t="s">
        <v>8</v>
      </c>
      <c r="Y6" s="103"/>
      <c r="Z6" s="399" t="s">
        <v>9</v>
      </c>
      <c r="AA6" s="400"/>
      <c r="AB6" s="321" t="s">
        <v>10</v>
      </c>
      <c r="AC6" s="322"/>
      <c r="AD6" s="322"/>
      <c r="AE6" s="322"/>
      <c r="AF6" s="322"/>
      <c r="AG6" s="322"/>
      <c r="AH6" s="322"/>
      <c r="AI6" s="322"/>
      <c r="AJ6" s="322"/>
      <c r="AK6" s="322"/>
      <c r="AL6" s="322"/>
      <c r="AM6" s="322"/>
      <c r="AN6" s="322"/>
      <c r="AO6" s="322"/>
      <c r="AP6" s="322"/>
      <c r="AQ6" s="322"/>
      <c r="AR6" s="322"/>
      <c r="AS6" s="322"/>
    </row>
    <row r="7" spans="1:45" ht="78">
      <c r="A7" s="323"/>
      <c r="B7" s="2" t="s">
        <v>11</v>
      </c>
      <c r="C7" s="2" t="s">
        <v>12</v>
      </c>
      <c r="D7" s="2" t="s">
        <v>13</v>
      </c>
      <c r="E7" s="2" t="s">
        <v>14</v>
      </c>
      <c r="F7" s="2" t="s">
        <v>15</v>
      </c>
      <c r="G7" s="2" t="s">
        <v>16</v>
      </c>
      <c r="H7" s="2" t="s">
        <v>17</v>
      </c>
      <c r="I7" s="2" t="s">
        <v>18</v>
      </c>
      <c r="J7" s="2" t="s">
        <v>19</v>
      </c>
      <c r="K7" s="3" t="s">
        <v>20</v>
      </c>
      <c r="L7" s="3" t="s">
        <v>21</v>
      </c>
      <c r="M7" s="3" t="s">
        <v>22</v>
      </c>
      <c r="N7" s="3" t="s">
        <v>23</v>
      </c>
      <c r="O7" s="3" t="s">
        <v>24</v>
      </c>
      <c r="P7" s="3" t="s">
        <v>25</v>
      </c>
      <c r="Q7" s="3" t="s">
        <v>19</v>
      </c>
      <c r="R7" s="3" t="s">
        <v>26</v>
      </c>
      <c r="S7" s="4" t="s">
        <v>27</v>
      </c>
      <c r="T7" s="4" t="s">
        <v>18</v>
      </c>
      <c r="U7" s="4" t="s">
        <v>28</v>
      </c>
      <c r="V7" s="4" t="s">
        <v>29</v>
      </c>
      <c r="W7" s="4"/>
      <c r="X7" s="398"/>
      <c r="Y7" s="4" t="s">
        <v>19</v>
      </c>
      <c r="Z7" s="5" t="s">
        <v>30</v>
      </c>
      <c r="AA7" s="5" t="s">
        <v>31</v>
      </c>
      <c r="AB7" s="6" t="s">
        <v>32</v>
      </c>
      <c r="AC7" s="6" t="s">
        <v>33</v>
      </c>
      <c r="AD7" s="6" t="s">
        <v>34</v>
      </c>
      <c r="AE7" s="6" t="s">
        <v>35</v>
      </c>
      <c r="AF7" s="6" t="s">
        <v>36</v>
      </c>
      <c r="AG7" s="6" t="s">
        <v>37</v>
      </c>
      <c r="AH7" s="6" t="s">
        <v>38</v>
      </c>
      <c r="AI7" s="6" t="s">
        <v>39</v>
      </c>
      <c r="AJ7" s="6" t="s">
        <v>40</v>
      </c>
      <c r="AK7" s="6" t="s">
        <v>41</v>
      </c>
      <c r="AL7" s="6" t="s">
        <v>42</v>
      </c>
      <c r="AM7" s="6" t="s">
        <v>43</v>
      </c>
      <c r="AN7" s="6" t="s">
        <v>44</v>
      </c>
      <c r="AO7" s="6" t="s">
        <v>45</v>
      </c>
      <c r="AP7" s="6" t="s">
        <v>46</v>
      </c>
      <c r="AQ7" s="6" t="s">
        <v>47</v>
      </c>
      <c r="AR7" s="6" t="s">
        <v>48</v>
      </c>
      <c r="AS7" s="6" t="s">
        <v>49</v>
      </c>
    </row>
    <row r="8" spans="1:45" ht="56.45" customHeight="1">
      <c r="A8" s="158">
        <v>11</v>
      </c>
      <c r="B8" s="158" t="s">
        <v>412</v>
      </c>
      <c r="C8" s="158" t="s">
        <v>413</v>
      </c>
      <c r="D8" s="158" t="s">
        <v>52</v>
      </c>
      <c r="E8" s="158" t="s">
        <v>131</v>
      </c>
      <c r="F8" s="158" t="s">
        <v>54</v>
      </c>
      <c r="G8" s="158" t="s">
        <v>414</v>
      </c>
      <c r="H8" s="152" t="s">
        <v>535</v>
      </c>
      <c r="I8" s="167">
        <v>0.3</v>
      </c>
      <c r="J8" s="167">
        <v>0</v>
      </c>
      <c r="K8" s="90" t="s">
        <v>416</v>
      </c>
      <c r="L8" s="109">
        <v>0.5</v>
      </c>
      <c r="M8" s="110">
        <v>43832</v>
      </c>
      <c r="N8" s="110">
        <v>44012</v>
      </c>
      <c r="O8" s="90"/>
      <c r="P8" s="90" t="s">
        <v>417</v>
      </c>
      <c r="Q8" s="105">
        <v>0</v>
      </c>
      <c r="R8" s="105" t="s">
        <v>59</v>
      </c>
      <c r="S8" s="128" t="s">
        <v>418</v>
      </c>
      <c r="T8" s="106">
        <v>0.5</v>
      </c>
      <c r="U8" s="117">
        <v>43832</v>
      </c>
      <c r="V8" s="117">
        <v>44012</v>
      </c>
      <c r="W8" s="7">
        <f>V8-U8</f>
        <v>180</v>
      </c>
      <c r="X8" s="104" t="s">
        <v>119</v>
      </c>
      <c r="Y8" s="8">
        <f>IF(X8="ejecutado",1,0)</f>
        <v>0</v>
      </c>
      <c r="Z8" s="128" t="s">
        <v>419</v>
      </c>
      <c r="AA8" s="9"/>
      <c r="AB8" s="122" t="s">
        <v>61</v>
      </c>
      <c r="AC8" s="122" t="s">
        <v>61</v>
      </c>
      <c r="AD8" s="122" t="s">
        <v>61</v>
      </c>
      <c r="AE8" s="122" t="s">
        <v>61</v>
      </c>
      <c r="AF8" s="122" t="s">
        <v>61</v>
      </c>
      <c r="AG8" s="122" t="s">
        <v>61</v>
      </c>
      <c r="AH8" s="122" t="s">
        <v>61</v>
      </c>
      <c r="AI8" s="122" t="s">
        <v>61</v>
      </c>
      <c r="AJ8" s="122" t="s">
        <v>61</v>
      </c>
      <c r="AK8" s="122" t="s">
        <v>61</v>
      </c>
      <c r="AL8" s="122" t="s">
        <v>61</v>
      </c>
      <c r="AM8" s="122" t="s">
        <v>61</v>
      </c>
      <c r="AN8" s="122" t="s">
        <v>61</v>
      </c>
      <c r="AO8" s="122" t="s">
        <v>61</v>
      </c>
      <c r="AP8" s="122" t="s">
        <v>61</v>
      </c>
      <c r="AQ8" s="122" t="s">
        <v>61</v>
      </c>
      <c r="AR8" s="122" t="s">
        <v>61</v>
      </c>
      <c r="AS8" s="122" t="s">
        <v>61</v>
      </c>
    </row>
    <row r="9" spans="1:45" ht="56.45" customHeight="1">
      <c r="A9" s="174"/>
      <c r="B9" s="174"/>
      <c r="C9" s="174"/>
      <c r="D9" s="174"/>
      <c r="E9" s="174"/>
      <c r="F9" s="174"/>
      <c r="G9" s="174"/>
      <c r="H9" s="152"/>
      <c r="I9" s="168"/>
      <c r="J9" s="169"/>
      <c r="K9" s="90" t="s">
        <v>420</v>
      </c>
      <c r="L9" s="109">
        <v>0.5</v>
      </c>
      <c r="M9" s="110">
        <v>43832</v>
      </c>
      <c r="N9" s="110">
        <v>44012</v>
      </c>
      <c r="O9" s="90"/>
      <c r="P9" s="90" t="s">
        <v>421</v>
      </c>
      <c r="Q9" s="105">
        <v>0</v>
      </c>
      <c r="R9" s="105" t="s">
        <v>59</v>
      </c>
      <c r="S9" s="90" t="s">
        <v>422</v>
      </c>
      <c r="T9" s="106">
        <v>0.5</v>
      </c>
      <c r="U9" s="117">
        <v>43832</v>
      </c>
      <c r="V9" s="117" t="s">
        <v>423</v>
      </c>
      <c r="W9" s="7" t="e">
        <f>V9-U9</f>
        <v>#VALUE!</v>
      </c>
      <c r="X9" s="104" t="s">
        <v>119</v>
      </c>
      <c r="Y9" s="8">
        <f>IF(X9="ejecutado",1,0)</f>
        <v>0</v>
      </c>
      <c r="Z9" s="128" t="s">
        <v>424</v>
      </c>
      <c r="AA9" s="9"/>
      <c r="AB9" s="122"/>
      <c r="AC9" s="122"/>
      <c r="AD9" s="122"/>
      <c r="AE9" s="122"/>
      <c r="AF9" s="122"/>
      <c r="AG9" s="122"/>
      <c r="AH9" s="122"/>
      <c r="AI9" s="122"/>
      <c r="AJ9" s="122"/>
      <c r="AK9" s="122"/>
      <c r="AL9" s="122"/>
      <c r="AM9" s="122"/>
      <c r="AN9" s="122"/>
      <c r="AO9" s="122"/>
      <c r="AP9" s="122"/>
      <c r="AQ9" s="122"/>
      <c r="AR9" s="122"/>
      <c r="AS9" s="122"/>
    </row>
    <row r="10" spans="1:45" ht="56.45" customHeight="1">
      <c r="A10" s="174"/>
      <c r="B10" s="174"/>
      <c r="C10" s="174"/>
      <c r="D10" s="174"/>
      <c r="E10" s="174"/>
      <c r="F10" s="174"/>
      <c r="G10" s="152" t="s">
        <v>425</v>
      </c>
      <c r="H10" s="152" t="s">
        <v>426</v>
      </c>
      <c r="I10" s="175">
        <v>0.2</v>
      </c>
      <c r="J10" s="175">
        <v>0</v>
      </c>
      <c r="K10" s="90" t="s">
        <v>427</v>
      </c>
      <c r="L10" s="109">
        <v>0.5</v>
      </c>
      <c r="M10" s="110">
        <v>43832</v>
      </c>
      <c r="N10" s="110">
        <v>44012</v>
      </c>
      <c r="O10" s="90"/>
      <c r="P10" s="90" t="s">
        <v>428</v>
      </c>
      <c r="Q10" s="105">
        <v>0</v>
      </c>
      <c r="R10" s="105" t="s">
        <v>59</v>
      </c>
      <c r="S10" s="90" t="s">
        <v>427</v>
      </c>
      <c r="T10" s="106">
        <v>0.5</v>
      </c>
      <c r="U10" s="117">
        <v>43832</v>
      </c>
      <c r="V10" s="117">
        <v>44012</v>
      </c>
      <c r="W10" s="7"/>
      <c r="X10" s="104" t="s">
        <v>119</v>
      </c>
      <c r="Y10" s="8"/>
      <c r="Z10" s="128" t="s">
        <v>429</v>
      </c>
      <c r="AA10" s="9"/>
      <c r="AB10" s="122"/>
      <c r="AC10" s="122"/>
      <c r="AD10" s="122"/>
      <c r="AE10" s="122"/>
      <c r="AF10" s="122"/>
      <c r="AG10" s="122"/>
      <c r="AH10" s="122"/>
      <c r="AI10" s="122"/>
      <c r="AJ10" s="122"/>
      <c r="AK10" s="122"/>
      <c r="AL10" s="122"/>
      <c r="AM10" s="122"/>
      <c r="AN10" s="122"/>
      <c r="AO10" s="122"/>
      <c r="AP10" s="122"/>
      <c r="AQ10" s="122"/>
      <c r="AR10" s="122"/>
      <c r="AS10" s="122"/>
    </row>
    <row r="11" spans="1:45" s="1" customFormat="1" ht="56.45" customHeight="1">
      <c r="A11" s="174"/>
      <c r="B11" s="174"/>
      <c r="C11" s="174"/>
      <c r="D11" s="174"/>
      <c r="E11" s="174"/>
      <c r="F11" s="174"/>
      <c r="G11" s="152"/>
      <c r="H11" s="152"/>
      <c r="I11" s="175"/>
      <c r="J11" s="175"/>
      <c r="K11" s="90" t="s">
        <v>430</v>
      </c>
      <c r="L11" s="109">
        <v>0.5</v>
      </c>
      <c r="M11" s="110">
        <v>43832</v>
      </c>
      <c r="N11" s="110">
        <v>44012</v>
      </c>
      <c r="O11" s="90"/>
      <c r="P11" s="90" t="s">
        <v>431</v>
      </c>
      <c r="Q11" s="105">
        <v>0</v>
      </c>
      <c r="R11" s="105" t="s">
        <v>59</v>
      </c>
      <c r="S11" s="90" t="s">
        <v>430</v>
      </c>
      <c r="T11" s="106">
        <v>0.5</v>
      </c>
      <c r="U11" s="117">
        <v>43832</v>
      </c>
      <c r="V11" s="117">
        <v>44012</v>
      </c>
      <c r="W11" s="7"/>
      <c r="X11" s="104" t="s">
        <v>119</v>
      </c>
      <c r="Y11" s="8"/>
      <c r="Z11" s="90" t="s">
        <v>430</v>
      </c>
      <c r="AA11" s="9"/>
      <c r="AB11" s="122" t="s">
        <v>61</v>
      </c>
      <c r="AC11" s="122" t="s">
        <v>61</v>
      </c>
      <c r="AD11" s="122" t="s">
        <v>61</v>
      </c>
      <c r="AE11" s="122" t="s">
        <v>61</v>
      </c>
      <c r="AF11" s="122" t="s">
        <v>61</v>
      </c>
      <c r="AG11" s="122" t="s">
        <v>61</v>
      </c>
      <c r="AH11" s="122" t="s">
        <v>61</v>
      </c>
      <c r="AI11" s="122" t="s">
        <v>61</v>
      </c>
      <c r="AJ11" s="122" t="s">
        <v>61</v>
      </c>
      <c r="AK11" s="122" t="s">
        <v>61</v>
      </c>
      <c r="AL11" s="122" t="s">
        <v>61</v>
      </c>
      <c r="AM11" s="122" t="s">
        <v>61</v>
      </c>
      <c r="AN11" s="122" t="s">
        <v>61</v>
      </c>
      <c r="AO11" s="122" t="s">
        <v>61</v>
      </c>
      <c r="AP11" s="122" t="s">
        <v>61</v>
      </c>
      <c r="AQ11" s="122" t="s">
        <v>61</v>
      </c>
      <c r="AR11" s="122" t="s">
        <v>61</v>
      </c>
      <c r="AS11" s="122" t="s">
        <v>61</v>
      </c>
    </row>
    <row r="12" spans="1:45" s="1" customFormat="1" ht="56.45" customHeight="1">
      <c r="A12" s="159"/>
      <c r="B12" s="104" t="s">
        <v>412</v>
      </c>
      <c r="C12" s="104" t="s">
        <v>413</v>
      </c>
      <c r="D12" s="104" t="s">
        <v>52</v>
      </c>
      <c r="E12" s="104" t="s">
        <v>113</v>
      </c>
      <c r="F12" s="104" t="s">
        <v>54</v>
      </c>
      <c r="G12" s="120" t="s">
        <v>432</v>
      </c>
      <c r="H12" s="133" t="s">
        <v>433</v>
      </c>
      <c r="I12" s="119">
        <v>0.5</v>
      </c>
      <c r="J12" s="121">
        <v>0</v>
      </c>
      <c r="K12" s="104" t="s">
        <v>434</v>
      </c>
      <c r="L12" s="106">
        <v>1</v>
      </c>
      <c r="M12" s="107">
        <v>43832</v>
      </c>
      <c r="N12" s="107">
        <v>44012</v>
      </c>
      <c r="O12" s="104"/>
      <c r="P12" s="104" t="s">
        <v>435</v>
      </c>
      <c r="Q12" s="125">
        <v>0</v>
      </c>
      <c r="R12" s="125" t="s">
        <v>59</v>
      </c>
      <c r="S12" s="104" t="s">
        <v>436</v>
      </c>
      <c r="T12" s="106">
        <v>1</v>
      </c>
      <c r="U12" s="117">
        <v>43832</v>
      </c>
      <c r="V12" s="117">
        <v>44012</v>
      </c>
      <c r="W12" s="7">
        <f>V12-U12</f>
        <v>180</v>
      </c>
      <c r="X12" s="104" t="s">
        <v>119</v>
      </c>
      <c r="Y12" s="8">
        <f>IF(X12="ejecutado",1,0)</f>
        <v>0</v>
      </c>
      <c r="Z12" s="128" t="s">
        <v>437</v>
      </c>
      <c r="AA12" s="9"/>
      <c r="AB12" s="122" t="s">
        <v>61</v>
      </c>
      <c r="AC12" s="122" t="s">
        <v>61</v>
      </c>
      <c r="AD12" s="122" t="s">
        <v>61</v>
      </c>
      <c r="AE12" s="122" t="s">
        <v>61</v>
      </c>
      <c r="AF12" s="122" t="s">
        <v>61</v>
      </c>
      <c r="AG12" s="122" t="s">
        <v>61</v>
      </c>
      <c r="AH12" s="122" t="s">
        <v>61</v>
      </c>
      <c r="AI12" s="122" t="s">
        <v>61</v>
      </c>
      <c r="AJ12" s="122" t="s">
        <v>61</v>
      </c>
      <c r="AK12" s="122" t="s">
        <v>61</v>
      </c>
      <c r="AL12" s="122" t="s">
        <v>61</v>
      </c>
      <c r="AM12" s="122" t="s">
        <v>61</v>
      </c>
      <c r="AN12" s="122" t="s">
        <v>61</v>
      </c>
      <c r="AO12" s="122" t="s">
        <v>61</v>
      </c>
      <c r="AP12" s="122" t="s">
        <v>61</v>
      </c>
      <c r="AQ12" s="122" t="s">
        <v>61</v>
      </c>
      <c r="AR12" s="122" t="s">
        <v>61</v>
      </c>
      <c r="AS12" s="122" t="s">
        <v>61</v>
      </c>
    </row>
    <row r="13" spans="1:45" s="1" customFormat="1" ht="13.9">
      <c r="AB13" s="23"/>
      <c r="AC13" s="23"/>
      <c r="AD13" s="23"/>
      <c r="AE13" s="23"/>
      <c r="AF13" s="23"/>
      <c r="AG13" s="23"/>
      <c r="AI13" s="23"/>
      <c r="AJ13" s="23"/>
      <c r="AK13" s="23"/>
      <c r="AL13" s="23"/>
      <c r="AM13" s="23"/>
      <c r="AN13" s="23"/>
      <c r="AO13" s="23"/>
      <c r="AP13" s="23"/>
      <c r="AQ13" s="23"/>
      <c r="AR13" s="23"/>
      <c r="AS13" s="23"/>
    </row>
    <row r="14" spans="1:45" s="1" customFormat="1" ht="13.9">
      <c r="AB14" s="23"/>
      <c r="AC14" s="23"/>
      <c r="AD14" s="23"/>
      <c r="AE14" s="23"/>
      <c r="AF14" s="23"/>
      <c r="AG14" s="23"/>
      <c r="AI14" s="23"/>
      <c r="AJ14" s="23"/>
      <c r="AK14" s="23"/>
      <c r="AL14" s="23"/>
      <c r="AM14" s="23"/>
      <c r="AN14" s="23"/>
      <c r="AO14" s="23"/>
      <c r="AP14" s="23"/>
      <c r="AQ14" s="23"/>
      <c r="AR14" s="23"/>
      <c r="AS14" s="23"/>
    </row>
    <row r="15" spans="1:45" s="1" customFormat="1" ht="13.9">
      <c r="AB15" s="23"/>
      <c r="AC15" s="23"/>
      <c r="AD15" s="23"/>
      <c r="AE15" s="23"/>
      <c r="AF15" s="23"/>
      <c r="AG15" s="23"/>
      <c r="AI15" s="23"/>
      <c r="AJ15" s="23"/>
      <c r="AK15" s="23"/>
      <c r="AL15" s="23"/>
      <c r="AM15" s="23"/>
      <c r="AN15" s="23"/>
      <c r="AO15" s="23"/>
      <c r="AP15" s="23"/>
      <c r="AQ15" s="23"/>
      <c r="AR15" s="23"/>
      <c r="AS15" s="23"/>
    </row>
    <row r="16" spans="1:45" s="1" customFormat="1" ht="13.9">
      <c r="AB16" s="23"/>
      <c r="AC16" s="23"/>
      <c r="AD16" s="23"/>
      <c r="AE16" s="23"/>
      <c r="AF16" s="23"/>
      <c r="AG16" s="23"/>
      <c r="AI16" s="23"/>
      <c r="AJ16" s="23"/>
      <c r="AK16" s="23"/>
      <c r="AL16" s="23"/>
      <c r="AM16" s="23"/>
      <c r="AN16" s="23"/>
      <c r="AO16" s="23"/>
      <c r="AP16" s="23"/>
      <c r="AQ16" s="23"/>
      <c r="AR16" s="23"/>
      <c r="AS16" s="23"/>
    </row>
    <row r="17" spans="28:45" s="1" customFormat="1" ht="13.9">
      <c r="AB17" s="23"/>
      <c r="AC17" s="23"/>
      <c r="AD17" s="23"/>
      <c r="AE17" s="23"/>
      <c r="AF17" s="23"/>
      <c r="AG17" s="23"/>
      <c r="AI17" s="23"/>
      <c r="AJ17" s="23"/>
      <c r="AK17" s="23"/>
      <c r="AL17" s="23"/>
      <c r="AM17" s="23"/>
      <c r="AN17" s="23"/>
      <c r="AO17" s="23"/>
      <c r="AP17" s="23"/>
      <c r="AQ17" s="23"/>
      <c r="AR17" s="23"/>
      <c r="AS17" s="23"/>
    </row>
    <row r="18" spans="28:45" s="1" customFormat="1" ht="13.9">
      <c r="AB18" s="23"/>
      <c r="AC18" s="23"/>
      <c r="AD18" s="23"/>
      <c r="AE18" s="23"/>
      <c r="AF18" s="23"/>
      <c r="AG18" s="23"/>
      <c r="AI18" s="23"/>
      <c r="AJ18" s="23"/>
      <c r="AK18" s="23"/>
      <c r="AL18" s="23"/>
      <c r="AM18" s="23"/>
      <c r="AN18" s="23"/>
      <c r="AO18" s="23"/>
      <c r="AP18" s="23"/>
      <c r="AQ18" s="23"/>
      <c r="AR18" s="23"/>
      <c r="AS18" s="23"/>
    </row>
    <row r="19" spans="28:45" s="1" customFormat="1" ht="13.9">
      <c r="AB19" s="23"/>
      <c r="AC19" s="23"/>
      <c r="AD19" s="23"/>
      <c r="AE19" s="23"/>
      <c r="AF19" s="23"/>
      <c r="AG19" s="23"/>
      <c r="AI19" s="23"/>
      <c r="AJ19" s="23"/>
      <c r="AK19" s="23"/>
      <c r="AL19" s="23"/>
      <c r="AM19" s="23"/>
      <c r="AN19" s="23"/>
      <c r="AO19" s="23"/>
      <c r="AP19" s="23"/>
      <c r="AQ19" s="23"/>
      <c r="AR19" s="23"/>
      <c r="AS19" s="23"/>
    </row>
    <row r="20" spans="28:45" s="1" customFormat="1" ht="13.9">
      <c r="AB20" s="23"/>
      <c r="AC20" s="23"/>
      <c r="AD20" s="23"/>
      <c r="AE20" s="23"/>
      <c r="AF20" s="23"/>
      <c r="AG20" s="23"/>
      <c r="AI20" s="23"/>
      <c r="AJ20" s="23"/>
      <c r="AK20" s="23"/>
      <c r="AL20" s="23"/>
      <c r="AM20" s="23"/>
      <c r="AN20" s="23"/>
      <c r="AO20" s="23"/>
      <c r="AP20" s="23"/>
      <c r="AQ20" s="23"/>
      <c r="AR20" s="23"/>
      <c r="AS20" s="23"/>
    </row>
    <row r="21" spans="28:45" s="1" customFormat="1" ht="13.9">
      <c r="AB21" s="23"/>
      <c r="AC21" s="23"/>
      <c r="AD21" s="23"/>
      <c r="AE21" s="23"/>
      <c r="AF21" s="23"/>
      <c r="AG21" s="23"/>
      <c r="AI21" s="23"/>
      <c r="AJ21" s="23"/>
      <c r="AK21" s="23"/>
      <c r="AL21" s="23"/>
      <c r="AM21" s="23"/>
      <c r="AN21" s="23"/>
      <c r="AO21" s="23"/>
      <c r="AP21" s="23"/>
      <c r="AQ21" s="23"/>
      <c r="AR21" s="23"/>
      <c r="AS21" s="23"/>
    </row>
    <row r="22" spans="28:45" s="1" customFormat="1" ht="13.9">
      <c r="AB22" s="23"/>
      <c r="AC22" s="23"/>
      <c r="AD22" s="23"/>
      <c r="AE22" s="23"/>
      <c r="AF22" s="23"/>
      <c r="AG22" s="23"/>
      <c r="AI22" s="23"/>
      <c r="AJ22" s="23"/>
      <c r="AK22" s="23"/>
      <c r="AL22" s="23"/>
      <c r="AM22" s="23"/>
      <c r="AN22" s="23"/>
      <c r="AO22" s="23"/>
      <c r="AP22" s="23"/>
      <c r="AQ22" s="23"/>
      <c r="AR22" s="23"/>
      <c r="AS22" s="23"/>
    </row>
    <row r="23" spans="28:45" s="1" customFormat="1" ht="13.9">
      <c r="AB23" s="23"/>
      <c r="AC23" s="23"/>
      <c r="AD23" s="23"/>
      <c r="AE23" s="23"/>
      <c r="AF23" s="23"/>
      <c r="AG23" s="23"/>
      <c r="AI23" s="23"/>
      <c r="AJ23" s="23"/>
      <c r="AK23" s="23"/>
      <c r="AL23" s="23"/>
      <c r="AM23" s="23"/>
      <c r="AN23" s="23"/>
      <c r="AO23" s="23"/>
      <c r="AP23" s="23"/>
      <c r="AQ23" s="23"/>
      <c r="AR23" s="23"/>
      <c r="AS23" s="23"/>
    </row>
    <row r="24" spans="28:45" s="1" customFormat="1" ht="13.9">
      <c r="AB24" s="23"/>
      <c r="AC24" s="23"/>
      <c r="AD24" s="23"/>
      <c r="AE24" s="23"/>
      <c r="AF24" s="23"/>
      <c r="AG24" s="23"/>
      <c r="AI24" s="23"/>
      <c r="AJ24" s="23"/>
      <c r="AK24" s="23"/>
      <c r="AL24" s="23"/>
      <c r="AM24" s="23"/>
      <c r="AN24" s="23"/>
      <c r="AO24" s="23"/>
      <c r="AP24" s="23"/>
      <c r="AQ24" s="23"/>
      <c r="AR24" s="23"/>
      <c r="AS24" s="23"/>
    </row>
    <row r="25" spans="28:45" s="1" customFormat="1" ht="13.9">
      <c r="AB25" s="23"/>
      <c r="AC25" s="23"/>
      <c r="AD25" s="23"/>
      <c r="AE25" s="23"/>
      <c r="AF25" s="23"/>
      <c r="AG25" s="23"/>
      <c r="AI25" s="23"/>
      <c r="AJ25" s="23"/>
      <c r="AK25" s="23"/>
      <c r="AL25" s="23"/>
      <c r="AM25" s="23"/>
      <c r="AN25" s="23"/>
      <c r="AO25" s="23"/>
      <c r="AP25" s="23"/>
      <c r="AQ25" s="23"/>
      <c r="AR25" s="23"/>
      <c r="AS25" s="23"/>
    </row>
    <row r="26" spans="28:45" s="1" customFormat="1" ht="13.9">
      <c r="AB26" s="23"/>
      <c r="AC26" s="23"/>
      <c r="AD26" s="23"/>
      <c r="AE26" s="23"/>
      <c r="AF26" s="23"/>
      <c r="AG26" s="23"/>
      <c r="AI26" s="23"/>
      <c r="AJ26" s="23"/>
      <c r="AK26" s="23"/>
      <c r="AL26" s="23"/>
      <c r="AM26" s="23"/>
      <c r="AN26" s="23"/>
      <c r="AO26" s="23"/>
      <c r="AP26" s="23"/>
      <c r="AQ26" s="23"/>
      <c r="AR26" s="23"/>
      <c r="AS26" s="23"/>
    </row>
    <row r="27" spans="28:45" s="1" customFormat="1" ht="13.9">
      <c r="AB27" s="23"/>
      <c r="AC27" s="23"/>
      <c r="AD27" s="23"/>
      <c r="AE27" s="23"/>
      <c r="AF27" s="23"/>
      <c r="AG27" s="23"/>
      <c r="AI27" s="23"/>
      <c r="AJ27" s="23"/>
      <c r="AK27" s="23"/>
      <c r="AL27" s="23"/>
      <c r="AM27" s="23"/>
      <c r="AN27" s="23"/>
      <c r="AO27" s="23"/>
      <c r="AP27" s="23"/>
      <c r="AQ27" s="23"/>
      <c r="AR27" s="23"/>
      <c r="AS27" s="23"/>
    </row>
    <row r="28" spans="28:45" s="1" customFormat="1" ht="13.9">
      <c r="AB28" s="23"/>
      <c r="AC28" s="23"/>
      <c r="AD28" s="23"/>
      <c r="AE28" s="23"/>
      <c r="AF28" s="23"/>
      <c r="AG28" s="23"/>
      <c r="AI28" s="23"/>
      <c r="AJ28" s="23"/>
      <c r="AK28" s="23"/>
      <c r="AL28" s="23"/>
      <c r="AM28" s="23"/>
      <c r="AN28" s="23"/>
      <c r="AO28" s="23"/>
      <c r="AP28" s="23"/>
      <c r="AQ28" s="23"/>
      <c r="AR28" s="23"/>
      <c r="AS28" s="23"/>
    </row>
    <row r="29" spans="28:45" s="1" customFormat="1" ht="13.9">
      <c r="AB29" s="23"/>
      <c r="AC29" s="23"/>
      <c r="AD29" s="23"/>
      <c r="AE29" s="23"/>
      <c r="AF29" s="23"/>
      <c r="AG29" s="23"/>
      <c r="AI29" s="23"/>
      <c r="AJ29" s="23"/>
      <c r="AK29" s="23"/>
      <c r="AL29" s="23"/>
      <c r="AM29" s="23"/>
      <c r="AN29" s="23"/>
      <c r="AO29" s="23"/>
      <c r="AP29" s="23"/>
      <c r="AQ29" s="23"/>
      <c r="AR29" s="23"/>
      <c r="AS29" s="23"/>
    </row>
    <row r="30" spans="28:45" s="1" customFormat="1" ht="13.9">
      <c r="AB30" s="23"/>
      <c r="AC30" s="23"/>
      <c r="AD30" s="23"/>
      <c r="AE30" s="23"/>
      <c r="AF30" s="23"/>
      <c r="AG30" s="23"/>
      <c r="AI30" s="23"/>
      <c r="AJ30" s="23"/>
      <c r="AK30" s="23"/>
      <c r="AL30" s="23"/>
      <c r="AM30" s="23"/>
      <c r="AN30" s="23"/>
      <c r="AO30" s="23"/>
      <c r="AP30" s="23"/>
      <c r="AQ30" s="23"/>
      <c r="AR30" s="23"/>
      <c r="AS30" s="23"/>
    </row>
    <row r="31" spans="28:45" s="1" customFormat="1" ht="13.9">
      <c r="AB31" s="23"/>
      <c r="AC31" s="23"/>
      <c r="AD31" s="23"/>
      <c r="AE31" s="23"/>
      <c r="AF31" s="23"/>
      <c r="AG31" s="23"/>
      <c r="AI31" s="23"/>
      <c r="AJ31" s="23"/>
      <c r="AK31" s="23"/>
      <c r="AL31" s="23"/>
      <c r="AM31" s="23"/>
      <c r="AN31" s="23"/>
      <c r="AO31" s="23"/>
      <c r="AP31" s="23"/>
      <c r="AQ31" s="23"/>
      <c r="AR31" s="23"/>
      <c r="AS31" s="23"/>
    </row>
    <row r="32" spans="28:45" s="1" customFormat="1" ht="13.9">
      <c r="AB32" s="23"/>
      <c r="AC32" s="23"/>
      <c r="AD32" s="23"/>
      <c r="AE32" s="23"/>
      <c r="AF32" s="23"/>
      <c r="AG32" s="23"/>
      <c r="AI32" s="23"/>
      <c r="AJ32" s="23"/>
      <c r="AK32" s="23"/>
      <c r="AL32" s="23"/>
      <c r="AM32" s="23"/>
      <c r="AN32" s="23"/>
      <c r="AO32" s="23"/>
      <c r="AP32" s="23"/>
      <c r="AQ32" s="23"/>
      <c r="AR32" s="23"/>
      <c r="AS32" s="23"/>
    </row>
    <row r="33" spans="28:45" s="1" customFormat="1" ht="13.9">
      <c r="AB33" s="23"/>
      <c r="AC33" s="23"/>
      <c r="AD33" s="23"/>
      <c r="AE33" s="23"/>
      <c r="AF33" s="23"/>
      <c r="AG33" s="23"/>
      <c r="AI33" s="23"/>
      <c r="AJ33" s="23"/>
      <c r="AK33" s="23"/>
      <c r="AL33" s="23"/>
      <c r="AM33" s="23"/>
      <c r="AN33" s="23"/>
      <c r="AO33" s="23"/>
      <c r="AP33" s="23"/>
      <c r="AQ33" s="23"/>
      <c r="AR33" s="23"/>
      <c r="AS33" s="23"/>
    </row>
  </sheetData>
  <mergeCells count="29">
    <mergeCell ref="J8:J9"/>
    <mergeCell ref="G10:G11"/>
    <mergeCell ref="H10:H11"/>
    <mergeCell ref="I10:I11"/>
    <mergeCell ref="J10:J11"/>
    <mergeCell ref="A8:A12"/>
    <mergeCell ref="AB6:AS6"/>
    <mergeCell ref="B8:B11"/>
    <mergeCell ref="C8:C11"/>
    <mergeCell ref="D8:D11"/>
    <mergeCell ref="E8:E11"/>
    <mergeCell ref="F8:F11"/>
    <mergeCell ref="G8:G9"/>
    <mergeCell ref="H8:H9"/>
    <mergeCell ref="I8:I9"/>
    <mergeCell ref="A6:A7"/>
    <mergeCell ref="B6:J6"/>
    <mergeCell ref="K6:R6"/>
    <mergeCell ref="S6:V6"/>
    <mergeCell ref="X6:X7"/>
    <mergeCell ref="Z6:AA6"/>
    <mergeCell ref="B2:C4"/>
    <mergeCell ref="D2:AA2"/>
    <mergeCell ref="AB2:AS2"/>
    <mergeCell ref="D3:Q3"/>
    <mergeCell ref="R3:AA3"/>
    <mergeCell ref="AB3:AS3"/>
    <mergeCell ref="D4:AA4"/>
    <mergeCell ref="AB4:AS4"/>
  </mergeCells>
  <conditionalFormatting sqref="AB13:AG533 AB8:AG10 AI8:AS10 AI13:AS533">
    <cfRule type="cellIs" dxfId="93" priority="6" operator="equal">
      <formula>"Aplica"</formula>
    </cfRule>
  </conditionalFormatting>
  <conditionalFormatting sqref="AB11:AG11 AI11:AS11">
    <cfRule type="cellIs" dxfId="92" priority="5" operator="equal">
      <formula>"Aplica"</formula>
    </cfRule>
  </conditionalFormatting>
  <conditionalFormatting sqref="AB12:AG12 AI12:AS12">
    <cfRule type="cellIs" dxfId="91" priority="4" operator="equal">
      <formula>"Aplica"</formula>
    </cfRule>
  </conditionalFormatting>
  <conditionalFormatting sqref="AH8:AH10 AH13:AH533">
    <cfRule type="cellIs" dxfId="90" priority="3" operator="equal">
      <formula>"Aplica"</formula>
    </cfRule>
  </conditionalFormatting>
  <conditionalFormatting sqref="AH11">
    <cfRule type="cellIs" dxfId="89" priority="2" operator="equal">
      <formula>"Aplica"</formula>
    </cfRule>
  </conditionalFormatting>
  <conditionalFormatting sqref="AH12">
    <cfRule type="cellIs" dxfId="88" priority="1" operator="equal">
      <formula>"Aplica"</formula>
    </cfRule>
  </conditionalFormatting>
  <dataValidations count="3">
    <dataValidation type="list" allowBlank="1" showInputMessage="1" showErrorMessage="1" sqref="AB8:AS12" xr:uid="{F18646EC-2179-4948-867F-2611E55E2EB3}">
      <formula1>"Aplica, -"</formula1>
    </dataValidation>
    <dataValidation type="list" allowBlank="1" showInputMessage="1" showErrorMessage="1" sqref="E8:E10 E12" xr:uid="{F941BB6C-AE19-4719-B50F-3A0A4E915130}">
      <formula1>INDIRECT(D8)</formula1>
    </dataValidation>
    <dataValidation type="list" allowBlank="1" showInputMessage="1" showErrorMessage="1" sqref="AI13:AS332 AB13:AG332" xr:uid="{AA8AB421-C8F4-42C1-8FEB-B3D1C3A563CD}">
      <formula1>"Aplica"</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D3B90C1F-51AD-4E7B-95D0-ABA851713F52}">
          <x14:formula1>
            <xm:f>'Z:\PES\1. Planeación Estratégica\2020\[GJUR PLAN DE ACCIÓN 2020.xlsx]Instructivo'!#REF!</xm:f>
          </x14:formula1>
          <xm:sqref>R8:R12</xm:sqref>
        </x14:dataValidation>
        <x14:dataValidation type="list" allowBlank="1" showInputMessage="1" showErrorMessage="1" xr:uid="{DC604961-0C46-4F06-BC81-7E426888E907}">
          <x14:formula1>
            <xm:f>'Z:\PES\1. Planeación Estratégica\2020\[GJUR PLAN DE ACCIÓN 2020.xlsx]Hoja2'!#REF!</xm:f>
          </x14:formula1>
          <xm:sqref>X8:X12 F8:F10 F12 B8:D10 B12:D12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R69"/>
  <sheetViews>
    <sheetView topLeftCell="F15" zoomScale="60" zoomScaleNormal="60" workbookViewId="0">
      <selection activeCell="S8" sqref="S8:S48"/>
    </sheetView>
  </sheetViews>
  <sheetFormatPr defaultColWidth="11.42578125" defaultRowHeight="13.9"/>
  <cols>
    <col min="1" max="1" width="5.5703125" style="1" bestFit="1" customWidth="1"/>
    <col min="2" max="2" width="22.5703125" style="1" customWidth="1"/>
    <col min="3" max="3" width="18.42578125" style="1" customWidth="1"/>
    <col min="4" max="5" width="21.28515625" style="1" customWidth="1"/>
    <col min="6" max="6" width="21.140625" style="1" customWidth="1"/>
    <col min="7" max="7" width="20.42578125" style="1" customWidth="1"/>
    <col min="8" max="8" width="14.85546875" style="1" customWidth="1"/>
    <col min="9" max="10" width="21.140625" style="1" customWidth="1"/>
    <col min="11" max="11" width="17.85546875" style="1" customWidth="1"/>
    <col min="12" max="12" width="23.140625" style="1" customWidth="1"/>
    <col min="13" max="14" width="19.85546875" style="1" customWidth="1"/>
    <col min="15" max="15" width="13.85546875" style="1" hidden="1" customWidth="1"/>
    <col min="16" max="16" width="20.85546875" style="1" customWidth="1"/>
    <col min="17" max="17" width="19.7109375" style="1" hidden="1" customWidth="1"/>
    <col min="18" max="18" width="19.7109375" style="1" customWidth="1"/>
    <col min="19" max="19" width="24.28515625" style="1" bestFit="1" customWidth="1"/>
    <col min="20" max="20" width="23.5703125" style="1" customWidth="1"/>
    <col min="21" max="21" width="23.85546875" style="1" customWidth="1"/>
    <col min="22" max="22" width="20.28515625" style="1" customWidth="1"/>
    <col min="23" max="23" width="19.85546875" style="1" hidden="1" customWidth="1"/>
    <col min="24" max="24" width="18.7109375" style="1" customWidth="1"/>
    <col min="25" max="27" width="15.5703125" style="1" customWidth="1"/>
    <col min="28" max="45" width="9.28515625" style="1" customWidth="1"/>
    <col min="46" max="16384" width="11.42578125" style="1"/>
  </cols>
  <sheetData>
    <row r="1" spans="1:122" ht="14.45" thickBot="1"/>
    <row r="2" spans="1:122" ht="45" customHeight="1" thickBot="1">
      <c r="B2" s="303"/>
      <c r="C2" s="304"/>
      <c r="D2" s="309" t="s">
        <v>0</v>
      </c>
      <c r="E2" s="310"/>
      <c r="F2" s="310"/>
      <c r="G2" s="310"/>
      <c r="H2" s="310"/>
      <c r="I2" s="310"/>
      <c r="J2" s="310"/>
      <c r="K2" s="310"/>
      <c r="L2" s="310"/>
      <c r="M2" s="310"/>
      <c r="N2" s="310"/>
      <c r="O2" s="310"/>
      <c r="P2" s="310"/>
      <c r="Q2" s="310"/>
      <c r="R2" s="310"/>
      <c r="S2" s="310"/>
      <c r="T2" s="310"/>
      <c r="U2" s="310"/>
      <c r="V2" s="310"/>
      <c r="W2" s="310"/>
      <c r="X2" s="310"/>
      <c r="Y2" s="310"/>
      <c r="Z2" s="310"/>
      <c r="AA2" s="311"/>
      <c r="AB2" s="312" t="s">
        <v>0</v>
      </c>
      <c r="AC2" s="313"/>
      <c r="AD2" s="313"/>
      <c r="AE2" s="313"/>
      <c r="AF2" s="313"/>
      <c r="AG2" s="313"/>
      <c r="AH2" s="313"/>
      <c r="AI2" s="313"/>
      <c r="AJ2" s="313"/>
      <c r="AK2" s="313"/>
      <c r="AL2" s="313"/>
      <c r="AM2" s="313"/>
      <c r="AN2" s="313"/>
      <c r="AO2" s="313"/>
      <c r="AP2" s="313"/>
      <c r="AQ2" s="313"/>
      <c r="AR2" s="313"/>
      <c r="AS2" s="313"/>
    </row>
    <row r="3" spans="1:122" ht="45" customHeight="1" thickBot="1">
      <c r="B3" s="305"/>
      <c r="C3" s="306"/>
      <c r="D3" s="314" t="s">
        <v>1</v>
      </c>
      <c r="E3" s="315"/>
      <c r="F3" s="315"/>
      <c r="G3" s="315"/>
      <c r="H3" s="315"/>
      <c r="I3" s="315"/>
      <c r="J3" s="315"/>
      <c r="K3" s="315"/>
      <c r="L3" s="315"/>
      <c r="M3" s="315"/>
      <c r="N3" s="315"/>
      <c r="O3" s="315"/>
      <c r="P3" s="315"/>
      <c r="Q3" s="316"/>
      <c r="R3" s="317" t="s">
        <v>2</v>
      </c>
      <c r="S3" s="315"/>
      <c r="T3" s="315"/>
      <c r="U3" s="315"/>
      <c r="V3" s="315"/>
      <c r="W3" s="315"/>
      <c r="X3" s="315"/>
      <c r="Y3" s="315"/>
      <c r="Z3" s="315"/>
      <c r="AA3" s="318"/>
      <c r="AB3" s="319"/>
      <c r="AC3" s="320"/>
      <c r="AD3" s="320"/>
      <c r="AE3" s="320"/>
      <c r="AF3" s="320"/>
      <c r="AG3" s="320"/>
      <c r="AH3" s="320"/>
      <c r="AI3" s="320"/>
      <c r="AJ3" s="320"/>
      <c r="AK3" s="320"/>
      <c r="AL3" s="320"/>
      <c r="AM3" s="320"/>
      <c r="AN3" s="320"/>
      <c r="AO3" s="320"/>
      <c r="AP3" s="320"/>
      <c r="AQ3" s="320"/>
      <c r="AR3" s="320"/>
      <c r="AS3" s="320"/>
    </row>
    <row r="4" spans="1:122" ht="45" customHeight="1" thickBot="1">
      <c r="B4" s="307"/>
      <c r="C4" s="308"/>
      <c r="D4" s="314" t="s">
        <v>3</v>
      </c>
      <c r="E4" s="315"/>
      <c r="F4" s="315"/>
      <c r="G4" s="315"/>
      <c r="H4" s="315"/>
      <c r="I4" s="315"/>
      <c r="J4" s="315"/>
      <c r="K4" s="315"/>
      <c r="L4" s="315"/>
      <c r="M4" s="315"/>
      <c r="N4" s="315"/>
      <c r="O4" s="315"/>
      <c r="P4" s="315"/>
      <c r="Q4" s="315"/>
      <c r="R4" s="315"/>
      <c r="S4" s="315"/>
      <c r="T4" s="315"/>
      <c r="U4" s="315"/>
      <c r="V4" s="315"/>
      <c r="W4" s="315"/>
      <c r="X4" s="315"/>
      <c r="Y4" s="315"/>
      <c r="Z4" s="315"/>
      <c r="AA4" s="318"/>
      <c r="AB4" s="319"/>
      <c r="AC4" s="320"/>
      <c r="AD4" s="320"/>
      <c r="AE4" s="320"/>
      <c r="AF4" s="320"/>
      <c r="AG4" s="320"/>
      <c r="AH4" s="320"/>
      <c r="AI4" s="320"/>
      <c r="AJ4" s="320"/>
      <c r="AK4" s="320"/>
      <c r="AL4" s="320"/>
      <c r="AM4" s="320"/>
      <c r="AN4" s="320"/>
      <c r="AO4" s="320"/>
      <c r="AP4" s="320"/>
      <c r="AQ4" s="320"/>
      <c r="AR4" s="320"/>
      <c r="AS4" s="320"/>
    </row>
    <row r="6" spans="1:122" ht="36" customHeight="1">
      <c r="A6" s="323" t="s">
        <v>4</v>
      </c>
      <c r="B6" s="324" t="s">
        <v>5</v>
      </c>
      <c r="C6" s="325"/>
      <c r="D6" s="325"/>
      <c r="E6" s="325"/>
      <c r="F6" s="325"/>
      <c r="G6" s="325"/>
      <c r="H6" s="325"/>
      <c r="I6" s="325"/>
      <c r="J6" s="326"/>
      <c r="K6" s="327" t="s">
        <v>6</v>
      </c>
      <c r="L6" s="328"/>
      <c r="M6" s="328"/>
      <c r="N6" s="328"/>
      <c r="O6" s="328"/>
      <c r="P6" s="328"/>
      <c r="Q6" s="328"/>
      <c r="R6" s="329"/>
      <c r="S6" s="330" t="s">
        <v>7</v>
      </c>
      <c r="T6" s="330"/>
      <c r="U6" s="330"/>
      <c r="V6" s="330"/>
      <c r="W6" s="103"/>
      <c r="X6" s="331" t="s">
        <v>8</v>
      </c>
      <c r="Y6" s="103"/>
      <c r="Z6" s="331" t="s">
        <v>9</v>
      </c>
      <c r="AA6" s="331"/>
      <c r="AB6" s="321" t="s">
        <v>10</v>
      </c>
      <c r="AC6" s="322"/>
      <c r="AD6" s="322"/>
      <c r="AE6" s="322"/>
      <c r="AF6" s="322"/>
      <c r="AG6" s="322"/>
      <c r="AH6" s="322"/>
      <c r="AI6" s="322"/>
      <c r="AJ6" s="322"/>
      <c r="AK6" s="322"/>
      <c r="AL6" s="322"/>
      <c r="AM6" s="322"/>
      <c r="AN6" s="322"/>
      <c r="AO6" s="322"/>
      <c r="AP6" s="322"/>
      <c r="AQ6" s="322"/>
      <c r="AR6" s="322"/>
      <c r="AS6" s="322"/>
    </row>
    <row r="7" spans="1:122" ht="108" customHeight="1">
      <c r="A7" s="323"/>
      <c r="B7" s="2" t="s">
        <v>11</v>
      </c>
      <c r="C7" s="2" t="s">
        <v>12</v>
      </c>
      <c r="D7" s="2" t="s">
        <v>13</v>
      </c>
      <c r="E7" s="2" t="s">
        <v>14</v>
      </c>
      <c r="F7" s="2" t="s">
        <v>15</v>
      </c>
      <c r="G7" s="2" t="s">
        <v>16</v>
      </c>
      <c r="H7" s="2" t="s">
        <v>17</v>
      </c>
      <c r="I7" s="2" t="s">
        <v>18</v>
      </c>
      <c r="J7" s="2" t="s">
        <v>19</v>
      </c>
      <c r="K7" s="3" t="s">
        <v>20</v>
      </c>
      <c r="L7" s="3" t="s">
        <v>21</v>
      </c>
      <c r="M7" s="3" t="s">
        <v>22</v>
      </c>
      <c r="N7" s="3" t="s">
        <v>23</v>
      </c>
      <c r="O7" s="3" t="s">
        <v>24</v>
      </c>
      <c r="P7" s="3" t="s">
        <v>25</v>
      </c>
      <c r="Q7" s="3" t="s">
        <v>19</v>
      </c>
      <c r="R7" s="3" t="s">
        <v>26</v>
      </c>
      <c r="S7" s="4" t="s">
        <v>27</v>
      </c>
      <c r="T7" s="4" t="s">
        <v>18</v>
      </c>
      <c r="U7" s="4" t="s">
        <v>28</v>
      </c>
      <c r="V7" s="4" t="s">
        <v>29</v>
      </c>
      <c r="W7" s="4"/>
      <c r="X7" s="331"/>
      <c r="Y7" s="4" t="s">
        <v>19</v>
      </c>
      <c r="Z7" s="5" t="s">
        <v>30</v>
      </c>
      <c r="AA7" s="5" t="s">
        <v>31</v>
      </c>
      <c r="AB7" s="6" t="s">
        <v>32</v>
      </c>
      <c r="AC7" s="6" t="s">
        <v>33</v>
      </c>
      <c r="AD7" s="51" t="s">
        <v>34</v>
      </c>
      <c r="AE7" s="6" t="s">
        <v>35</v>
      </c>
      <c r="AF7" s="6" t="s">
        <v>36</v>
      </c>
      <c r="AG7" s="6" t="s">
        <v>37</v>
      </c>
      <c r="AH7" s="6" t="s">
        <v>38</v>
      </c>
      <c r="AI7" s="6" t="s">
        <v>39</v>
      </c>
      <c r="AJ7" s="6" t="s">
        <v>40</v>
      </c>
      <c r="AK7" s="6" t="s">
        <v>41</v>
      </c>
      <c r="AL7" s="6" t="s">
        <v>42</v>
      </c>
      <c r="AM7" s="6" t="s">
        <v>43</v>
      </c>
      <c r="AN7" s="6" t="s">
        <v>44</v>
      </c>
      <c r="AO7" s="6" t="s">
        <v>45</v>
      </c>
      <c r="AP7" s="6" t="s">
        <v>46</v>
      </c>
      <c r="AQ7" s="6" t="s">
        <v>47</v>
      </c>
      <c r="AR7" s="6" t="s">
        <v>48</v>
      </c>
      <c r="AS7" s="6" t="s">
        <v>49</v>
      </c>
    </row>
    <row r="8" spans="1:122" ht="60" customHeight="1">
      <c r="A8" s="158">
        <v>12</v>
      </c>
      <c r="B8" s="158" t="s">
        <v>110</v>
      </c>
      <c r="C8" s="158" t="s">
        <v>337</v>
      </c>
      <c r="D8" s="158" t="s">
        <v>52</v>
      </c>
      <c r="E8" s="158" t="s">
        <v>113</v>
      </c>
      <c r="F8" s="158" t="s">
        <v>54</v>
      </c>
      <c r="G8" s="158" t="s">
        <v>338</v>
      </c>
      <c r="H8" s="158" t="s">
        <v>339</v>
      </c>
      <c r="I8" s="167">
        <v>0.5</v>
      </c>
      <c r="J8" s="167"/>
      <c r="K8" s="170" t="s">
        <v>340</v>
      </c>
      <c r="L8" s="228">
        <v>0.4</v>
      </c>
      <c r="M8" s="151" t="s">
        <v>341</v>
      </c>
      <c r="N8" s="151">
        <v>44012</v>
      </c>
      <c r="O8" s="152"/>
      <c r="P8" s="152" t="s">
        <v>342</v>
      </c>
      <c r="Q8" s="153"/>
      <c r="R8" s="153" t="s">
        <v>243</v>
      </c>
      <c r="S8" s="128" t="s">
        <v>343</v>
      </c>
      <c r="T8" s="106">
        <v>0.35</v>
      </c>
      <c r="U8" s="117">
        <v>43891</v>
      </c>
      <c r="V8" s="117">
        <v>43920</v>
      </c>
      <c r="W8" s="7">
        <f>V8-U8</f>
        <v>29</v>
      </c>
      <c r="X8" s="104"/>
      <c r="Y8" s="8">
        <f>IF(X8="ejecutado",1,0)</f>
        <v>0</v>
      </c>
      <c r="Z8" s="9"/>
      <c r="AA8" s="9"/>
      <c r="AB8" s="164" t="s">
        <v>62</v>
      </c>
      <c r="AC8" s="122" t="s">
        <v>61</v>
      </c>
      <c r="AD8" s="122" t="s">
        <v>62</v>
      </c>
      <c r="AE8" s="122" t="s">
        <v>61</v>
      </c>
      <c r="AF8" s="122" t="s">
        <v>61</v>
      </c>
      <c r="AG8" s="122" t="s">
        <v>61</v>
      </c>
      <c r="AH8" s="122" t="s">
        <v>62</v>
      </c>
      <c r="AI8" s="122" t="s">
        <v>62</v>
      </c>
      <c r="AJ8" s="122" t="s">
        <v>61</v>
      </c>
      <c r="AK8" s="122" t="s">
        <v>61</v>
      </c>
      <c r="AL8" s="122" t="s">
        <v>61</v>
      </c>
      <c r="AM8" s="122" t="s">
        <v>61</v>
      </c>
      <c r="AN8" s="122" t="s">
        <v>61</v>
      </c>
      <c r="AO8" s="122" t="s">
        <v>61</v>
      </c>
      <c r="AP8" s="122" t="s">
        <v>61</v>
      </c>
      <c r="AQ8" s="122" t="s">
        <v>61</v>
      </c>
      <c r="AR8" s="122" t="s">
        <v>61</v>
      </c>
      <c r="AS8" s="122" t="s">
        <v>62</v>
      </c>
    </row>
    <row r="9" spans="1:122" ht="60" customHeight="1">
      <c r="A9" s="174"/>
      <c r="B9" s="174"/>
      <c r="C9" s="174"/>
      <c r="D9" s="174"/>
      <c r="E9" s="174"/>
      <c r="F9" s="174"/>
      <c r="G9" s="174"/>
      <c r="H9" s="174"/>
      <c r="I9" s="168"/>
      <c r="J9" s="168"/>
      <c r="K9" s="170"/>
      <c r="L9" s="228"/>
      <c r="M9" s="151"/>
      <c r="N9" s="151"/>
      <c r="O9" s="152"/>
      <c r="P9" s="152"/>
      <c r="Q9" s="154"/>
      <c r="R9" s="154"/>
      <c r="S9" s="128" t="s">
        <v>344</v>
      </c>
      <c r="T9" s="106">
        <v>0.35</v>
      </c>
      <c r="U9" s="117">
        <v>43923</v>
      </c>
      <c r="V9" s="117">
        <v>43951</v>
      </c>
      <c r="W9" s="7">
        <f t="shared" ref="W9:W10" si="0">V9-U9</f>
        <v>28</v>
      </c>
      <c r="X9" s="104"/>
      <c r="Y9" s="8">
        <f t="shared" ref="Y9:Y10" si="1">IF(X9="ejecutado",1,0)</f>
        <v>0</v>
      </c>
      <c r="Z9" s="9"/>
      <c r="AA9" s="9"/>
      <c r="AB9" s="166"/>
      <c r="AC9" s="122" t="s">
        <v>61</v>
      </c>
      <c r="AD9" s="122" t="s">
        <v>62</v>
      </c>
      <c r="AE9" s="122" t="s">
        <v>61</v>
      </c>
      <c r="AF9" s="122" t="s">
        <v>61</v>
      </c>
      <c r="AG9" s="122" t="s">
        <v>61</v>
      </c>
      <c r="AH9" s="122" t="s">
        <v>62</v>
      </c>
      <c r="AI9" s="122" t="s">
        <v>62</v>
      </c>
      <c r="AJ9" s="122" t="s">
        <v>61</v>
      </c>
      <c r="AK9" s="122" t="s">
        <v>61</v>
      </c>
      <c r="AL9" s="122" t="s">
        <v>61</v>
      </c>
      <c r="AM9" s="122" t="s">
        <v>61</v>
      </c>
      <c r="AN9" s="122" t="s">
        <v>61</v>
      </c>
      <c r="AO9" s="122" t="s">
        <v>61</v>
      </c>
      <c r="AP9" s="122" t="s">
        <v>61</v>
      </c>
      <c r="AQ9" s="122" t="s">
        <v>61</v>
      </c>
      <c r="AR9" s="122" t="s">
        <v>61</v>
      </c>
      <c r="AS9" s="122" t="s">
        <v>62</v>
      </c>
    </row>
    <row r="10" spans="1:122" ht="78" customHeight="1">
      <c r="A10" s="174"/>
      <c r="B10" s="174"/>
      <c r="C10" s="174"/>
      <c r="D10" s="174"/>
      <c r="E10" s="174"/>
      <c r="F10" s="174"/>
      <c r="G10" s="174"/>
      <c r="H10" s="174"/>
      <c r="I10" s="168"/>
      <c r="J10" s="168"/>
      <c r="K10" s="170"/>
      <c r="L10" s="228"/>
      <c r="M10" s="151"/>
      <c r="N10" s="151"/>
      <c r="O10" s="152"/>
      <c r="P10" s="152"/>
      <c r="Q10" s="154"/>
      <c r="R10" s="154"/>
      <c r="S10" s="128" t="s">
        <v>345</v>
      </c>
      <c r="T10" s="106">
        <v>0.3</v>
      </c>
      <c r="U10" s="117">
        <v>43952</v>
      </c>
      <c r="V10" s="117">
        <v>43966</v>
      </c>
      <c r="W10" s="7">
        <f t="shared" si="0"/>
        <v>14</v>
      </c>
      <c r="X10" s="104"/>
      <c r="Y10" s="8">
        <f t="shared" si="1"/>
        <v>0</v>
      </c>
      <c r="Z10" s="9"/>
      <c r="AA10" s="9"/>
      <c r="AB10" s="122" t="s">
        <v>62</v>
      </c>
      <c r="AC10" s="122" t="s">
        <v>61</v>
      </c>
      <c r="AD10" s="122" t="s">
        <v>62</v>
      </c>
      <c r="AE10" s="122" t="s">
        <v>61</v>
      </c>
      <c r="AF10" s="122" t="s">
        <v>61</v>
      </c>
      <c r="AG10" s="122" t="s">
        <v>61</v>
      </c>
      <c r="AH10" s="122" t="s">
        <v>62</v>
      </c>
      <c r="AI10" s="122" t="s">
        <v>62</v>
      </c>
      <c r="AJ10" s="122" t="s">
        <v>61</v>
      </c>
      <c r="AK10" s="122" t="s">
        <v>61</v>
      </c>
      <c r="AL10" s="122" t="s">
        <v>61</v>
      </c>
      <c r="AM10" s="122" t="s">
        <v>61</v>
      </c>
      <c r="AN10" s="122" t="s">
        <v>61</v>
      </c>
      <c r="AO10" s="122" t="s">
        <v>61</v>
      </c>
      <c r="AP10" s="122" t="s">
        <v>61</v>
      </c>
      <c r="AQ10" s="122" t="s">
        <v>61</v>
      </c>
      <c r="AR10" s="122" t="s">
        <v>61</v>
      </c>
      <c r="AS10" s="122" t="s">
        <v>62</v>
      </c>
    </row>
    <row r="11" spans="1:122" ht="58.5" customHeight="1">
      <c r="A11" s="174"/>
      <c r="B11" s="174"/>
      <c r="C11" s="174"/>
      <c r="D11" s="174"/>
      <c r="E11" s="174"/>
      <c r="F11" s="174"/>
      <c r="G11" s="174"/>
      <c r="H11" s="174"/>
      <c r="I11" s="168"/>
      <c r="J11" s="168"/>
      <c r="K11" s="158" t="s">
        <v>346</v>
      </c>
      <c r="L11" s="148">
        <v>0.4</v>
      </c>
      <c r="M11" s="156" t="s">
        <v>347</v>
      </c>
      <c r="N11" s="156" t="s">
        <v>348</v>
      </c>
      <c r="O11" s="152"/>
      <c r="P11" s="158" t="s">
        <v>349</v>
      </c>
      <c r="Q11" s="153"/>
      <c r="R11" s="153" t="s">
        <v>350</v>
      </c>
      <c r="S11" s="128" t="s">
        <v>351</v>
      </c>
      <c r="T11" s="106">
        <v>0.3</v>
      </c>
      <c r="U11" s="117" t="s">
        <v>352</v>
      </c>
      <c r="V11" s="117" t="s">
        <v>353</v>
      </c>
      <c r="W11" s="7">
        <f>V11-U11</f>
        <v>9</v>
      </c>
      <c r="X11" s="104"/>
      <c r="Y11" s="8">
        <f>IF(X11="ejecutado",1,0)</f>
        <v>0</v>
      </c>
      <c r="Z11" s="9"/>
      <c r="AA11" s="9"/>
      <c r="AB11" s="122" t="s">
        <v>62</v>
      </c>
      <c r="AC11" s="122" t="s">
        <v>61</v>
      </c>
      <c r="AD11" s="122" t="s">
        <v>62</v>
      </c>
      <c r="AE11" s="122" t="s">
        <v>61</v>
      </c>
      <c r="AF11" s="122" t="s">
        <v>61</v>
      </c>
      <c r="AG11" s="122" t="s">
        <v>61</v>
      </c>
      <c r="AH11" s="122" t="s">
        <v>62</v>
      </c>
      <c r="AI11" s="122" t="s">
        <v>62</v>
      </c>
      <c r="AJ11" s="122" t="s">
        <v>61</v>
      </c>
      <c r="AK11" s="122" t="s">
        <v>61</v>
      </c>
      <c r="AL11" s="122" t="s">
        <v>61</v>
      </c>
      <c r="AM11" s="122" t="s">
        <v>61</v>
      </c>
      <c r="AN11" s="122" t="s">
        <v>61</v>
      </c>
      <c r="AO11" s="122" t="s">
        <v>61</v>
      </c>
      <c r="AP11" s="122" t="s">
        <v>61</v>
      </c>
      <c r="AQ11" s="122" t="s">
        <v>61</v>
      </c>
      <c r="AR11" s="122" t="s">
        <v>61</v>
      </c>
      <c r="AS11" s="122" t="s">
        <v>62</v>
      </c>
    </row>
    <row r="12" spans="1:122" ht="51" customHeight="1">
      <c r="A12" s="174"/>
      <c r="B12" s="174"/>
      <c r="C12" s="174"/>
      <c r="D12" s="174"/>
      <c r="E12" s="174"/>
      <c r="F12" s="174"/>
      <c r="G12" s="174"/>
      <c r="H12" s="174"/>
      <c r="I12" s="168"/>
      <c r="J12" s="168"/>
      <c r="K12" s="174"/>
      <c r="L12" s="149"/>
      <c r="M12" s="204"/>
      <c r="N12" s="204"/>
      <c r="O12" s="152"/>
      <c r="P12" s="174"/>
      <c r="Q12" s="154"/>
      <c r="R12" s="154"/>
      <c r="S12" s="128" t="s">
        <v>354</v>
      </c>
      <c r="T12" s="106">
        <v>0.3</v>
      </c>
      <c r="U12" s="107" t="s">
        <v>355</v>
      </c>
      <c r="V12" s="107" t="s">
        <v>356</v>
      </c>
      <c r="W12" s="7">
        <f t="shared" ref="W12:W13" si="2">V12-U12</f>
        <v>19</v>
      </c>
      <c r="X12" s="104"/>
      <c r="Y12" s="8">
        <f t="shared" ref="Y12:Y13" si="3">IF(X12="ejecutado",1,0)</f>
        <v>0</v>
      </c>
      <c r="Z12" s="9"/>
      <c r="AA12" s="9"/>
      <c r="AB12" s="122" t="s">
        <v>62</v>
      </c>
      <c r="AC12" s="122" t="s">
        <v>61</v>
      </c>
      <c r="AD12" s="122" t="s">
        <v>62</v>
      </c>
      <c r="AE12" s="122" t="s">
        <v>61</v>
      </c>
      <c r="AF12" s="122" t="s">
        <v>61</v>
      </c>
      <c r="AG12" s="122" t="s">
        <v>61</v>
      </c>
      <c r="AH12" s="122" t="s">
        <v>62</v>
      </c>
      <c r="AI12" s="122" t="s">
        <v>62</v>
      </c>
      <c r="AJ12" s="122" t="s">
        <v>61</v>
      </c>
      <c r="AK12" s="122" t="s">
        <v>61</v>
      </c>
      <c r="AL12" s="122" t="s">
        <v>61</v>
      </c>
      <c r="AM12" s="122" t="s">
        <v>61</v>
      </c>
      <c r="AN12" s="122" t="s">
        <v>61</v>
      </c>
      <c r="AO12" s="122" t="s">
        <v>61</v>
      </c>
      <c r="AP12" s="122" t="s">
        <v>61</v>
      </c>
      <c r="AQ12" s="122" t="s">
        <v>61</v>
      </c>
      <c r="AR12" s="122" t="s">
        <v>61</v>
      </c>
      <c r="AS12" s="122" t="s">
        <v>62</v>
      </c>
    </row>
    <row r="13" spans="1:122" ht="58.5" customHeight="1">
      <c r="A13" s="174"/>
      <c r="B13" s="174"/>
      <c r="C13" s="174"/>
      <c r="D13" s="174"/>
      <c r="E13" s="174"/>
      <c r="F13" s="174"/>
      <c r="G13" s="174"/>
      <c r="H13" s="174"/>
      <c r="I13" s="168"/>
      <c r="J13" s="168"/>
      <c r="K13" s="174"/>
      <c r="L13" s="149"/>
      <c r="M13" s="204"/>
      <c r="N13" s="204"/>
      <c r="O13" s="152"/>
      <c r="P13" s="174"/>
      <c r="Q13" s="154"/>
      <c r="R13" s="154"/>
      <c r="S13" s="128" t="s">
        <v>357</v>
      </c>
      <c r="T13" s="106">
        <v>0.2</v>
      </c>
      <c r="U13" s="107" t="s">
        <v>358</v>
      </c>
      <c r="V13" s="107" t="s">
        <v>348</v>
      </c>
      <c r="W13" s="7">
        <f t="shared" si="2"/>
        <v>28</v>
      </c>
      <c r="X13" s="104"/>
      <c r="Y13" s="8">
        <f t="shared" si="3"/>
        <v>0</v>
      </c>
      <c r="Z13" s="9"/>
      <c r="AA13" s="9"/>
      <c r="AB13" s="122" t="s">
        <v>62</v>
      </c>
      <c r="AC13" s="122" t="s">
        <v>61</v>
      </c>
      <c r="AD13" s="122" t="s">
        <v>62</v>
      </c>
      <c r="AE13" s="122" t="s">
        <v>61</v>
      </c>
      <c r="AF13" s="122" t="s">
        <v>61</v>
      </c>
      <c r="AG13" s="122" t="s">
        <v>61</v>
      </c>
      <c r="AH13" s="122" t="s">
        <v>62</v>
      </c>
      <c r="AI13" s="122" t="s">
        <v>62</v>
      </c>
      <c r="AJ13" s="122" t="s">
        <v>61</v>
      </c>
      <c r="AK13" s="122" t="s">
        <v>61</v>
      </c>
      <c r="AL13" s="122" t="s">
        <v>61</v>
      </c>
      <c r="AM13" s="122" t="s">
        <v>61</v>
      </c>
      <c r="AN13" s="122" t="s">
        <v>61</v>
      </c>
      <c r="AO13" s="122" t="s">
        <v>61</v>
      </c>
      <c r="AP13" s="122" t="s">
        <v>61</v>
      </c>
      <c r="AQ13" s="122" t="s">
        <v>61</v>
      </c>
      <c r="AR13" s="122" t="s">
        <v>61</v>
      </c>
      <c r="AS13" s="122" t="s">
        <v>62</v>
      </c>
    </row>
    <row r="14" spans="1:122" s="39" customFormat="1" ht="84" customHeight="1">
      <c r="A14" s="174"/>
      <c r="B14" s="174"/>
      <c r="C14" s="174"/>
      <c r="D14" s="174"/>
      <c r="E14" s="174"/>
      <c r="F14" s="174"/>
      <c r="G14" s="174"/>
      <c r="H14" s="174"/>
      <c r="I14" s="168"/>
      <c r="J14" s="168"/>
      <c r="K14" s="174"/>
      <c r="L14" s="149"/>
      <c r="M14" s="204"/>
      <c r="N14" s="204"/>
      <c r="O14" s="48"/>
      <c r="P14" s="159"/>
      <c r="Q14" s="154"/>
      <c r="R14" s="154"/>
      <c r="S14" s="137" t="s">
        <v>359</v>
      </c>
      <c r="T14" s="84">
        <v>0.2</v>
      </c>
      <c r="U14" s="85" t="s">
        <v>352</v>
      </c>
      <c r="V14" s="85" t="s">
        <v>360</v>
      </c>
      <c r="W14" s="49" t="e">
        <f>V14-U14</f>
        <v>#VALUE!</v>
      </c>
      <c r="X14" s="112"/>
      <c r="Y14" s="20">
        <f>IF(X14="ejecutado",1,0)</f>
        <v>0</v>
      </c>
      <c r="Z14" s="21"/>
      <c r="AA14" s="21"/>
      <c r="AB14" s="122" t="s">
        <v>62</v>
      </c>
      <c r="AC14" s="122" t="s">
        <v>61</v>
      </c>
      <c r="AD14" s="122" t="s">
        <v>62</v>
      </c>
      <c r="AE14" s="122" t="s">
        <v>61</v>
      </c>
      <c r="AF14" s="122" t="s">
        <v>61</v>
      </c>
      <c r="AG14" s="122" t="s">
        <v>61</v>
      </c>
      <c r="AH14" s="122" t="s">
        <v>62</v>
      </c>
      <c r="AI14" s="122" t="s">
        <v>62</v>
      </c>
      <c r="AJ14" s="122" t="s">
        <v>61</v>
      </c>
      <c r="AK14" s="122" t="s">
        <v>61</v>
      </c>
      <c r="AL14" s="122" t="s">
        <v>61</v>
      </c>
      <c r="AM14" s="122" t="s">
        <v>61</v>
      </c>
      <c r="AN14" s="122" t="s">
        <v>61</v>
      </c>
      <c r="AO14" s="122" t="s">
        <v>61</v>
      </c>
      <c r="AP14" s="122" t="s">
        <v>61</v>
      </c>
      <c r="AQ14" s="122" t="s">
        <v>61</v>
      </c>
      <c r="AR14" s="122" t="s">
        <v>61</v>
      </c>
      <c r="AS14" s="122" t="s">
        <v>62</v>
      </c>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c r="CQ14" s="50"/>
      <c r="CR14" s="50"/>
      <c r="CS14" s="50"/>
      <c r="CT14" s="50"/>
      <c r="CU14" s="50"/>
      <c r="CV14" s="50"/>
      <c r="CW14" s="50"/>
      <c r="CX14" s="50"/>
      <c r="CY14" s="50"/>
      <c r="CZ14" s="50"/>
      <c r="DA14" s="50"/>
      <c r="DB14" s="50"/>
      <c r="DC14" s="50"/>
      <c r="DD14" s="50"/>
      <c r="DE14" s="50"/>
      <c r="DF14" s="50"/>
      <c r="DG14" s="50"/>
      <c r="DH14" s="50"/>
      <c r="DI14" s="50"/>
      <c r="DJ14" s="50"/>
      <c r="DK14" s="50"/>
      <c r="DL14" s="50"/>
      <c r="DM14" s="50"/>
      <c r="DN14" s="50"/>
      <c r="DO14" s="50"/>
      <c r="DP14" s="50"/>
      <c r="DQ14" s="50"/>
      <c r="DR14" s="50"/>
    </row>
    <row r="15" spans="1:122" ht="58.5" customHeight="1">
      <c r="A15" s="174"/>
      <c r="B15" s="174"/>
      <c r="C15" s="174"/>
      <c r="D15" s="174"/>
      <c r="E15" s="174"/>
      <c r="F15" s="174"/>
      <c r="G15" s="174"/>
      <c r="H15" s="174"/>
      <c r="I15" s="168"/>
      <c r="J15" s="168"/>
      <c r="K15" s="152" t="s">
        <v>361</v>
      </c>
      <c r="L15" s="228">
        <v>0.2</v>
      </c>
      <c r="M15" s="151" t="s">
        <v>347</v>
      </c>
      <c r="N15" s="151">
        <v>44012</v>
      </c>
      <c r="O15" s="152"/>
      <c r="P15" s="152" t="s">
        <v>362</v>
      </c>
      <c r="Q15" s="153"/>
      <c r="R15" s="153" t="s">
        <v>363</v>
      </c>
      <c r="S15" s="128" t="s">
        <v>364</v>
      </c>
      <c r="T15" s="106">
        <v>0.4</v>
      </c>
      <c r="U15" s="107" t="s">
        <v>352</v>
      </c>
      <c r="V15" s="107" t="s">
        <v>360</v>
      </c>
      <c r="W15" s="7" t="e">
        <f>V15-U15</f>
        <v>#VALUE!</v>
      </c>
      <c r="X15" s="104"/>
      <c r="Y15" s="8">
        <f>IF(X15="ejecutado",1,0)</f>
        <v>0</v>
      </c>
      <c r="Z15" s="9"/>
      <c r="AA15" s="9"/>
      <c r="AB15" s="122" t="s">
        <v>62</v>
      </c>
      <c r="AC15" s="122" t="s">
        <v>61</v>
      </c>
      <c r="AD15" s="122" t="s">
        <v>62</v>
      </c>
      <c r="AE15" s="122" t="s">
        <v>61</v>
      </c>
      <c r="AF15" s="122" t="s">
        <v>61</v>
      </c>
      <c r="AG15" s="122" t="s">
        <v>61</v>
      </c>
      <c r="AH15" s="122" t="s">
        <v>62</v>
      </c>
      <c r="AI15" s="122" t="s">
        <v>62</v>
      </c>
      <c r="AJ15" s="122" t="s">
        <v>61</v>
      </c>
      <c r="AK15" s="122" t="s">
        <v>61</v>
      </c>
      <c r="AL15" s="122" t="s">
        <v>61</v>
      </c>
      <c r="AM15" s="122" t="s">
        <v>61</v>
      </c>
      <c r="AN15" s="122" t="s">
        <v>61</v>
      </c>
      <c r="AO15" s="122" t="s">
        <v>61</v>
      </c>
      <c r="AP15" s="122" t="s">
        <v>61</v>
      </c>
      <c r="AQ15" s="122" t="s">
        <v>61</v>
      </c>
      <c r="AR15" s="122" t="s">
        <v>61</v>
      </c>
      <c r="AS15" s="122" t="s">
        <v>62</v>
      </c>
    </row>
    <row r="16" spans="1:122" ht="72" customHeight="1">
      <c r="A16" s="174"/>
      <c r="B16" s="174"/>
      <c r="C16" s="174"/>
      <c r="D16" s="174"/>
      <c r="E16" s="174"/>
      <c r="F16" s="174"/>
      <c r="G16" s="174"/>
      <c r="H16" s="159"/>
      <c r="I16" s="168"/>
      <c r="J16" s="168"/>
      <c r="K16" s="152"/>
      <c r="L16" s="228"/>
      <c r="M16" s="151"/>
      <c r="N16" s="151"/>
      <c r="O16" s="152"/>
      <c r="P16" s="152"/>
      <c r="Q16" s="154"/>
      <c r="R16" s="154"/>
      <c r="S16" s="128" t="s">
        <v>365</v>
      </c>
      <c r="T16" s="106">
        <v>0.6</v>
      </c>
      <c r="U16" s="107" t="s">
        <v>358</v>
      </c>
      <c r="V16" s="107" t="s">
        <v>366</v>
      </c>
      <c r="W16" s="7">
        <f t="shared" ref="W16" si="4">V16-U16</f>
        <v>150</v>
      </c>
      <c r="X16" s="104"/>
      <c r="Y16" s="8">
        <f t="shared" ref="Y16" si="5">IF(X16="ejecutado",1,0)</f>
        <v>0</v>
      </c>
      <c r="Z16" s="9"/>
      <c r="AA16" s="9"/>
      <c r="AB16" s="122" t="s">
        <v>62</v>
      </c>
      <c r="AC16" s="122" t="s">
        <v>61</v>
      </c>
      <c r="AD16" s="122" t="s">
        <v>62</v>
      </c>
      <c r="AE16" s="122" t="s">
        <v>61</v>
      </c>
      <c r="AF16" s="122" t="s">
        <v>61</v>
      </c>
      <c r="AG16" s="122" t="s">
        <v>61</v>
      </c>
      <c r="AH16" s="122" t="s">
        <v>62</v>
      </c>
      <c r="AI16" s="122" t="s">
        <v>62</v>
      </c>
      <c r="AJ16" s="122" t="s">
        <v>61</v>
      </c>
      <c r="AK16" s="122" t="s">
        <v>61</v>
      </c>
      <c r="AL16" s="122" t="s">
        <v>61</v>
      </c>
      <c r="AM16" s="122" t="s">
        <v>61</v>
      </c>
      <c r="AN16" s="122" t="s">
        <v>61</v>
      </c>
      <c r="AO16" s="122" t="s">
        <v>61</v>
      </c>
      <c r="AP16" s="122" t="s">
        <v>61</v>
      </c>
      <c r="AQ16" s="122" t="s">
        <v>61</v>
      </c>
      <c r="AR16" s="122" t="s">
        <v>61</v>
      </c>
      <c r="AS16" s="122" t="s">
        <v>62</v>
      </c>
    </row>
    <row r="17" spans="1:45">
      <c r="A17" s="174"/>
      <c r="B17" s="158" t="s">
        <v>110</v>
      </c>
      <c r="C17" s="158" t="s">
        <v>337</v>
      </c>
      <c r="D17" s="158" t="s">
        <v>52</v>
      </c>
      <c r="E17" s="158" t="s">
        <v>113</v>
      </c>
      <c r="F17" s="158" t="s">
        <v>54</v>
      </c>
      <c r="G17" s="158" t="s">
        <v>367</v>
      </c>
      <c r="H17" s="158" t="s">
        <v>339</v>
      </c>
      <c r="I17" s="167">
        <v>0.3</v>
      </c>
      <c r="J17" s="158"/>
      <c r="K17" s="196" t="s">
        <v>368</v>
      </c>
      <c r="L17" s="214">
        <v>0.3</v>
      </c>
      <c r="M17" s="156" t="s">
        <v>352</v>
      </c>
      <c r="N17" s="156" t="s">
        <v>366</v>
      </c>
      <c r="O17" s="152"/>
      <c r="P17" s="158" t="s">
        <v>369</v>
      </c>
      <c r="Q17" s="153"/>
      <c r="R17" s="153" t="s">
        <v>350</v>
      </c>
      <c r="S17" s="158" t="s">
        <v>370</v>
      </c>
      <c r="T17" s="148">
        <v>0.5</v>
      </c>
      <c r="U17" s="217" t="s">
        <v>352</v>
      </c>
      <c r="V17" s="217" t="s">
        <v>366</v>
      </c>
      <c r="W17" s="7">
        <f>V17-U17</f>
        <v>181</v>
      </c>
      <c r="X17" s="158"/>
      <c r="Y17" s="208">
        <f>IF(X17="ejecutado",1,0)</f>
        <v>0</v>
      </c>
      <c r="Z17" s="158"/>
      <c r="AA17" s="158"/>
      <c r="AB17" s="164" t="s">
        <v>62</v>
      </c>
      <c r="AC17" s="164" t="s">
        <v>61</v>
      </c>
      <c r="AD17" s="164" t="s">
        <v>62</v>
      </c>
      <c r="AE17" s="164" t="s">
        <v>61</v>
      </c>
      <c r="AF17" s="164" t="s">
        <v>61</v>
      </c>
      <c r="AG17" s="164" t="s">
        <v>61</v>
      </c>
      <c r="AH17" s="164" t="s">
        <v>62</v>
      </c>
      <c r="AI17" s="164" t="s">
        <v>62</v>
      </c>
      <c r="AJ17" s="164" t="s">
        <v>61</v>
      </c>
      <c r="AK17" s="164" t="s">
        <v>61</v>
      </c>
      <c r="AL17" s="164" t="s">
        <v>61</v>
      </c>
      <c r="AM17" s="164" t="s">
        <v>61</v>
      </c>
      <c r="AN17" s="164" t="s">
        <v>61</v>
      </c>
      <c r="AO17" s="164" t="s">
        <v>61</v>
      </c>
      <c r="AP17" s="164" t="s">
        <v>61</v>
      </c>
      <c r="AQ17" s="164" t="s">
        <v>61</v>
      </c>
      <c r="AR17" s="164" t="s">
        <v>61</v>
      </c>
      <c r="AS17" s="164" t="s">
        <v>61</v>
      </c>
    </row>
    <row r="18" spans="1:45">
      <c r="A18" s="174"/>
      <c r="B18" s="174"/>
      <c r="C18" s="174"/>
      <c r="D18" s="174"/>
      <c r="E18" s="174"/>
      <c r="F18" s="174"/>
      <c r="G18" s="174"/>
      <c r="H18" s="174"/>
      <c r="I18" s="168"/>
      <c r="J18" s="174"/>
      <c r="K18" s="223"/>
      <c r="L18" s="215"/>
      <c r="M18" s="204"/>
      <c r="N18" s="204"/>
      <c r="O18" s="152"/>
      <c r="P18" s="174"/>
      <c r="Q18" s="154"/>
      <c r="R18" s="154"/>
      <c r="S18" s="174"/>
      <c r="T18" s="149"/>
      <c r="U18" s="218"/>
      <c r="V18" s="218"/>
      <c r="W18" s="7">
        <f t="shared" ref="W18:W20" si="6">V18-U18</f>
        <v>0</v>
      </c>
      <c r="X18" s="174"/>
      <c r="Y18" s="209"/>
      <c r="Z18" s="174"/>
      <c r="AA18" s="174"/>
      <c r="AB18" s="165"/>
      <c r="AC18" s="165" t="s">
        <v>62</v>
      </c>
      <c r="AD18" s="165" t="s">
        <v>62</v>
      </c>
      <c r="AE18" s="165" t="s">
        <v>62</v>
      </c>
      <c r="AF18" s="165" t="s">
        <v>62</v>
      </c>
      <c r="AG18" s="165" t="s">
        <v>61</v>
      </c>
      <c r="AH18" s="165" t="s">
        <v>62</v>
      </c>
      <c r="AI18" s="165" t="s">
        <v>62</v>
      </c>
      <c r="AJ18" s="165" t="s">
        <v>61</v>
      </c>
      <c r="AK18" s="165" t="s">
        <v>61</v>
      </c>
      <c r="AL18" s="165" t="s">
        <v>61</v>
      </c>
      <c r="AM18" s="165" t="s">
        <v>61</v>
      </c>
      <c r="AN18" s="165" t="s">
        <v>61</v>
      </c>
      <c r="AO18" s="165" t="s">
        <v>61</v>
      </c>
      <c r="AP18" s="165" t="s">
        <v>61</v>
      </c>
      <c r="AQ18" s="165" t="s">
        <v>61</v>
      </c>
      <c r="AR18" s="165" t="s">
        <v>61</v>
      </c>
      <c r="AS18" s="165" t="s">
        <v>61</v>
      </c>
    </row>
    <row r="19" spans="1:45">
      <c r="A19" s="174"/>
      <c r="B19" s="174"/>
      <c r="C19" s="174"/>
      <c r="D19" s="174"/>
      <c r="E19" s="174"/>
      <c r="F19" s="174"/>
      <c r="G19" s="174"/>
      <c r="H19" s="174"/>
      <c r="I19" s="168"/>
      <c r="J19" s="174"/>
      <c r="K19" s="223"/>
      <c r="L19" s="215"/>
      <c r="M19" s="204"/>
      <c r="N19" s="204"/>
      <c r="O19" s="152"/>
      <c r="P19" s="174"/>
      <c r="Q19" s="154"/>
      <c r="R19" s="154"/>
      <c r="S19" s="174"/>
      <c r="T19" s="149"/>
      <c r="U19" s="218"/>
      <c r="V19" s="218"/>
      <c r="W19" s="7">
        <f t="shared" si="6"/>
        <v>0</v>
      </c>
      <c r="X19" s="174"/>
      <c r="Y19" s="209"/>
      <c r="Z19" s="174"/>
      <c r="AA19" s="174"/>
      <c r="AB19" s="165"/>
      <c r="AC19" s="165" t="s">
        <v>62</v>
      </c>
      <c r="AD19" s="165" t="s">
        <v>62</v>
      </c>
      <c r="AE19" s="165" t="s">
        <v>62</v>
      </c>
      <c r="AF19" s="165" t="s">
        <v>62</v>
      </c>
      <c r="AG19" s="165" t="s">
        <v>61</v>
      </c>
      <c r="AH19" s="165" t="s">
        <v>62</v>
      </c>
      <c r="AI19" s="165" t="s">
        <v>62</v>
      </c>
      <c r="AJ19" s="165" t="s">
        <v>61</v>
      </c>
      <c r="AK19" s="165" t="s">
        <v>61</v>
      </c>
      <c r="AL19" s="165" t="s">
        <v>61</v>
      </c>
      <c r="AM19" s="165" t="s">
        <v>61</v>
      </c>
      <c r="AN19" s="165" t="s">
        <v>61</v>
      </c>
      <c r="AO19" s="165" t="s">
        <v>61</v>
      </c>
      <c r="AP19" s="165" t="s">
        <v>61</v>
      </c>
      <c r="AQ19" s="165" t="s">
        <v>61</v>
      </c>
      <c r="AR19" s="165" t="s">
        <v>61</v>
      </c>
      <c r="AS19" s="165" t="s">
        <v>61</v>
      </c>
    </row>
    <row r="20" spans="1:45">
      <c r="A20" s="174"/>
      <c r="B20" s="174"/>
      <c r="C20" s="174"/>
      <c r="D20" s="174"/>
      <c r="E20" s="174"/>
      <c r="F20" s="174"/>
      <c r="G20" s="174"/>
      <c r="H20" s="174"/>
      <c r="I20" s="168"/>
      <c r="J20" s="174"/>
      <c r="K20" s="223"/>
      <c r="L20" s="215"/>
      <c r="M20" s="204"/>
      <c r="N20" s="204"/>
      <c r="O20" s="152"/>
      <c r="P20" s="174"/>
      <c r="Q20" s="154"/>
      <c r="R20" s="154"/>
      <c r="S20" s="159"/>
      <c r="T20" s="150"/>
      <c r="U20" s="219"/>
      <c r="V20" s="219"/>
      <c r="W20" s="7">
        <f t="shared" si="6"/>
        <v>0</v>
      </c>
      <c r="X20" s="159"/>
      <c r="Y20" s="210"/>
      <c r="Z20" s="159"/>
      <c r="AA20" s="159"/>
      <c r="AB20" s="166"/>
      <c r="AC20" s="166" t="s">
        <v>62</v>
      </c>
      <c r="AD20" s="166" t="s">
        <v>62</v>
      </c>
      <c r="AE20" s="166" t="s">
        <v>62</v>
      </c>
      <c r="AF20" s="166" t="s">
        <v>62</v>
      </c>
      <c r="AG20" s="166" t="s">
        <v>61</v>
      </c>
      <c r="AH20" s="166" t="s">
        <v>62</v>
      </c>
      <c r="AI20" s="166" t="s">
        <v>62</v>
      </c>
      <c r="AJ20" s="166" t="s">
        <v>61</v>
      </c>
      <c r="AK20" s="166" t="s">
        <v>61</v>
      </c>
      <c r="AL20" s="166" t="s">
        <v>61</v>
      </c>
      <c r="AM20" s="166" t="s">
        <v>61</v>
      </c>
      <c r="AN20" s="166" t="s">
        <v>61</v>
      </c>
      <c r="AO20" s="166" t="s">
        <v>61</v>
      </c>
      <c r="AP20" s="166" t="s">
        <v>61</v>
      </c>
      <c r="AQ20" s="166" t="s">
        <v>61</v>
      </c>
      <c r="AR20" s="166" t="s">
        <v>61</v>
      </c>
      <c r="AS20" s="166" t="s">
        <v>61</v>
      </c>
    </row>
    <row r="21" spans="1:45">
      <c r="A21" s="174"/>
      <c r="B21" s="174"/>
      <c r="C21" s="174"/>
      <c r="D21" s="174"/>
      <c r="E21" s="174"/>
      <c r="F21" s="174"/>
      <c r="G21" s="174"/>
      <c r="H21" s="174"/>
      <c r="I21" s="168"/>
      <c r="J21" s="174"/>
      <c r="K21" s="223"/>
      <c r="L21" s="215"/>
      <c r="M21" s="204"/>
      <c r="N21" s="204"/>
      <c r="O21" s="152"/>
      <c r="P21" s="174"/>
      <c r="Q21" s="154"/>
      <c r="R21" s="154"/>
      <c r="S21" s="158" t="s">
        <v>371</v>
      </c>
      <c r="T21" s="148">
        <v>0.5</v>
      </c>
      <c r="U21" s="217" t="s">
        <v>352</v>
      </c>
      <c r="V21" s="217" t="s">
        <v>366</v>
      </c>
      <c r="W21" s="7">
        <f>V21-U21</f>
        <v>181</v>
      </c>
      <c r="X21" s="158"/>
      <c r="Y21" s="208">
        <f>IF(X21="ejecutado",1,0)</f>
        <v>0</v>
      </c>
      <c r="Z21" s="158"/>
      <c r="AA21" s="158"/>
      <c r="AB21" s="164" t="s">
        <v>62</v>
      </c>
      <c r="AC21" s="164" t="s">
        <v>61</v>
      </c>
      <c r="AD21" s="164" t="s">
        <v>62</v>
      </c>
      <c r="AE21" s="164" t="s">
        <v>61</v>
      </c>
      <c r="AF21" s="164" t="s">
        <v>61</v>
      </c>
      <c r="AG21" s="164" t="s">
        <v>61</v>
      </c>
      <c r="AH21" s="164" t="s">
        <v>62</v>
      </c>
      <c r="AI21" s="164" t="s">
        <v>62</v>
      </c>
      <c r="AJ21" s="164" t="s">
        <v>61</v>
      </c>
      <c r="AK21" s="164" t="s">
        <v>61</v>
      </c>
      <c r="AL21" s="164" t="s">
        <v>61</v>
      </c>
      <c r="AM21" s="164" t="s">
        <v>61</v>
      </c>
      <c r="AN21" s="164" t="s">
        <v>61</v>
      </c>
      <c r="AO21" s="164" t="s">
        <v>61</v>
      </c>
      <c r="AP21" s="164" t="s">
        <v>61</v>
      </c>
      <c r="AQ21" s="164" t="s">
        <v>61</v>
      </c>
      <c r="AR21" s="164" t="s">
        <v>61</v>
      </c>
      <c r="AS21" s="164" t="s">
        <v>61</v>
      </c>
    </row>
    <row r="22" spans="1:45">
      <c r="A22" s="174"/>
      <c r="B22" s="174"/>
      <c r="C22" s="174"/>
      <c r="D22" s="174"/>
      <c r="E22" s="174"/>
      <c r="F22" s="174"/>
      <c r="G22" s="174"/>
      <c r="H22" s="174"/>
      <c r="I22" s="168"/>
      <c r="J22" s="174"/>
      <c r="K22" s="223"/>
      <c r="L22" s="215"/>
      <c r="M22" s="204"/>
      <c r="N22" s="204"/>
      <c r="O22" s="152"/>
      <c r="P22" s="174"/>
      <c r="Q22" s="154"/>
      <c r="R22" s="154"/>
      <c r="S22" s="174"/>
      <c r="T22" s="149"/>
      <c r="U22" s="218"/>
      <c r="V22" s="218"/>
      <c r="W22" s="7">
        <f t="shared" ref="W22:W24" si="7">V22-U22</f>
        <v>0</v>
      </c>
      <c r="X22" s="174"/>
      <c r="Y22" s="209">
        <f t="shared" ref="Y22:Y24" si="8">IF(X22="ejecutado",1,0)</f>
        <v>0</v>
      </c>
      <c r="Z22" s="174"/>
      <c r="AA22" s="174"/>
      <c r="AB22" s="165"/>
      <c r="AC22" s="165" t="s">
        <v>62</v>
      </c>
      <c r="AD22" s="165" t="s">
        <v>62</v>
      </c>
      <c r="AE22" s="165" t="s">
        <v>62</v>
      </c>
      <c r="AF22" s="165" t="s">
        <v>62</v>
      </c>
      <c r="AG22" s="165" t="s">
        <v>61</v>
      </c>
      <c r="AH22" s="165" t="s">
        <v>62</v>
      </c>
      <c r="AI22" s="165" t="s">
        <v>62</v>
      </c>
      <c r="AJ22" s="165" t="s">
        <v>61</v>
      </c>
      <c r="AK22" s="165" t="s">
        <v>61</v>
      </c>
      <c r="AL22" s="165" t="s">
        <v>61</v>
      </c>
      <c r="AM22" s="165" t="s">
        <v>61</v>
      </c>
      <c r="AN22" s="165" t="s">
        <v>61</v>
      </c>
      <c r="AO22" s="165" t="s">
        <v>61</v>
      </c>
      <c r="AP22" s="165" t="s">
        <v>61</v>
      </c>
      <c r="AQ22" s="165" t="s">
        <v>61</v>
      </c>
      <c r="AR22" s="165" t="s">
        <v>61</v>
      </c>
      <c r="AS22" s="165" t="s">
        <v>61</v>
      </c>
    </row>
    <row r="23" spans="1:45">
      <c r="A23" s="174"/>
      <c r="B23" s="174"/>
      <c r="C23" s="174"/>
      <c r="D23" s="174"/>
      <c r="E23" s="174"/>
      <c r="F23" s="174"/>
      <c r="G23" s="174"/>
      <c r="H23" s="174"/>
      <c r="I23" s="168"/>
      <c r="J23" s="174"/>
      <c r="K23" s="223"/>
      <c r="L23" s="215"/>
      <c r="M23" s="204"/>
      <c r="N23" s="204"/>
      <c r="O23" s="152"/>
      <c r="P23" s="174"/>
      <c r="Q23" s="154"/>
      <c r="R23" s="154"/>
      <c r="S23" s="174"/>
      <c r="T23" s="149"/>
      <c r="U23" s="218"/>
      <c r="V23" s="218"/>
      <c r="W23" s="7">
        <f t="shared" si="7"/>
        <v>0</v>
      </c>
      <c r="X23" s="174"/>
      <c r="Y23" s="209">
        <f t="shared" si="8"/>
        <v>0</v>
      </c>
      <c r="Z23" s="174"/>
      <c r="AA23" s="174"/>
      <c r="AB23" s="165"/>
      <c r="AC23" s="165" t="s">
        <v>62</v>
      </c>
      <c r="AD23" s="165" t="s">
        <v>62</v>
      </c>
      <c r="AE23" s="165" t="s">
        <v>62</v>
      </c>
      <c r="AF23" s="165" t="s">
        <v>62</v>
      </c>
      <c r="AG23" s="165" t="s">
        <v>61</v>
      </c>
      <c r="AH23" s="165" t="s">
        <v>62</v>
      </c>
      <c r="AI23" s="165" t="s">
        <v>62</v>
      </c>
      <c r="AJ23" s="165" t="s">
        <v>61</v>
      </c>
      <c r="AK23" s="165" t="s">
        <v>61</v>
      </c>
      <c r="AL23" s="165" t="s">
        <v>61</v>
      </c>
      <c r="AM23" s="165" t="s">
        <v>61</v>
      </c>
      <c r="AN23" s="165" t="s">
        <v>61</v>
      </c>
      <c r="AO23" s="165" t="s">
        <v>61</v>
      </c>
      <c r="AP23" s="165" t="s">
        <v>61</v>
      </c>
      <c r="AQ23" s="165" t="s">
        <v>61</v>
      </c>
      <c r="AR23" s="165" t="s">
        <v>61</v>
      </c>
      <c r="AS23" s="165" t="s">
        <v>61</v>
      </c>
    </row>
    <row r="24" spans="1:45">
      <c r="A24" s="174"/>
      <c r="B24" s="174"/>
      <c r="C24" s="174"/>
      <c r="D24" s="174"/>
      <c r="E24" s="174"/>
      <c r="F24" s="174"/>
      <c r="G24" s="174"/>
      <c r="H24" s="174"/>
      <c r="I24" s="168"/>
      <c r="J24" s="174"/>
      <c r="K24" s="224"/>
      <c r="L24" s="216"/>
      <c r="M24" s="157"/>
      <c r="N24" s="157"/>
      <c r="O24" s="152"/>
      <c r="P24" s="159"/>
      <c r="Q24" s="155"/>
      <c r="R24" s="155"/>
      <c r="S24" s="159"/>
      <c r="T24" s="150"/>
      <c r="U24" s="219"/>
      <c r="V24" s="219"/>
      <c r="W24" s="7">
        <f t="shared" si="7"/>
        <v>0</v>
      </c>
      <c r="X24" s="159"/>
      <c r="Y24" s="210">
        <f t="shared" si="8"/>
        <v>0</v>
      </c>
      <c r="Z24" s="159"/>
      <c r="AA24" s="159"/>
      <c r="AB24" s="166"/>
      <c r="AC24" s="166" t="s">
        <v>62</v>
      </c>
      <c r="AD24" s="166" t="s">
        <v>62</v>
      </c>
      <c r="AE24" s="166" t="s">
        <v>62</v>
      </c>
      <c r="AF24" s="166" t="s">
        <v>62</v>
      </c>
      <c r="AG24" s="166" t="s">
        <v>61</v>
      </c>
      <c r="AH24" s="166" t="s">
        <v>62</v>
      </c>
      <c r="AI24" s="166" t="s">
        <v>62</v>
      </c>
      <c r="AJ24" s="166" t="s">
        <v>61</v>
      </c>
      <c r="AK24" s="166" t="s">
        <v>61</v>
      </c>
      <c r="AL24" s="166" t="s">
        <v>61</v>
      </c>
      <c r="AM24" s="166" t="s">
        <v>61</v>
      </c>
      <c r="AN24" s="166" t="s">
        <v>61</v>
      </c>
      <c r="AO24" s="166" t="s">
        <v>61</v>
      </c>
      <c r="AP24" s="166" t="s">
        <v>61</v>
      </c>
      <c r="AQ24" s="166" t="s">
        <v>61</v>
      </c>
      <c r="AR24" s="166" t="s">
        <v>61</v>
      </c>
      <c r="AS24" s="166" t="s">
        <v>61</v>
      </c>
    </row>
    <row r="25" spans="1:45">
      <c r="A25" s="174"/>
      <c r="B25" s="174"/>
      <c r="C25" s="174"/>
      <c r="D25" s="174"/>
      <c r="E25" s="174"/>
      <c r="F25" s="174"/>
      <c r="G25" s="174"/>
      <c r="H25" s="174"/>
      <c r="I25" s="168"/>
      <c r="J25" s="174"/>
      <c r="K25" s="196" t="s">
        <v>372</v>
      </c>
      <c r="L25" s="214">
        <v>0.45</v>
      </c>
      <c r="M25" s="156">
        <v>43922</v>
      </c>
      <c r="N25" s="156">
        <v>43951</v>
      </c>
      <c r="O25" s="152"/>
      <c r="P25" s="158" t="s">
        <v>373</v>
      </c>
      <c r="Q25" s="153"/>
      <c r="R25" s="153" t="s">
        <v>374</v>
      </c>
      <c r="S25" s="158" t="s">
        <v>375</v>
      </c>
      <c r="T25" s="148">
        <v>0.5</v>
      </c>
      <c r="U25" s="217" t="s">
        <v>376</v>
      </c>
      <c r="V25" s="217" t="s">
        <v>377</v>
      </c>
      <c r="W25" s="7">
        <f>V25-U25</f>
        <v>29</v>
      </c>
      <c r="X25" s="158"/>
      <c r="Y25" s="208">
        <f>IF(X25="ejecutado",1,0)</f>
        <v>0</v>
      </c>
      <c r="Z25" s="158"/>
      <c r="AA25" s="158"/>
      <c r="AB25" s="164" t="s">
        <v>62</v>
      </c>
      <c r="AC25" s="164" t="s">
        <v>61</v>
      </c>
      <c r="AD25" s="164" t="s">
        <v>62</v>
      </c>
      <c r="AE25" s="164" t="s">
        <v>61</v>
      </c>
      <c r="AF25" s="164" t="s">
        <v>61</v>
      </c>
      <c r="AG25" s="164" t="s">
        <v>61</v>
      </c>
      <c r="AH25" s="164" t="s">
        <v>62</v>
      </c>
      <c r="AI25" s="164" t="s">
        <v>62</v>
      </c>
      <c r="AJ25" s="164" t="s">
        <v>61</v>
      </c>
      <c r="AK25" s="164" t="s">
        <v>61</v>
      </c>
      <c r="AL25" s="164" t="s">
        <v>61</v>
      </c>
      <c r="AM25" s="164" t="s">
        <v>61</v>
      </c>
      <c r="AN25" s="164" t="s">
        <v>61</v>
      </c>
      <c r="AO25" s="164" t="s">
        <v>61</v>
      </c>
      <c r="AP25" s="164" t="s">
        <v>61</v>
      </c>
      <c r="AQ25" s="164" t="s">
        <v>61</v>
      </c>
      <c r="AR25" s="164" t="s">
        <v>61</v>
      </c>
      <c r="AS25" s="164" t="s">
        <v>61</v>
      </c>
    </row>
    <row r="26" spans="1:45">
      <c r="A26" s="174"/>
      <c r="B26" s="174"/>
      <c r="C26" s="174"/>
      <c r="D26" s="174"/>
      <c r="E26" s="174"/>
      <c r="F26" s="174"/>
      <c r="G26" s="174"/>
      <c r="H26" s="174"/>
      <c r="I26" s="168"/>
      <c r="J26" s="174"/>
      <c r="K26" s="223"/>
      <c r="L26" s="215"/>
      <c r="M26" s="204"/>
      <c r="N26" s="204"/>
      <c r="O26" s="152"/>
      <c r="P26" s="174"/>
      <c r="Q26" s="154"/>
      <c r="R26" s="154"/>
      <c r="S26" s="174"/>
      <c r="T26" s="149"/>
      <c r="U26" s="218"/>
      <c r="V26" s="218"/>
      <c r="W26" s="7">
        <f t="shared" ref="W26:W28" si="9">V26-U26</f>
        <v>0</v>
      </c>
      <c r="X26" s="174"/>
      <c r="Y26" s="209">
        <f t="shared" ref="Y26:Y28" si="10">IF(X26="ejecutado",1,0)</f>
        <v>0</v>
      </c>
      <c r="Z26" s="174"/>
      <c r="AA26" s="174"/>
      <c r="AB26" s="165"/>
      <c r="AC26" s="165" t="s">
        <v>62</v>
      </c>
      <c r="AD26" s="165" t="s">
        <v>62</v>
      </c>
      <c r="AE26" s="165" t="s">
        <v>62</v>
      </c>
      <c r="AF26" s="165" t="s">
        <v>62</v>
      </c>
      <c r="AG26" s="165" t="s">
        <v>61</v>
      </c>
      <c r="AH26" s="165" t="s">
        <v>62</v>
      </c>
      <c r="AI26" s="165" t="s">
        <v>62</v>
      </c>
      <c r="AJ26" s="165" t="s">
        <v>61</v>
      </c>
      <c r="AK26" s="165" t="s">
        <v>61</v>
      </c>
      <c r="AL26" s="165" t="s">
        <v>61</v>
      </c>
      <c r="AM26" s="165" t="s">
        <v>61</v>
      </c>
      <c r="AN26" s="165" t="s">
        <v>61</v>
      </c>
      <c r="AO26" s="165" t="s">
        <v>61</v>
      </c>
      <c r="AP26" s="165" t="s">
        <v>61</v>
      </c>
      <c r="AQ26" s="165" t="s">
        <v>61</v>
      </c>
      <c r="AR26" s="165" t="s">
        <v>61</v>
      </c>
      <c r="AS26" s="165"/>
    </row>
    <row r="27" spans="1:45">
      <c r="A27" s="174"/>
      <c r="B27" s="174"/>
      <c r="C27" s="174"/>
      <c r="D27" s="174"/>
      <c r="E27" s="174"/>
      <c r="F27" s="174"/>
      <c r="G27" s="174"/>
      <c r="H27" s="174"/>
      <c r="I27" s="168"/>
      <c r="J27" s="174"/>
      <c r="K27" s="223"/>
      <c r="L27" s="215"/>
      <c r="M27" s="204"/>
      <c r="N27" s="204"/>
      <c r="O27" s="152"/>
      <c r="P27" s="174"/>
      <c r="Q27" s="154"/>
      <c r="R27" s="154"/>
      <c r="S27" s="174"/>
      <c r="T27" s="149"/>
      <c r="U27" s="218"/>
      <c r="V27" s="218"/>
      <c r="W27" s="7">
        <f t="shared" si="9"/>
        <v>0</v>
      </c>
      <c r="X27" s="174"/>
      <c r="Y27" s="209">
        <f t="shared" si="10"/>
        <v>0</v>
      </c>
      <c r="Z27" s="174"/>
      <c r="AA27" s="174"/>
      <c r="AB27" s="165"/>
      <c r="AC27" s="165" t="s">
        <v>62</v>
      </c>
      <c r="AD27" s="165" t="s">
        <v>62</v>
      </c>
      <c r="AE27" s="165" t="s">
        <v>62</v>
      </c>
      <c r="AF27" s="165" t="s">
        <v>62</v>
      </c>
      <c r="AG27" s="165" t="s">
        <v>61</v>
      </c>
      <c r="AH27" s="165" t="s">
        <v>62</v>
      </c>
      <c r="AI27" s="165" t="s">
        <v>62</v>
      </c>
      <c r="AJ27" s="165" t="s">
        <v>61</v>
      </c>
      <c r="AK27" s="165" t="s">
        <v>61</v>
      </c>
      <c r="AL27" s="165" t="s">
        <v>61</v>
      </c>
      <c r="AM27" s="165" t="s">
        <v>61</v>
      </c>
      <c r="AN27" s="165" t="s">
        <v>61</v>
      </c>
      <c r="AO27" s="165" t="s">
        <v>61</v>
      </c>
      <c r="AP27" s="165" t="s">
        <v>61</v>
      </c>
      <c r="AQ27" s="165" t="s">
        <v>61</v>
      </c>
      <c r="AR27" s="165" t="s">
        <v>61</v>
      </c>
      <c r="AS27" s="165"/>
    </row>
    <row r="28" spans="1:45">
      <c r="A28" s="174"/>
      <c r="B28" s="174"/>
      <c r="C28" s="174"/>
      <c r="D28" s="174"/>
      <c r="E28" s="174"/>
      <c r="F28" s="174"/>
      <c r="G28" s="174"/>
      <c r="H28" s="174"/>
      <c r="I28" s="168"/>
      <c r="J28" s="174"/>
      <c r="K28" s="223"/>
      <c r="L28" s="215"/>
      <c r="M28" s="204"/>
      <c r="N28" s="204"/>
      <c r="O28" s="152"/>
      <c r="P28" s="174"/>
      <c r="Q28" s="154"/>
      <c r="R28" s="154"/>
      <c r="S28" s="159"/>
      <c r="T28" s="150"/>
      <c r="U28" s="219"/>
      <c r="V28" s="219"/>
      <c r="W28" s="7">
        <f t="shared" si="9"/>
        <v>0</v>
      </c>
      <c r="X28" s="159"/>
      <c r="Y28" s="210">
        <f t="shared" si="10"/>
        <v>0</v>
      </c>
      <c r="Z28" s="159"/>
      <c r="AA28" s="159"/>
      <c r="AB28" s="166"/>
      <c r="AC28" s="166" t="s">
        <v>62</v>
      </c>
      <c r="AD28" s="166" t="s">
        <v>62</v>
      </c>
      <c r="AE28" s="166" t="s">
        <v>62</v>
      </c>
      <c r="AF28" s="166" t="s">
        <v>62</v>
      </c>
      <c r="AG28" s="166" t="s">
        <v>61</v>
      </c>
      <c r="AH28" s="166" t="s">
        <v>62</v>
      </c>
      <c r="AI28" s="166" t="s">
        <v>62</v>
      </c>
      <c r="AJ28" s="166" t="s">
        <v>61</v>
      </c>
      <c r="AK28" s="166" t="s">
        <v>61</v>
      </c>
      <c r="AL28" s="166" t="s">
        <v>61</v>
      </c>
      <c r="AM28" s="166" t="s">
        <v>61</v>
      </c>
      <c r="AN28" s="166" t="s">
        <v>61</v>
      </c>
      <c r="AO28" s="166" t="s">
        <v>61</v>
      </c>
      <c r="AP28" s="166" t="s">
        <v>61</v>
      </c>
      <c r="AQ28" s="166" t="s">
        <v>61</v>
      </c>
      <c r="AR28" s="166" t="s">
        <v>61</v>
      </c>
      <c r="AS28" s="166"/>
    </row>
    <row r="29" spans="1:45">
      <c r="A29" s="174"/>
      <c r="B29" s="174"/>
      <c r="C29" s="174"/>
      <c r="D29" s="174"/>
      <c r="E29" s="174"/>
      <c r="F29" s="174"/>
      <c r="G29" s="174"/>
      <c r="H29" s="174"/>
      <c r="I29" s="168"/>
      <c r="J29" s="174"/>
      <c r="K29" s="223"/>
      <c r="L29" s="215"/>
      <c r="M29" s="204"/>
      <c r="N29" s="204"/>
      <c r="O29" s="152"/>
      <c r="P29" s="174"/>
      <c r="Q29" s="154"/>
      <c r="R29" s="154"/>
      <c r="S29" s="158" t="s">
        <v>378</v>
      </c>
      <c r="T29" s="148">
        <v>0.5</v>
      </c>
      <c r="U29" s="217" t="s">
        <v>376</v>
      </c>
      <c r="V29" s="217" t="s">
        <v>377</v>
      </c>
      <c r="W29" s="7">
        <f>V29-U29</f>
        <v>29</v>
      </c>
      <c r="X29" s="158"/>
      <c r="Y29" s="208">
        <f>IF(X29="ejecutado",1,0)</f>
        <v>0</v>
      </c>
      <c r="Z29" s="158"/>
      <c r="AA29" s="158"/>
      <c r="AB29" s="164" t="s">
        <v>62</v>
      </c>
      <c r="AC29" s="164" t="s">
        <v>61</v>
      </c>
      <c r="AD29" s="164" t="s">
        <v>62</v>
      </c>
      <c r="AE29" s="164" t="s">
        <v>61</v>
      </c>
      <c r="AF29" s="164" t="s">
        <v>61</v>
      </c>
      <c r="AG29" s="164" t="s">
        <v>61</v>
      </c>
      <c r="AH29" s="164" t="s">
        <v>62</v>
      </c>
      <c r="AI29" s="164" t="s">
        <v>62</v>
      </c>
      <c r="AJ29" s="164" t="s">
        <v>61</v>
      </c>
      <c r="AK29" s="164" t="s">
        <v>61</v>
      </c>
      <c r="AL29" s="164" t="s">
        <v>61</v>
      </c>
      <c r="AM29" s="164" t="s">
        <v>61</v>
      </c>
      <c r="AN29" s="164" t="s">
        <v>61</v>
      </c>
      <c r="AO29" s="164" t="s">
        <v>61</v>
      </c>
      <c r="AP29" s="164" t="s">
        <v>61</v>
      </c>
      <c r="AQ29" s="164" t="s">
        <v>61</v>
      </c>
      <c r="AR29" s="164" t="s">
        <v>61</v>
      </c>
      <c r="AS29" s="164" t="s">
        <v>61</v>
      </c>
    </row>
    <row r="30" spans="1:45">
      <c r="A30" s="174"/>
      <c r="B30" s="174"/>
      <c r="C30" s="174"/>
      <c r="D30" s="174"/>
      <c r="E30" s="174"/>
      <c r="F30" s="174"/>
      <c r="G30" s="174"/>
      <c r="H30" s="174"/>
      <c r="I30" s="168"/>
      <c r="J30" s="174"/>
      <c r="K30" s="223"/>
      <c r="L30" s="215"/>
      <c r="M30" s="204"/>
      <c r="N30" s="204"/>
      <c r="O30" s="152"/>
      <c r="P30" s="174"/>
      <c r="Q30" s="154"/>
      <c r="R30" s="154"/>
      <c r="S30" s="174"/>
      <c r="T30" s="149"/>
      <c r="U30" s="218"/>
      <c r="V30" s="218"/>
      <c r="W30" s="7">
        <f t="shared" ref="W30:W32" si="11">V30-U30</f>
        <v>0</v>
      </c>
      <c r="X30" s="174"/>
      <c r="Y30" s="209">
        <f t="shared" ref="Y30:Y32" si="12">IF(X30="ejecutado",1,0)</f>
        <v>0</v>
      </c>
      <c r="Z30" s="174"/>
      <c r="AA30" s="174"/>
      <c r="AB30" s="165"/>
      <c r="AC30" s="165" t="s">
        <v>62</v>
      </c>
      <c r="AD30" s="165" t="s">
        <v>62</v>
      </c>
      <c r="AE30" s="165" t="s">
        <v>62</v>
      </c>
      <c r="AF30" s="165" t="s">
        <v>62</v>
      </c>
      <c r="AG30" s="165" t="s">
        <v>61</v>
      </c>
      <c r="AH30" s="165" t="s">
        <v>62</v>
      </c>
      <c r="AI30" s="165" t="s">
        <v>62</v>
      </c>
      <c r="AJ30" s="165" t="s">
        <v>61</v>
      </c>
      <c r="AK30" s="165" t="s">
        <v>61</v>
      </c>
      <c r="AL30" s="165" t="s">
        <v>61</v>
      </c>
      <c r="AM30" s="165" t="s">
        <v>61</v>
      </c>
      <c r="AN30" s="165" t="s">
        <v>61</v>
      </c>
      <c r="AO30" s="165" t="s">
        <v>61</v>
      </c>
      <c r="AP30" s="165" t="s">
        <v>61</v>
      </c>
      <c r="AQ30" s="165" t="s">
        <v>61</v>
      </c>
      <c r="AR30" s="165" t="s">
        <v>61</v>
      </c>
      <c r="AS30" s="165"/>
    </row>
    <row r="31" spans="1:45">
      <c r="A31" s="174"/>
      <c r="B31" s="174"/>
      <c r="C31" s="174"/>
      <c r="D31" s="174"/>
      <c r="E31" s="174"/>
      <c r="F31" s="174"/>
      <c r="G31" s="174"/>
      <c r="H31" s="174"/>
      <c r="I31" s="168"/>
      <c r="J31" s="174"/>
      <c r="K31" s="223"/>
      <c r="L31" s="215"/>
      <c r="M31" s="204"/>
      <c r="N31" s="204"/>
      <c r="O31" s="152"/>
      <c r="P31" s="174"/>
      <c r="Q31" s="154"/>
      <c r="R31" s="154"/>
      <c r="S31" s="174"/>
      <c r="T31" s="149"/>
      <c r="U31" s="218"/>
      <c r="V31" s="218"/>
      <c r="W31" s="7">
        <f t="shared" si="11"/>
        <v>0</v>
      </c>
      <c r="X31" s="174"/>
      <c r="Y31" s="209">
        <f t="shared" si="12"/>
        <v>0</v>
      </c>
      <c r="Z31" s="174"/>
      <c r="AA31" s="174"/>
      <c r="AB31" s="165"/>
      <c r="AC31" s="165" t="s">
        <v>62</v>
      </c>
      <c r="AD31" s="165" t="s">
        <v>62</v>
      </c>
      <c r="AE31" s="165" t="s">
        <v>62</v>
      </c>
      <c r="AF31" s="165" t="s">
        <v>62</v>
      </c>
      <c r="AG31" s="165" t="s">
        <v>61</v>
      </c>
      <c r="AH31" s="165" t="s">
        <v>62</v>
      </c>
      <c r="AI31" s="165" t="s">
        <v>62</v>
      </c>
      <c r="AJ31" s="165" t="s">
        <v>61</v>
      </c>
      <c r="AK31" s="165" t="s">
        <v>61</v>
      </c>
      <c r="AL31" s="165" t="s">
        <v>61</v>
      </c>
      <c r="AM31" s="165" t="s">
        <v>61</v>
      </c>
      <c r="AN31" s="165" t="s">
        <v>61</v>
      </c>
      <c r="AO31" s="165" t="s">
        <v>61</v>
      </c>
      <c r="AP31" s="165" t="s">
        <v>61</v>
      </c>
      <c r="AQ31" s="165" t="s">
        <v>61</v>
      </c>
      <c r="AR31" s="165" t="s">
        <v>61</v>
      </c>
      <c r="AS31" s="165"/>
    </row>
    <row r="32" spans="1:45">
      <c r="A32" s="174"/>
      <c r="B32" s="174"/>
      <c r="C32" s="174"/>
      <c r="D32" s="174"/>
      <c r="E32" s="174"/>
      <c r="F32" s="174"/>
      <c r="G32" s="174"/>
      <c r="H32" s="174"/>
      <c r="I32" s="168"/>
      <c r="J32" s="174"/>
      <c r="K32" s="224"/>
      <c r="L32" s="216"/>
      <c r="M32" s="157"/>
      <c r="N32" s="157"/>
      <c r="O32" s="152"/>
      <c r="P32" s="159"/>
      <c r="Q32" s="155"/>
      <c r="R32" s="155"/>
      <c r="S32" s="159"/>
      <c r="T32" s="150"/>
      <c r="U32" s="219"/>
      <c r="V32" s="219"/>
      <c r="W32" s="7">
        <f t="shared" si="11"/>
        <v>0</v>
      </c>
      <c r="X32" s="159"/>
      <c r="Y32" s="210">
        <f t="shared" si="12"/>
        <v>0</v>
      </c>
      <c r="Z32" s="159"/>
      <c r="AA32" s="159"/>
      <c r="AB32" s="166"/>
      <c r="AC32" s="166" t="s">
        <v>62</v>
      </c>
      <c r="AD32" s="166" t="s">
        <v>62</v>
      </c>
      <c r="AE32" s="166" t="s">
        <v>62</v>
      </c>
      <c r="AF32" s="166" t="s">
        <v>62</v>
      </c>
      <c r="AG32" s="166" t="s">
        <v>61</v>
      </c>
      <c r="AH32" s="166" t="s">
        <v>62</v>
      </c>
      <c r="AI32" s="166" t="s">
        <v>62</v>
      </c>
      <c r="AJ32" s="166" t="s">
        <v>61</v>
      </c>
      <c r="AK32" s="166" t="s">
        <v>61</v>
      </c>
      <c r="AL32" s="166" t="s">
        <v>61</v>
      </c>
      <c r="AM32" s="166" t="s">
        <v>61</v>
      </c>
      <c r="AN32" s="166" t="s">
        <v>61</v>
      </c>
      <c r="AO32" s="166" t="s">
        <v>61</v>
      </c>
      <c r="AP32" s="166" t="s">
        <v>61</v>
      </c>
      <c r="AQ32" s="166" t="s">
        <v>61</v>
      </c>
      <c r="AR32" s="166" t="s">
        <v>61</v>
      </c>
      <c r="AS32" s="166"/>
    </row>
    <row r="33" spans="1:45">
      <c r="A33" s="174"/>
      <c r="B33" s="174"/>
      <c r="C33" s="174"/>
      <c r="D33" s="174"/>
      <c r="E33" s="174"/>
      <c r="F33" s="174"/>
      <c r="G33" s="174"/>
      <c r="H33" s="174"/>
      <c r="I33" s="168"/>
      <c r="J33" s="174"/>
      <c r="K33" s="225" t="s">
        <v>379</v>
      </c>
      <c r="L33" s="214">
        <v>0.25</v>
      </c>
      <c r="M33" s="220">
        <v>43862</v>
      </c>
      <c r="N33" s="156">
        <v>43920</v>
      </c>
      <c r="O33" s="152"/>
      <c r="P33" s="158" t="s">
        <v>380</v>
      </c>
      <c r="Q33" s="153"/>
      <c r="R33" s="153" t="s">
        <v>350</v>
      </c>
      <c r="S33" s="158" t="s">
        <v>381</v>
      </c>
      <c r="T33" s="148">
        <v>0.4</v>
      </c>
      <c r="U33" s="201" t="s">
        <v>358</v>
      </c>
      <c r="V33" s="217" t="s">
        <v>382</v>
      </c>
      <c r="W33" s="7">
        <f>V33-U33</f>
        <v>58</v>
      </c>
      <c r="X33" s="158"/>
      <c r="Y33" s="208">
        <f>IF(X33="ejecutado",1,0)</f>
        <v>0</v>
      </c>
      <c r="Z33" s="158"/>
      <c r="AA33" s="158"/>
      <c r="AB33" s="164" t="s">
        <v>62</v>
      </c>
      <c r="AC33" s="164" t="s">
        <v>61</v>
      </c>
      <c r="AD33" s="164" t="s">
        <v>62</v>
      </c>
      <c r="AE33" s="164" t="s">
        <v>61</v>
      </c>
      <c r="AF33" s="164" t="s">
        <v>61</v>
      </c>
      <c r="AG33" s="164" t="s">
        <v>61</v>
      </c>
      <c r="AH33" s="164" t="s">
        <v>62</v>
      </c>
      <c r="AI33" s="164" t="s">
        <v>62</v>
      </c>
      <c r="AJ33" s="164" t="s">
        <v>61</v>
      </c>
      <c r="AK33" s="164" t="s">
        <v>61</v>
      </c>
      <c r="AL33" s="164" t="s">
        <v>61</v>
      </c>
      <c r="AM33" s="164" t="s">
        <v>61</v>
      </c>
      <c r="AN33" s="164" t="s">
        <v>61</v>
      </c>
      <c r="AO33" s="164" t="s">
        <v>61</v>
      </c>
      <c r="AP33" s="164" t="s">
        <v>61</v>
      </c>
      <c r="AQ33" s="164" t="s">
        <v>61</v>
      </c>
      <c r="AR33" s="164" t="s">
        <v>61</v>
      </c>
      <c r="AS33" s="164" t="s">
        <v>61</v>
      </c>
    </row>
    <row r="34" spans="1:45">
      <c r="A34" s="174"/>
      <c r="B34" s="174"/>
      <c r="C34" s="174"/>
      <c r="D34" s="174"/>
      <c r="E34" s="174"/>
      <c r="F34" s="174"/>
      <c r="G34" s="174"/>
      <c r="H34" s="174"/>
      <c r="I34" s="168"/>
      <c r="J34" s="174"/>
      <c r="K34" s="226"/>
      <c r="L34" s="215"/>
      <c r="M34" s="221"/>
      <c r="N34" s="204"/>
      <c r="O34" s="152"/>
      <c r="P34" s="174"/>
      <c r="Q34" s="154"/>
      <c r="R34" s="154"/>
      <c r="S34" s="174"/>
      <c r="T34" s="149"/>
      <c r="U34" s="202"/>
      <c r="V34" s="218"/>
      <c r="W34" s="7">
        <f t="shared" ref="W34:W36" si="13">V34-U34</f>
        <v>0</v>
      </c>
      <c r="X34" s="174"/>
      <c r="Y34" s="209">
        <f t="shared" ref="Y34:Y36" si="14">IF(X34="ejecutado",1,0)</f>
        <v>0</v>
      </c>
      <c r="Z34" s="174"/>
      <c r="AA34" s="174"/>
      <c r="AB34" s="165"/>
      <c r="AC34" s="165" t="s">
        <v>62</v>
      </c>
      <c r="AD34" s="165" t="s">
        <v>62</v>
      </c>
      <c r="AE34" s="165" t="s">
        <v>62</v>
      </c>
      <c r="AF34" s="165" t="s">
        <v>62</v>
      </c>
      <c r="AG34" s="165" t="s">
        <v>61</v>
      </c>
      <c r="AH34" s="165" t="s">
        <v>62</v>
      </c>
      <c r="AI34" s="165" t="s">
        <v>62</v>
      </c>
      <c r="AJ34" s="165" t="s">
        <v>61</v>
      </c>
      <c r="AK34" s="165" t="s">
        <v>61</v>
      </c>
      <c r="AL34" s="165" t="s">
        <v>62</v>
      </c>
      <c r="AM34" s="165" t="s">
        <v>62</v>
      </c>
      <c r="AN34" s="165" t="s">
        <v>61</v>
      </c>
      <c r="AO34" s="165" t="s">
        <v>61</v>
      </c>
      <c r="AP34" s="165" t="s">
        <v>61</v>
      </c>
      <c r="AQ34" s="165" t="s">
        <v>61</v>
      </c>
      <c r="AR34" s="165" t="s">
        <v>61</v>
      </c>
      <c r="AS34" s="165" t="s">
        <v>61</v>
      </c>
    </row>
    <row r="35" spans="1:45">
      <c r="A35" s="174"/>
      <c r="B35" s="174"/>
      <c r="C35" s="174"/>
      <c r="D35" s="174"/>
      <c r="E35" s="174"/>
      <c r="F35" s="174"/>
      <c r="G35" s="174"/>
      <c r="H35" s="174"/>
      <c r="I35" s="168"/>
      <c r="J35" s="174"/>
      <c r="K35" s="226"/>
      <c r="L35" s="215"/>
      <c r="M35" s="221"/>
      <c r="N35" s="204"/>
      <c r="O35" s="152"/>
      <c r="P35" s="174"/>
      <c r="Q35" s="154"/>
      <c r="R35" s="154"/>
      <c r="S35" s="174"/>
      <c r="T35" s="149"/>
      <c r="U35" s="202"/>
      <c r="V35" s="218"/>
      <c r="W35" s="7">
        <f t="shared" si="13"/>
        <v>0</v>
      </c>
      <c r="X35" s="174"/>
      <c r="Y35" s="209">
        <f t="shared" si="14"/>
        <v>0</v>
      </c>
      <c r="Z35" s="174"/>
      <c r="AA35" s="174"/>
      <c r="AB35" s="165"/>
      <c r="AC35" s="165" t="s">
        <v>62</v>
      </c>
      <c r="AD35" s="165" t="s">
        <v>62</v>
      </c>
      <c r="AE35" s="165" t="s">
        <v>62</v>
      </c>
      <c r="AF35" s="165" t="s">
        <v>62</v>
      </c>
      <c r="AG35" s="165" t="s">
        <v>61</v>
      </c>
      <c r="AH35" s="165" t="s">
        <v>62</v>
      </c>
      <c r="AI35" s="165" t="s">
        <v>62</v>
      </c>
      <c r="AJ35" s="165" t="s">
        <v>61</v>
      </c>
      <c r="AK35" s="165" t="s">
        <v>61</v>
      </c>
      <c r="AL35" s="165" t="s">
        <v>62</v>
      </c>
      <c r="AM35" s="165" t="s">
        <v>62</v>
      </c>
      <c r="AN35" s="165" t="s">
        <v>61</v>
      </c>
      <c r="AO35" s="165" t="s">
        <v>61</v>
      </c>
      <c r="AP35" s="165" t="s">
        <v>61</v>
      </c>
      <c r="AQ35" s="165" t="s">
        <v>61</v>
      </c>
      <c r="AR35" s="165" t="s">
        <v>61</v>
      </c>
      <c r="AS35" s="165" t="s">
        <v>61</v>
      </c>
    </row>
    <row r="36" spans="1:45">
      <c r="A36" s="174"/>
      <c r="B36" s="174"/>
      <c r="C36" s="174"/>
      <c r="D36" s="174"/>
      <c r="E36" s="174"/>
      <c r="F36" s="174"/>
      <c r="G36" s="174"/>
      <c r="H36" s="174"/>
      <c r="I36" s="168"/>
      <c r="J36" s="174"/>
      <c r="K36" s="226"/>
      <c r="L36" s="215"/>
      <c r="M36" s="221"/>
      <c r="N36" s="204"/>
      <c r="O36" s="152"/>
      <c r="P36" s="174"/>
      <c r="Q36" s="154"/>
      <c r="R36" s="154"/>
      <c r="S36" s="159"/>
      <c r="T36" s="150"/>
      <c r="U36" s="203"/>
      <c r="V36" s="219"/>
      <c r="W36" s="7">
        <f t="shared" si="13"/>
        <v>0</v>
      </c>
      <c r="X36" s="159"/>
      <c r="Y36" s="210">
        <f t="shared" si="14"/>
        <v>0</v>
      </c>
      <c r="Z36" s="159"/>
      <c r="AA36" s="159"/>
      <c r="AB36" s="166"/>
      <c r="AC36" s="166" t="s">
        <v>62</v>
      </c>
      <c r="AD36" s="166" t="s">
        <v>62</v>
      </c>
      <c r="AE36" s="166" t="s">
        <v>62</v>
      </c>
      <c r="AF36" s="166" t="s">
        <v>62</v>
      </c>
      <c r="AG36" s="166" t="s">
        <v>61</v>
      </c>
      <c r="AH36" s="166" t="s">
        <v>62</v>
      </c>
      <c r="AI36" s="166" t="s">
        <v>62</v>
      </c>
      <c r="AJ36" s="166" t="s">
        <v>61</v>
      </c>
      <c r="AK36" s="166" t="s">
        <v>61</v>
      </c>
      <c r="AL36" s="166" t="s">
        <v>62</v>
      </c>
      <c r="AM36" s="166" t="s">
        <v>62</v>
      </c>
      <c r="AN36" s="166" t="s">
        <v>61</v>
      </c>
      <c r="AO36" s="166" t="s">
        <v>61</v>
      </c>
      <c r="AP36" s="166" t="s">
        <v>61</v>
      </c>
      <c r="AQ36" s="166" t="s">
        <v>61</v>
      </c>
      <c r="AR36" s="166" t="s">
        <v>61</v>
      </c>
      <c r="AS36" s="166" t="s">
        <v>61</v>
      </c>
    </row>
    <row r="37" spans="1:45">
      <c r="A37" s="174"/>
      <c r="B37" s="174"/>
      <c r="C37" s="174"/>
      <c r="D37" s="174"/>
      <c r="E37" s="174"/>
      <c r="F37" s="174"/>
      <c r="G37" s="174"/>
      <c r="H37" s="174"/>
      <c r="I37" s="168"/>
      <c r="J37" s="174"/>
      <c r="K37" s="226"/>
      <c r="L37" s="215"/>
      <c r="M37" s="221"/>
      <c r="N37" s="204"/>
      <c r="O37" s="152"/>
      <c r="P37" s="174"/>
      <c r="Q37" s="154"/>
      <c r="R37" s="154"/>
      <c r="S37" s="158" t="s">
        <v>383</v>
      </c>
      <c r="T37" s="148">
        <v>0.6</v>
      </c>
      <c r="U37" s="201" t="s">
        <v>358</v>
      </c>
      <c r="V37" s="217" t="s">
        <v>382</v>
      </c>
      <c r="W37" s="7">
        <f>V37-U37</f>
        <v>58</v>
      </c>
      <c r="X37" s="158"/>
      <c r="Y37" s="208">
        <f>IF(X37="ejecutado",1,0)</f>
        <v>0</v>
      </c>
      <c r="Z37" s="158"/>
      <c r="AA37" s="158"/>
      <c r="AB37" s="164" t="s">
        <v>62</v>
      </c>
      <c r="AC37" s="164" t="s">
        <v>61</v>
      </c>
      <c r="AD37" s="164" t="s">
        <v>62</v>
      </c>
      <c r="AE37" s="164" t="s">
        <v>61</v>
      </c>
      <c r="AF37" s="164" t="s">
        <v>61</v>
      </c>
      <c r="AG37" s="164" t="s">
        <v>61</v>
      </c>
      <c r="AH37" s="164" t="s">
        <v>62</v>
      </c>
      <c r="AI37" s="164" t="s">
        <v>62</v>
      </c>
      <c r="AJ37" s="164" t="s">
        <v>61</v>
      </c>
      <c r="AK37" s="164" t="s">
        <v>61</v>
      </c>
      <c r="AL37" s="164" t="s">
        <v>61</v>
      </c>
      <c r="AM37" s="164" t="s">
        <v>61</v>
      </c>
      <c r="AN37" s="164" t="s">
        <v>61</v>
      </c>
      <c r="AO37" s="164" t="s">
        <v>61</v>
      </c>
      <c r="AP37" s="164" t="s">
        <v>61</v>
      </c>
      <c r="AQ37" s="164" t="s">
        <v>61</v>
      </c>
      <c r="AR37" s="164" t="s">
        <v>61</v>
      </c>
      <c r="AS37" s="164" t="s">
        <v>61</v>
      </c>
    </row>
    <row r="38" spans="1:45">
      <c r="A38" s="174"/>
      <c r="B38" s="174"/>
      <c r="C38" s="174"/>
      <c r="D38" s="174"/>
      <c r="E38" s="174"/>
      <c r="F38" s="174"/>
      <c r="G38" s="174"/>
      <c r="H38" s="174"/>
      <c r="I38" s="168"/>
      <c r="J38" s="174"/>
      <c r="K38" s="226"/>
      <c r="L38" s="215"/>
      <c r="M38" s="221"/>
      <c r="N38" s="204"/>
      <c r="O38" s="152"/>
      <c r="P38" s="174"/>
      <c r="Q38" s="154"/>
      <c r="R38" s="154"/>
      <c r="S38" s="174"/>
      <c r="T38" s="149"/>
      <c r="U38" s="202"/>
      <c r="V38" s="218"/>
      <c r="W38" s="7">
        <f t="shared" ref="W38:W40" si="15">V38-U38</f>
        <v>0</v>
      </c>
      <c r="X38" s="174"/>
      <c r="Y38" s="209">
        <f t="shared" ref="Y38:Y40" si="16">IF(X38="ejecutado",1,0)</f>
        <v>0</v>
      </c>
      <c r="Z38" s="174"/>
      <c r="AA38" s="174"/>
      <c r="AB38" s="165"/>
      <c r="AC38" s="165" t="s">
        <v>62</v>
      </c>
      <c r="AD38" s="165" t="s">
        <v>62</v>
      </c>
      <c r="AE38" s="165" t="s">
        <v>62</v>
      </c>
      <c r="AF38" s="165" t="s">
        <v>62</v>
      </c>
      <c r="AG38" s="165" t="s">
        <v>61</v>
      </c>
      <c r="AH38" s="165" t="s">
        <v>62</v>
      </c>
      <c r="AI38" s="165" t="s">
        <v>62</v>
      </c>
      <c r="AJ38" s="165" t="s">
        <v>61</v>
      </c>
      <c r="AK38" s="165" t="s">
        <v>61</v>
      </c>
      <c r="AL38" s="165" t="s">
        <v>62</v>
      </c>
      <c r="AM38" s="165" t="s">
        <v>62</v>
      </c>
      <c r="AN38" s="165" t="s">
        <v>61</v>
      </c>
      <c r="AO38" s="165" t="s">
        <v>61</v>
      </c>
      <c r="AP38" s="165" t="s">
        <v>61</v>
      </c>
      <c r="AQ38" s="165" t="s">
        <v>61</v>
      </c>
      <c r="AR38" s="165" t="s">
        <v>61</v>
      </c>
      <c r="AS38" s="165" t="s">
        <v>61</v>
      </c>
    </row>
    <row r="39" spans="1:45">
      <c r="A39" s="174"/>
      <c r="B39" s="174"/>
      <c r="C39" s="174"/>
      <c r="D39" s="174"/>
      <c r="E39" s="174"/>
      <c r="F39" s="174"/>
      <c r="G39" s="174"/>
      <c r="H39" s="174"/>
      <c r="I39" s="168"/>
      <c r="J39" s="174"/>
      <c r="K39" s="226"/>
      <c r="L39" s="215"/>
      <c r="M39" s="221"/>
      <c r="N39" s="204"/>
      <c r="O39" s="152"/>
      <c r="P39" s="174"/>
      <c r="Q39" s="154"/>
      <c r="R39" s="154"/>
      <c r="S39" s="174"/>
      <c r="T39" s="149"/>
      <c r="U39" s="202"/>
      <c r="V39" s="218"/>
      <c r="W39" s="7">
        <f t="shared" si="15"/>
        <v>0</v>
      </c>
      <c r="X39" s="174"/>
      <c r="Y39" s="209">
        <f t="shared" si="16"/>
        <v>0</v>
      </c>
      <c r="Z39" s="174"/>
      <c r="AA39" s="174"/>
      <c r="AB39" s="165"/>
      <c r="AC39" s="165" t="s">
        <v>62</v>
      </c>
      <c r="AD39" s="165" t="s">
        <v>62</v>
      </c>
      <c r="AE39" s="165" t="s">
        <v>62</v>
      </c>
      <c r="AF39" s="165" t="s">
        <v>62</v>
      </c>
      <c r="AG39" s="165" t="s">
        <v>61</v>
      </c>
      <c r="AH39" s="165" t="s">
        <v>62</v>
      </c>
      <c r="AI39" s="165" t="s">
        <v>62</v>
      </c>
      <c r="AJ39" s="165" t="s">
        <v>61</v>
      </c>
      <c r="AK39" s="165" t="s">
        <v>61</v>
      </c>
      <c r="AL39" s="165" t="s">
        <v>62</v>
      </c>
      <c r="AM39" s="165" t="s">
        <v>62</v>
      </c>
      <c r="AN39" s="165" t="s">
        <v>61</v>
      </c>
      <c r="AO39" s="165" t="s">
        <v>61</v>
      </c>
      <c r="AP39" s="165" t="s">
        <v>61</v>
      </c>
      <c r="AQ39" s="165" t="s">
        <v>61</v>
      </c>
      <c r="AR39" s="165" t="s">
        <v>61</v>
      </c>
      <c r="AS39" s="165" t="s">
        <v>61</v>
      </c>
    </row>
    <row r="40" spans="1:45">
      <c r="A40" s="174"/>
      <c r="B40" s="174"/>
      <c r="C40" s="174"/>
      <c r="D40" s="174"/>
      <c r="E40" s="174"/>
      <c r="F40" s="174"/>
      <c r="G40" s="174"/>
      <c r="H40" s="174"/>
      <c r="I40" s="168"/>
      <c r="J40" s="174"/>
      <c r="K40" s="227"/>
      <c r="L40" s="216"/>
      <c r="M40" s="222"/>
      <c r="N40" s="157"/>
      <c r="O40" s="152"/>
      <c r="P40" s="159"/>
      <c r="Q40" s="155"/>
      <c r="R40" s="155"/>
      <c r="S40" s="159"/>
      <c r="T40" s="150"/>
      <c r="U40" s="203"/>
      <c r="V40" s="219"/>
      <c r="W40" s="7">
        <f t="shared" si="15"/>
        <v>0</v>
      </c>
      <c r="X40" s="159"/>
      <c r="Y40" s="210">
        <f t="shared" si="16"/>
        <v>0</v>
      </c>
      <c r="Z40" s="159"/>
      <c r="AA40" s="159"/>
      <c r="AB40" s="166"/>
      <c r="AC40" s="166" t="s">
        <v>62</v>
      </c>
      <c r="AD40" s="166" t="s">
        <v>62</v>
      </c>
      <c r="AE40" s="166" t="s">
        <v>62</v>
      </c>
      <c r="AF40" s="166" t="s">
        <v>62</v>
      </c>
      <c r="AG40" s="166" t="s">
        <v>61</v>
      </c>
      <c r="AH40" s="166" t="s">
        <v>62</v>
      </c>
      <c r="AI40" s="166" t="s">
        <v>62</v>
      </c>
      <c r="AJ40" s="166" t="s">
        <v>61</v>
      </c>
      <c r="AK40" s="166" t="s">
        <v>61</v>
      </c>
      <c r="AL40" s="166" t="s">
        <v>62</v>
      </c>
      <c r="AM40" s="166" t="s">
        <v>62</v>
      </c>
      <c r="AN40" s="166" t="s">
        <v>61</v>
      </c>
      <c r="AO40" s="166" t="s">
        <v>61</v>
      </c>
      <c r="AP40" s="166" t="s">
        <v>61</v>
      </c>
      <c r="AQ40" s="166" t="s">
        <v>61</v>
      </c>
      <c r="AR40" s="166" t="s">
        <v>61</v>
      </c>
      <c r="AS40" s="166" t="s">
        <v>61</v>
      </c>
    </row>
    <row r="41" spans="1:45">
      <c r="A41" s="174"/>
      <c r="B41" s="158" t="s">
        <v>110</v>
      </c>
      <c r="C41" s="158" t="s">
        <v>337</v>
      </c>
      <c r="D41" s="158" t="s">
        <v>52</v>
      </c>
      <c r="E41" s="158" t="s">
        <v>113</v>
      </c>
      <c r="F41" s="158" t="s">
        <v>54</v>
      </c>
      <c r="G41" s="158" t="s">
        <v>384</v>
      </c>
      <c r="H41" s="158" t="s">
        <v>339</v>
      </c>
      <c r="I41" s="167">
        <v>0.2</v>
      </c>
      <c r="J41" s="167"/>
      <c r="K41" s="158" t="s">
        <v>385</v>
      </c>
      <c r="L41" s="214">
        <v>1</v>
      </c>
      <c r="M41" s="156">
        <v>43891</v>
      </c>
      <c r="N41" s="156">
        <v>43982</v>
      </c>
      <c r="O41" s="152"/>
      <c r="P41" s="211" t="s">
        <v>386</v>
      </c>
      <c r="Q41" s="182"/>
      <c r="R41" s="153" t="s">
        <v>243</v>
      </c>
      <c r="S41" s="158" t="s">
        <v>387</v>
      </c>
      <c r="T41" s="148">
        <v>0.4</v>
      </c>
      <c r="U41" s="201">
        <v>43891</v>
      </c>
      <c r="V41" s="201" t="s">
        <v>388</v>
      </c>
      <c r="W41" s="7" t="e">
        <f>V41-U41</f>
        <v>#VALUE!</v>
      </c>
      <c r="X41" s="158"/>
      <c r="Y41" s="208">
        <f>IF(X41="ejecutado",1,0)</f>
        <v>0</v>
      </c>
      <c r="Z41" s="158"/>
      <c r="AA41" s="158"/>
      <c r="AB41" s="164" t="s">
        <v>62</v>
      </c>
      <c r="AC41" s="164" t="s">
        <v>61</v>
      </c>
      <c r="AD41" s="164" t="s">
        <v>62</v>
      </c>
      <c r="AE41" s="164" t="s">
        <v>61</v>
      </c>
      <c r="AF41" s="164" t="s">
        <v>61</v>
      </c>
      <c r="AG41" s="164" t="s">
        <v>61</v>
      </c>
      <c r="AH41" s="164" t="s">
        <v>62</v>
      </c>
      <c r="AI41" s="164" t="s">
        <v>62</v>
      </c>
      <c r="AJ41" s="164" t="s">
        <v>61</v>
      </c>
      <c r="AK41" s="164" t="s">
        <v>61</v>
      </c>
      <c r="AL41" s="164" t="s">
        <v>61</v>
      </c>
      <c r="AM41" s="164" t="s">
        <v>61</v>
      </c>
      <c r="AN41" s="164" t="s">
        <v>61</v>
      </c>
      <c r="AO41" s="164" t="s">
        <v>61</v>
      </c>
      <c r="AP41" s="164" t="s">
        <v>61</v>
      </c>
      <c r="AQ41" s="164" t="s">
        <v>61</v>
      </c>
      <c r="AR41" s="164" t="s">
        <v>61</v>
      </c>
      <c r="AS41" s="164" t="s">
        <v>61</v>
      </c>
    </row>
    <row r="42" spans="1:45">
      <c r="A42" s="174"/>
      <c r="B42" s="174"/>
      <c r="C42" s="174"/>
      <c r="D42" s="174"/>
      <c r="E42" s="174"/>
      <c r="F42" s="174"/>
      <c r="G42" s="174"/>
      <c r="H42" s="174"/>
      <c r="I42" s="168"/>
      <c r="J42" s="168"/>
      <c r="K42" s="174"/>
      <c r="L42" s="215"/>
      <c r="M42" s="204"/>
      <c r="N42" s="204"/>
      <c r="O42" s="152"/>
      <c r="P42" s="212"/>
      <c r="Q42" s="182"/>
      <c r="R42" s="154"/>
      <c r="S42" s="174"/>
      <c r="T42" s="149"/>
      <c r="U42" s="202"/>
      <c r="V42" s="202"/>
      <c r="W42" s="7">
        <f t="shared" ref="W42:W44" si="17">V42-U42</f>
        <v>0</v>
      </c>
      <c r="X42" s="174"/>
      <c r="Y42" s="209">
        <f t="shared" ref="Y42:Y44" si="18">IF(X42="ejecutado",1,0)</f>
        <v>0</v>
      </c>
      <c r="Z42" s="174"/>
      <c r="AA42" s="174"/>
      <c r="AB42" s="165"/>
      <c r="AC42" s="165" t="s">
        <v>62</v>
      </c>
      <c r="AD42" s="165" t="s">
        <v>61</v>
      </c>
      <c r="AE42" s="165" t="s">
        <v>62</v>
      </c>
      <c r="AF42" s="165" t="s">
        <v>62</v>
      </c>
      <c r="AG42" s="165" t="s">
        <v>61</v>
      </c>
      <c r="AH42" s="165" t="s">
        <v>62</v>
      </c>
      <c r="AI42" s="165" t="s">
        <v>62</v>
      </c>
      <c r="AJ42" s="165" t="s">
        <v>61</v>
      </c>
      <c r="AK42" s="165" t="s">
        <v>61</v>
      </c>
      <c r="AL42" s="165" t="s">
        <v>62</v>
      </c>
      <c r="AM42" s="165" t="s">
        <v>62</v>
      </c>
      <c r="AN42" s="165" t="s">
        <v>61</v>
      </c>
      <c r="AO42" s="165" t="s">
        <v>61</v>
      </c>
      <c r="AP42" s="165" t="s">
        <v>61</v>
      </c>
      <c r="AQ42" s="165" t="s">
        <v>61</v>
      </c>
      <c r="AR42" s="165" t="s">
        <v>61</v>
      </c>
      <c r="AS42" s="165" t="s">
        <v>61</v>
      </c>
    </row>
    <row r="43" spans="1:45">
      <c r="A43" s="174"/>
      <c r="B43" s="174"/>
      <c r="C43" s="174"/>
      <c r="D43" s="174"/>
      <c r="E43" s="174"/>
      <c r="F43" s="174"/>
      <c r="G43" s="174"/>
      <c r="H43" s="174"/>
      <c r="I43" s="168"/>
      <c r="J43" s="168"/>
      <c r="K43" s="174"/>
      <c r="L43" s="215"/>
      <c r="M43" s="204"/>
      <c r="N43" s="204"/>
      <c r="O43" s="152"/>
      <c r="P43" s="212"/>
      <c r="Q43" s="182"/>
      <c r="R43" s="154"/>
      <c r="S43" s="174"/>
      <c r="T43" s="149"/>
      <c r="U43" s="202"/>
      <c r="V43" s="202"/>
      <c r="W43" s="7">
        <f t="shared" si="17"/>
        <v>0</v>
      </c>
      <c r="X43" s="174"/>
      <c r="Y43" s="209">
        <f t="shared" si="18"/>
        <v>0</v>
      </c>
      <c r="Z43" s="174"/>
      <c r="AA43" s="174"/>
      <c r="AB43" s="165"/>
      <c r="AC43" s="165" t="s">
        <v>62</v>
      </c>
      <c r="AD43" s="165" t="s">
        <v>61</v>
      </c>
      <c r="AE43" s="165" t="s">
        <v>62</v>
      </c>
      <c r="AF43" s="165" t="s">
        <v>62</v>
      </c>
      <c r="AG43" s="165" t="s">
        <v>61</v>
      </c>
      <c r="AH43" s="165" t="s">
        <v>62</v>
      </c>
      <c r="AI43" s="165" t="s">
        <v>62</v>
      </c>
      <c r="AJ43" s="165" t="s">
        <v>61</v>
      </c>
      <c r="AK43" s="165" t="s">
        <v>61</v>
      </c>
      <c r="AL43" s="165" t="s">
        <v>62</v>
      </c>
      <c r="AM43" s="165" t="s">
        <v>62</v>
      </c>
      <c r="AN43" s="165" t="s">
        <v>61</v>
      </c>
      <c r="AO43" s="165" t="s">
        <v>61</v>
      </c>
      <c r="AP43" s="165" t="s">
        <v>61</v>
      </c>
      <c r="AQ43" s="165" t="s">
        <v>61</v>
      </c>
      <c r="AR43" s="165" t="s">
        <v>61</v>
      </c>
      <c r="AS43" s="165" t="s">
        <v>61</v>
      </c>
    </row>
    <row r="44" spans="1:45">
      <c r="A44" s="174"/>
      <c r="B44" s="174"/>
      <c r="C44" s="174"/>
      <c r="D44" s="174"/>
      <c r="E44" s="174"/>
      <c r="F44" s="174"/>
      <c r="G44" s="174"/>
      <c r="H44" s="174"/>
      <c r="I44" s="168"/>
      <c r="J44" s="168"/>
      <c r="K44" s="174"/>
      <c r="L44" s="215"/>
      <c r="M44" s="204"/>
      <c r="N44" s="204"/>
      <c r="O44" s="152"/>
      <c r="P44" s="212"/>
      <c r="Q44" s="182"/>
      <c r="R44" s="154"/>
      <c r="S44" s="159"/>
      <c r="T44" s="150"/>
      <c r="U44" s="203"/>
      <c r="V44" s="203"/>
      <c r="W44" s="7">
        <f t="shared" si="17"/>
        <v>0</v>
      </c>
      <c r="X44" s="159"/>
      <c r="Y44" s="210">
        <f t="shared" si="18"/>
        <v>0</v>
      </c>
      <c r="Z44" s="159"/>
      <c r="AA44" s="159"/>
      <c r="AB44" s="166"/>
      <c r="AC44" s="166" t="s">
        <v>62</v>
      </c>
      <c r="AD44" s="166" t="s">
        <v>61</v>
      </c>
      <c r="AE44" s="166" t="s">
        <v>62</v>
      </c>
      <c r="AF44" s="166" t="s">
        <v>62</v>
      </c>
      <c r="AG44" s="166" t="s">
        <v>61</v>
      </c>
      <c r="AH44" s="166" t="s">
        <v>62</v>
      </c>
      <c r="AI44" s="166" t="s">
        <v>62</v>
      </c>
      <c r="AJ44" s="166" t="s">
        <v>61</v>
      </c>
      <c r="AK44" s="166" t="s">
        <v>61</v>
      </c>
      <c r="AL44" s="166" t="s">
        <v>62</v>
      </c>
      <c r="AM44" s="166" t="s">
        <v>62</v>
      </c>
      <c r="AN44" s="166" t="s">
        <v>61</v>
      </c>
      <c r="AO44" s="166" t="s">
        <v>61</v>
      </c>
      <c r="AP44" s="166" t="s">
        <v>61</v>
      </c>
      <c r="AQ44" s="166" t="s">
        <v>61</v>
      </c>
      <c r="AR44" s="166" t="s">
        <v>61</v>
      </c>
      <c r="AS44" s="166" t="s">
        <v>61</v>
      </c>
    </row>
    <row r="45" spans="1:45">
      <c r="A45" s="174"/>
      <c r="B45" s="174"/>
      <c r="C45" s="174"/>
      <c r="D45" s="174"/>
      <c r="E45" s="174"/>
      <c r="F45" s="174"/>
      <c r="G45" s="174"/>
      <c r="H45" s="174"/>
      <c r="I45" s="168"/>
      <c r="J45" s="168"/>
      <c r="K45" s="174"/>
      <c r="L45" s="215"/>
      <c r="M45" s="204"/>
      <c r="N45" s="204"/>
      <c r="O45" s="152"/>
      <c r="P45" s="212"/>
      <c r="Q45" s="182"/>
      <c r="R45" s="154"/>
      <c r="S45" s="158" t="s">
        <v>389</v>
      </c>
      <c r="T45" s="148">
        <v>0.6</v>
      </c>
      <c r="U45" s="201" t="s">
        <v>390</v>
      </c>
      <c r="V45" s="201" t="s">
        <v>391</v>
      </c>
      <c r="W45" s="7">
        <f>V45-U45</f>
        <v>30</v>
      </c>
      <c r="X45" s="158"/>
      <c r="Y45" s="158">
        <f>IF(X45="ejecutado",1,0)</f>
        <v>0</v>
      </c>
      <c r="Z45" s="158"/>
      <c r="AA45" s="158"/>
      <c r="AB45" s="164" t="s">
        <v>62</v>
      </c>
      <c r="AC45" s="164" t="s">
        <v>61</v>
      </c>
      <c r="AD45" s="164" t="s">
        <v>62</v>
      </c>
      <c r="AE45" s="164" t="s">
        <v>61</v>
      </c>
      <c r="AF45" s="164" t="s">
        <v>61</v>
      </c>
      <c r="AG45" s="164" t="s">
        <v>61</v>
      </c>
      <c r="AH45" s="164" t="s">
        <v>62</v>
      </c>
      <c r="AI45" s="164" t="s">
        <v>62</v>
      </c>
      <c r="AJ45" s="164" t="s">
        <v>61</v>
      </c>
      <c r="AK45" s="164" t="s">
        <v>61</v>
      </c>
      <c r="AL45" s="164" t="s">
        <v>61</v>
      </c>
      <c r="AM45" s="164" t="s">
        <v>61</v>
      </c>
      <c r="AN45" s="164" t="s">
        <v>61</v>
      </c>
      <c r="AO45" s="164" t="s">
        <v>61</v>
      </c>
      <c r="AP45" s="164" t="s">
        <v>61</v>
      </c>
      <c r="AQ45" s="164" t="s">
        <v>61</v>
      </c>
      <c r="AR45" s="164" t="s">
        <v>61</v>
      </c>
      <c r="AS45" s="164" t="s">
        <v>61</v>
      </c>
    </row>
    <row r="46" spans="1:45">
      <c r="A46" s="174"/>
      <c r="B46" s="174"/>
      <c r="C46" s="174"/>
      <c r="D46" s="174"/>
      <c r="E46" s="174"/>
      <c r="F46" s="174"/>
      <c r="G46" s="174"/>
      <c r="H46" s="174"/>
      <c r="I46" s="168"/>
      <c r="J46" s="168"/>
      <c r="K46" s="174"/>
      <c r="L46" s="215"/>
      <c r="M46" s="204"/>
      <c r="N46" s="204"/>
      <c r="O46" s="152"/>
      <c r="P46" s="212"/>
      <c r="Q46" s="182"/>
      <c r="R46" s="154"/>
      <c r="S46" s="174"/>
      <c r="T46" s="149"/>
      <c r="U46" s="202"/>
      <c r="V46" s="202"/>
      <c r="W46" s="7">
        <f t="shared" ref="W46:W48" si="19">V46-U46</f>
        <v>0</v>
      </c>
      <c r="X46" s="174"/>
      <c r="Y46" s="174">
        <f t="shared" ref="Y46:Y48" si="20">IF(X46="ejecutado",1,0)</f>
        <v>0</v>
      </c>
      <c r="Z46" s="174"/>
      <c r="AA46" s="174"/>
      <c r="AB46" s="165"/>
      <c r="AC46" s="165" t="s">
        <v>62</v>
      </c>
      <c r="AD46" s="165" t="s">
        <v>61</v>
      </c>
      <c r="AE46" s="165" t="s">
        <v>62</v>
      </c>
      <c r="AF46" s="165" t="s">
        <v>62</v>
      </c>
      <c r="AG46" s="165" t="s">
        <v>61</v>
      </c>
      <c r="AH46" s="165" t="s">
        <v>61</v>
      </c>
      <c r="AI46" s="165" t="s">
        <v>61</v>
      </c>
      <c r="AJ46" s="165" t="s">
        <v>61</v>
      </c>
      <c r="AK46" s="165" t="s">
        <v>61</v>
      </c>
      <c r="AL46" s="165" t="s">
        <v>62</v>
      </c>
      <c r="AM46" s="165" t="s">
        <v>62</v>
      </c>
      <c r="AN46" s="165" t="s">
        <v>61</v>
      </c>
      <c r="AO46" s="165" t="s">
        <v>61</v>
      </c>
      <c r="AP46" s="165" t="s">
        <v>61</v>
      </c>
      <c r="AQ46" s="165" t="s">
        <v>61</v>
      </c>
      <c r="AR46" s="165" t="s">
        <v>61</v>
      </c>
      <c r="AS46" s="165" t="s">
        <v>61</v>
      </c>
    </row>
    <row r="47" spans="1:45">
      <c r="A47" s="174"/>
      <c r="B47" s="174"/>
      <c r="C47" s="174"/>
      <c r="D47" s="174"/>
      <c r="E47" s="174"/>
      <c r="F47" s="174"/>
      <c r="G47" s="174"/>
      <c r="H47" s="174"/>
      <c r="I47" s="168"/>
      <c r="J47" s="168"/>
      <c r="K47" s="174"/>
      <c r="L47" s="215"/>
      <c r="M47" s="204"/>
      <c r="N47" s="204"/>
      <c r="O47" s="152"/>
      <c r="P47" s="212"/>
      <c r="Q47" s="182"/>
      <c r="R47" s="154"/>
      <c r="S47" s="174"/>
      <c r="T47" s="149"/>
      <c r="U47" s="202"/>
      <c r="V47" s="202"/>
      <c r="W47" s="7">
        <f t="shared" si="19"/>
        <v>0</v>
      </c>
      <c r="X47" s="174"/>
      <c r="Y47" s="174">
        <f t="shared" si="20"/>
        <v>0</v>
      </c>
      <c r="Z47" s="174"/>
      <c r="AA47" s="174"/>
      <c r="AB47" s="165"/>
      <c r="AC47" s="165" t="s">
        <v>62</v>
      </c>
      <c r="AD47" s="165" t="s">
        <v>61</v>
      </c>
      <c r="AE47" s="165" t="s">
        <v>62</v>
      </c>
      <c r="AF47" s="165" t="s">
        <v>62</v>
      </c>
      <c r="AG47" s="165" t="s">
        <v>61</v>
      </c>
      <c r="AH47" s="165" t="s">
        <v>61</v>
      </c>
      <c r="AI47" s="165" t="s">
        <v>61</v>
      </c>
      <c r="AJ47" s="165" t="s">
        <v>61</v>
      </c>
      <c r="AK47" s="165" t="s">
        <v>61</v>
      </c>
      <c r="AL47" s="165" t="s">
        <v>62</v>
      </c>
      <c r="AM47" s="165" t="s">
        <v>62</v>
      </c>
      <c r="AN47" s="165" t="s">
        <v>61</v>
      </c>
      <c r="AO47" s="165" t="s">
        <v>61</v>
      </c>
      <c r="AP47" s="165" t="s">
        <v>61</v>
      </c>
      <c r="AQ47" s="165" t="s">
        <v>61</v>
      </c>
      <c r="AR47" s="165" t="s">
        <v>61</v>
      </c>
      <c r="AS47" s="165" t="s">
        <v>61</v>
      </c>
    </row>
    <row r="48" spans="1:45">
      <c r="A48" s="159"/>
      <c r="B48" s="159"/>
      <c r="C48" s="159"/>
      <c r="D48" s="159"/>
      <c r="E48" s="159"/>
      <c r="F48" s="159"/>
      <c r="G48" s="159"/>
      <c r="H48" s="159"/>
      <c r="I48" s="169"/>
      <c r="J48" s="169"/>
      <c r="K48" s="159"/>
      <c r="L48" s="216"/>
      <c r="M48" s="157"/>
      <c r="N48" s="157"/>
      <c r="O48" s="152"/>
      <c r="P48" s="213"/>
      <c r="Q48" s="182"/>
      <c r="R48" s="155"/>
      <c r="S48" s="159"/>
      <c r="T48" s="150"/>
      <c r="U48" s="203"/>
      <c r="V48" s="203"/>
      <c r="W48" s="7">
        <f t="shared" si="19"/>
        <v>0</v>
      </c>
      <c r="X48" s="159"/>
      <c r="Y48" s="159">
        <f t="shared" si="20"/>
        <v>0</v>
      </c>
      <c r="Z48" s="159"/>
      <c r="AA48" s="159"/>
      <c r="AB48" s="166"/>
      <c r="AC48" s="166" t="s">
        <v>62</v>
      </c>
      <c r="AD48" s="166" t="s">
        <v>61</v>
      </c>
      <c r="AE48" s="166" t="s">
        <v>62</v>
      </c>
      <c r="AF48" s="166" t="s">
        <v>62</v>
      </c>
      <c r="AG48" s="166" t="s">
        <v>61</v>
      </c>
      <c r="AH48" s="166" t="s">
        <v>61</v>
      </c>
      <c r="AI48" s="166" t="s">
        <v>61</v>
      </c>
      <c r="AJ48" s="166" t="s">
        <v>61</v>
      </c>
      <c r="AK48" s="166" t="s">
        <v>61</v>
      </c>
      <c r="AL48" s="166" t="s">
        <v>62</v>
      </c>
      <c r="AM48" s="166" t="s">
        <v>62</v>
      </c>
      <c r="AN48" s="166" t="s">
        <v>61</v>
      </c>
      <c r="AO48" s="166" t="s">
        <v>61</v>
      </c>
      <c r="AP48" s="166" t="s">
        <v>61</v>
      </c>
      <c r="AQ48" s="166" t="s">
        <v>61</v>
      </c>
      <c r="AR48" s="166" t="s">
        <v>61</v>
      </c>
      <c r="AS48" s="166" t="s">
        <v>61</v>
      </c>
    </row>
    <row r="49" spans="9:45">
      <c r="I49" s="52">
        <f>SUM(I8:I48)</f>
        <v>1</v>
      </c>
      <c r="AB49" s="23"/>
      <c r="AC49" s="23"/>
      <c r="AD49" s="23"/>
      <c r="AE49" s="23"/>
      <c r="AF49" s="23"/>
      <c r="AG49" s="23"/>
      <c r="AI49" s="23"/>
      <c r="AJ49" s="23"/>
      <c r="AK49" s="23"/>
      <c r="AL49" s="23"/>
      <c r="AM49" s="23"/>
      <c r="AN49" s="23"/>
      <c r="AO49" s="23"/>
      <c r="AP49" s="23"/>
      <c r="AQ49" s="23"/>
      <c r="AR49" s="23"/>
      <c r="AS49" s="23"/>
    </row>
    <row r="50" spans="9:45">
      <c r="AB50" s="23"/>
      <c r="AC50" s="23"/>
      <c r="AD50" s="23"/>
      <c r="AE50" s="23"/>
      <c r="AF50" s="23"/>
      <c r="AG50" s="23"/>
      <c r="AI50" s="23"/>
      <c r="AJ50" s="23"/>
      <c r="AK50" s="23"/>
      <c r="AL50" s="23"/>
      <c r="AM50" s="23"/>
      <c r="AN50" s="23"/>
      <c r="AO50" s="23"/>
      <c r="AP50" s="23"/>
      <c r="AQ50" s="23"/>
      <c r="AR50" s="23"/>
      <c r="AS50" s="23"/>
    </row>
    <row r="51" spans="9:45">
      <c r="AB51" s="23"/>
      <c r="AC51" s="23"/>
      <c r="AD51" s="23"/>
      <c r="AE51" s="23"/>
      <c r="AF51" s="23"/>
      <c r="AG51" s="23"/>
      <c r="AI51" s="23"/>
      <c r="AJ51" s="23"/>
      <c r="AK51" s="23"/>
      <c r="AL51" s="23"/>
      <c r="AM51" s="23"/>
      <c r="AN51" s="23"/>
      <c r="AO51" s="23"/>
      <c r="AP51" s="23"/>
      <c r="AQ51" s="23"/>
      <c r="AR51" s="23"/>
      <c r="AS51" s="23"/>
    </row>
    <row r="52" spans="9:45">
      <c r="AB52" s="23"/>
      <c r="AC52" s="23"/>
      <c r="AD52" s="23"/>
      <c r="AE52" s="23"/>
      <c r="AF52" s="23"/>
      <c r="AG52" s="23"/>
      <c r="AI52" s="23"/>
      <c r="AJ52" s="23"/>
      <c r="AK52" s="23"/>
      <c r="AL52" s="23"/>
      <c r="AM52" s="23"/>
      <c r="AN52" s="23"/>
      <c r="AO52" s="23"/>
      <c r="AP52" s="23"/>
      <c r="AQ52" s="23"/>
      <c r="AR52" s="23"/>
      <c r="AS52" s="23"/>
    </row>
    <row r="53" spans="9:45">
      <c r="AB53" s="23"/>
      <c r="AC53" s="23"/>
      <c r="AD53" s="23"/>
      <c r="AE53" s="23"/>
      <c r="AF53" s="23"/>
      <c r="AG53" s="23"/>
      <c r="AI53" s="23"/>
      <c r="AJ53" s="23"/>
      <c r="AK53" s="23"/>
      <c r="AL53" s="23"/>
      <c r="AM53" s="23"/>
      <c r="AN53" s="23"/>
      <c r="AO53" s="23"/>
      <c r="AP53" s="23"/>
      <c r="AQ53" s="23"/>
      <c r="AR53" s="23"/>
      <c r="AS53" s="23"/>
    </row>
    <row r="54" spans="9:45">
      <c r="AB54" s="23"/>
      <c r="AC54" s="23"/>
      <c r="AD54" s="23"/>
      <c r="AE54" s="23"/>
      <c r="AF54" s="23"/>
      <c r="AG54" s="23"/>
      <c r="AI54" s="23"/>
      <c r="AJ54" s="23"/>
      <c r="AK54" s="23"/>
      <c r="AL54" s="23"/>
      <c r="AM54" s="23"/>
      <c r="AN54" s="23"/>
      <c r="AO54" s="23"/>
      <c r="AP54" s="23"/>
      <c r="AQ54" s="23"/>
      <c r="AR54" s="23"/>
      <c r="AS54" s="23"/>
    </row>
    <row r="55" spans="9:45">
      <c r="AB55" s="23"/>
      <c r="AC55" s="23"/>
      <c r="AD55" s="23"/>
      <c r="AE55" s="23"/>
      <c r="AF55" s="23"/>
      <c r="AG55" s="23"/>
      <c r="AI55" s="23"/>
      <c r="AJ55" s="23"/>
      <c r="AK55" s="23"/>
      <c r="AL55" s="23"/>
      <c r="AM55" s="23"/>
      <c r="AN55" s="23"/>
      <c r="AO55" s="23"/>
      <c r="AP55" s="23"/>
      <c r="AQ55" s="23"/>
      <c r="AR55" s="23"/>
      <c r="AS55" s="23"/>
    </row>
    <row r="56" spans="9:45">
      <c r="AB56" s="23"/>
      <c r="AC56" s="23"/>
      <c r="AD56" s="23"/>
      <c r="AE56" s="23"/>
      <c r="AF56" s="23"/>
      <c r="AG56" s="23"/>
      <c r="AI56" s="23"/>
      <c r="AJ56" s="23"/>
      <c r="AK56" s="23"/>
      <c r="AL56" s="23"/>
      <c r="AM56" s="23"/>
      <c r="AN56" s="23"/>
      <c r="AO56" s="23"/>
      <c r="AP56" s="23"/>
      <c r="AQ56" s="23"/>
      <c r="AR56" s="23"/>
      <c r="AS56" s="23"/>
    </row>
    <row r="57" spans="9:45">
      <c r="AB57" s="23"/>
      <c r="AC57" s="23"/>
      <c r="AD57" s="23"/>
      <c r="AE57" s="23"/>
      <c r="AF57" s="23"/>
      <c r="AG57" s="23"/>
      <c r="AI57" s="23"/>
      <c r="AJ57" s="23"/>
      <c r="AK57" s="23"/>
      <c r="AL57" s="23"/>
      <c r="AM57" s="23"/>
      <c r="AN57" s="23"/>
      <c r="AO57" s="23"/>
      <c r="AP57" s="23"/>
      <c r="AQ57" s="23"/>
      <c r="AR57" s="23"/>
      <c r="AS57" s="23"/>
    </row>
    <row r="58" spans="9:45">
      <c r="AB58" s="23"/>
      <c r="AC58" s="23"/>
      <c r="AD58" s="23"/>
      <c r="AE58" s="23"/>
      <c r="AF58" s="23"/>
      <c r="AG58" s="23"/>
      <c r="AI58" s="23"/>
      <c r="AJ58" s="23"/>
      <c r="AK58" s="23"/>
      <c r="AL58" s="23"/>
      <c r="AM58" s="23"/>
      <c r="AN58" s="23"/>
      <c r="AO58" s="23"/>
      <c r="AP58" s="23"/>
      <c r="AQ58" s="23"/>
      <c r="AR58" s="23"/>
      <c r="AS58" s="23"/>
    </row>
    <row r="59" spans="9:45">
      <c r="AB59" s="23"/>
      <c r="AC59" s="23"/>
      <c r="AD59" s="23"/>
      <c r="AE59" s="23"/>
      <c r="AF59" s="23"/>
      <c r="AG59" s="23"/>
      <c r="AI59" s="23"/>
      <c r="AJ59" s="23"/>
      <c r="AK59" s="23"/>
      <c r="AL59" s="23"/>
      <c r="AM59" s="23"/>
      <c r="AN59" s="23"/>
      <c r="AO59" s="23"/>
      <c r="AP59" s="23"/>
      <c r="AQ59" s="23"/>
      <c r="AR59" s="23"/>
      <c r="AS59" s="23"/>
    </row>
    <row r="60" spans="9:45">
      <c r="AB60" s="23"/>
      <c r="AC60" s="23"/>
      <c r="AD60" s="23"/>
      <c r="AE60" s="23"/>
      <c r="AF60" s="23"/>
      <c r="AG60" s="23"/>
      <c r="AI60" s="23"/>
      <c r="AJ60" s="23"/>
      <c r="AK60" s="23"/>
      <c r="AL60" s="23"/>
      <c r="AM60" s="23"/>
      <c r="AN60" s="23"/>
      <c r="AO60" s="23"/>
      <c r="AP60" s="23"/>
      <c r="AQ60" s="23"/>
      <c r="AR60" s="23"/>
      <c r="AS60" s="23"/>
    </row>
    <row r="61" spans="9:45">
      <c r="AB61" s="23"/>
      <c r="AC61" s="23"/>
      <c r="AD61" s="23"/>
      <c r="AE61" s="23"/>
      <c r="AF61" s="23"/>
      <c r="AG61" s="23"/>
      <c r="AI61" s="23"/>
      <c r="AJ61" s="23"/>
      <c r="AK61" s="23"/>
      <c r="AL61" s="23"/>
      <c r="AM61" s="23"/>
      <c r="AN61" s="23"/>
      <c r="AO61" s="23"/>
      <c r="AP61" s="23"/>
      <c r="AQ61" s="23"/>
      <c r="AR61" s="23"/>
      <c r="AS61" s="23"/>
    </row>
    <row r="62" spans="9:45">
      <c r="AB62" s="23"/>
      <c r="AC62" s="23"/>
      <c r="AD62" s="23"/>
      <c r="AE62" s="23"/>
      <c r="AF62" s="23"/>
      <c r="AG62" s="23"/>
      <c r="AI62" s="23"/>
      <c r="AJ62" s="23"/>
      <c r="AK62" s="23"/>
      <c r="AL62" s="23"/>
      <c r="AM62" s="23"/>
      <c r="AN62" s="23"/>
      <c r="AO62" s="23"/>
      <c r="AP62" s="23"/>
      <c r="AQ62" s="23"/>
      <c r="AR62" s="23"/>
      <c r="AS62" s="23"/>
    </row>
    <row r="63" spans="9:45">
      <c r="AB63" s="23"/>
      <c r="AC63" s="23"/>
      <c r="AD63" s="23"/>
      <c r="AE63" s="23"/>
      <c r="AF63" s="23"/>
      <c r="AG63" s="23"/>
      <c r="AI63" s="23"/>
      <c r="AJ63" s="23"/>
      <c r="AK63" s="23"/>
      <c r="AL63" s="23"/>
      <c r="AM63" s="23"/>
      <c r="AN63" s="23"/>
      <c r="AO63" s="23"/>
      <c r="AP63" s="23"/>
      <c r="AQ63" s="23"/>
      <c r="AR63" s="23"/>
      <c r="AS63" s="23"/>
    </row>
    <row r="64" spans="9:45">
      <c r="AB64" s="23"/>
      <c r="AC64" s="23"/>
      <c r="AD64" s="23"/>
      <c r="AE64" s="23"/>
      <c r="AF64" s="23"/>
      <c r="AG64" s="23"/>
      <c r="AI64" s="23"/>
      <c r="AJ64" s="23"/>
      <c r="AK64" s="23"/>
      <c r="AL64" s="23"/>
      <c r="AM64" s="23"/>
      <c r="AN64" s="23"/>
      <c r="AO64" s="23"/>
      <c r="AP64" s="23"/>
      <c r="AQ64" s="23"/>
      <c r="AR64" s="23"/>
      <c r="AS64" s="23"/>
    </row>
    <row r="65" spans="28:45">
      <c r="AB65" s="23"/>
      <c r="AC65" s="23"/>
      <c r="AD65" s="23"/>
      <c r="AE65" s="23"/>
      <c r="AF65" s="23"/>
      <c r="AG65" s="23"/>
      <c r="AI65" s="23"/>
      <c r="AJ65" s="23"/>
      <c r="AK65" s="23"/>
      <c r="AL65" s="23"/>
      <c r="AM65" s="23"/>
      <c r="AN65" s="23"/>
      <c r="AO65" s="23"/>
      <c r="AP65" s="23"/>
      <c r="AQ65" s="23"/>
      <c r="AR65" s="23"/>
      <c r="AS65" s="23"/>
    </row>
    <row r="66" spans="28:45">
      <c r="AB66" s="23"/>
      <c r="AC66" s="23"/>
      <c r="AD66" s="23"/>
      <c r="AE66" s="23"/>
      <c r="AF66" s="23"/>
      <c r="AG66" s="23"/>
      <c r="AI66" s="23"/>
      <c r="AJ66" s="23"/>
      <c r="AK66" s="23"/>
      <c r="AL66" s="23"/>
      <c r="AM66" s="23"/>
      <c r="AN66" s="23"/>
      <c r="AO66" s="23"/>
      <c r="AP66" s="23"/>
      <c r="AQ66" s="23"/>
      <c r="AR66" s="23"/>
      <c r="AS66" s="23"/>
    </row>
    <row r="67" spans="28:45">
      <c r="AB67" s="23"/>
      <c r="AC67" s="23"/>
      <c r="AD67" s="23"/>
      <c r="AE67" s="23"/>
      <c r="AF67" s="23"/>
      <c r="AG67" s="23"/>
      <c r="AI67" s="23"/>
      <c r="AJ67" s="23"/>
      <c r="AK67" s="23"/>
      <c r="AL67" s="23"/>
      <c r="AM67" s="23"/>
      <c r="AN67" s="23"/>
      <c r="AO67" s="23"/>
      <c r="AP67" s="23"/>
      <c r="AQ67" s="23"/>
      <c r="AR67" s="23"/>
      <c r="AS67" s="23"/>
    </row>
    <row r="68" spans="28:45">
      <c r="AB68" s="23"/>
      <c r="AC68" s="23"/>
      <c r="AD68" s="23"/>
      <c r="AE68" s="23"/>
      <c r="AF68" s="23"/>
      <c r="AG68" s="23"/>
      <c r="AI68" s="23"/>
      <c r="AJ68" s="23"/>
      <c r="AK68" s="23"/>
      <c r="AL68" s="23"/>
      <c r="AM68" s="23"/>
      <c r="AN68" s="23"/>
      <c r="AO68" s="23"/>
      <c r="AP68" s="23"/>
      <c r="AQ68" s="23"/>
      <c r="AR68" s="23"/>
      <c r="AS68" s="23"/>
    </row>
    <row r="69" spans="28:45">
      <c r="AB69" s="23"/>
      <c r="AC69" s="23"/>
      <c r="AD69" s="23"/>
      <c r="AE69" s="23"/>
      <c r="AF69" s="23"/>
      <c r="AG69" s="23"/>
      <c r="AI69" s="23"/>
      <c r="AJ69" s="23"/>
      <c r="AK69" s="23"/>
      <c r="AL69" s="23"/>
      <c r="AM69" s="23"/>
      <c r="AN69" s="23"/>
      <c r="AO69" s="23"/>
      <c r="AP69" s="23"/>
      <c r="AQ69" s="23"/>
      <c r="AR69" s="23"/>
      <c r="AS69" s="23"/>
    </row>
  </sheetData>
  <mergeCells count="313">
    <mergeCell ref="B2:C4"/>
    <mergeCell ref="D2:AA2"/>
    <mergeCell ref="AB2:AS2"/>
    <mergeCell ref="D3:Q3"/>
    <mergeCell ref="R3:AA3"/>
    <mergeCell ref="AB3:AS3"/>
    <mergeCell ref="D4:AA4"/>
    <mergeCell ref="AB4:AS4"/>
    <mergeCell ref="A8:A48"/>
    <mergeCell ref="AB6:AS6"/>
    <mergeCell ref="B8:B16"/>
    <mergeCell ref="C8:C16"/>
    <mergeCell ref="D8:D16"/>
    <mergeCell ref="E8:E16"/>
    <mergeCell ref="F8:F16"/>
    <mergeCell ref="G8:G16"/>
    <mergeCell ref="H8:H16"/>
    <mergeCell ref="I8:I16"/>
    <mergeCell ref="A6:A7"/>
    <mergeCell ref="B6:J6"/>
    <mergeCell ref="K6:R6"/>
    <mergeCell ref="S6:V6"/>
    <mergeCell ref="X6:X7"/>
    <mergeCell ref="Z6:AA6"/>
    <mergeCell ref="P8:P10"/>
    <mergeCell ref="Q8:Q10"/>
    <mergeCell ref="R8:R10"/>
    <mergeCell ref="AB8:AB9"/>
    <mergeCell ref="K11:K14"/>
    <mergeCell ref="L11:L14"/>
    <mergeCell ref="M11:M14"/>
    <mergeCell ref="N11:N14"/>
    <mergeCell ref="O11:O13"/>
    <mergeCell ref="P11:P14"/>
    <mergeCell ref="K8:K10"/>
    <mergeCell ref="L8:L10"/>
    <mergeCell ref="M8:M10"/>
    <mergeCell ref="N8:N10"/>
    <mergeCell ref="O8:O10"/>
    <mergeCell ref="B17:B40"/>
    <mergeCell ref="C17:C40"/>
    <mergeCell ref="D17:D40"/>
    <mergeCell ref="E17:E40"/>
    <mergeCell ref="F17:F40"/>
    <mergeCell ref="Q11:Q14"/>
    <mergeCell ref="R11:R14"/>
    <mergeCell ref="K15:K16"/>
    <mergeCell ref="L15:L16"/>
    <mergeCell ref="M15:M16"/>
    <mergeCell ref="N15:N16"/>
    <mergeCell ref="O15:O16"/>
    <mergeCell ref="P15:P16"/>
    <mergeCell ref="Q15:Q16"/>
    <mergeCell ref="R15:R16"/>
    <mergeCell ref="J8:J16"/>
    <mergeCell ref="M17:M24"/>
    <mergeCell ref="N17:N24"/>
    <mergeCell ref="O17:O20"/>
    <mergeCell ref="P17:P24"/>
    <mergeCell ref="Q17:Q24"/>
    <mergeCell ref="R17:R24"/>
    <mergeCell ref="G17:G40"/>
    <mergeCell ref="H17:H40"/>
    <mergeCell ref="I17:I40"/>
    <mergeCell ref="J17:J40"/>
    <mergeCell ref="K17:K24"/>
    <mergeCell ref="L17:L24"/>
    <mergeCell ref="K33:K40"/>
    <mergeCell ref="L33:L40"/>
    <mergeCell ref="AJ17:AJ20"/>
    <mergeCell ref="AK17:AK20"/>
    <mergeCell ref="Z17:Z20"/>
    <mergeCell ref="AA17:AA20"/>
    <mergeCell ref="AB17:AB20"/>
    <mergeCell ref="AC17:AC20"/>
    <mergeCell ref="AD17:AD20"/>
    <mergeCell ref="AE17:AE20"/>
    <mergeCell ref="S17:S20"/>
    <mergeCell ref="T17:T20"/>
    <mergeCell ref="U17:U20"/>
    <mergeCell ref="V17:V20"/>
    <mergeCell ref="X17:X20"/>
    <mergeCell ref="Y17:Y20"/>
    <mergeCell ref="AC21:AC24"/>
    <mergeCell ref="AD21:AD24"/>
    <mergeCell ref="AE21:AE24"/>
    <mergeCell ref="AF21:AF24"/>
    <mergeCell ref="AR17:AR20"/>
    <mergeCell ref="AS17:AS20"/>
    <mergeCell ref="O21:O24"/>
    <mergeCell ref="S21:S24"/>
    <mergeCell ref="T21:T24"/>
    <mergeCell ref="U21:U24"/>
    <mergeCell ref="V21:V24"/>
    <mergeCell ref="X21:X24"/>
    <mergeCell ref="Y21:Y24"/>
    <mergeCell ref="Z21:Z24"/>
    <mergeCell ref="AL17:AL20"/>
    <mergeCell ref="AM17:AM20"/>
    <mergeCell ref="AN17:AN20"/>
    <mergeCell ref="AO17:AO20"/>
    <mergeCell ref="AP17:AP20"/>
    <mergeCell ref="AQ17:AQ20"/>
    <mergeCell ref="AF17:AF20"/>
    <mergeCell ref="AG17:AG20"/>
    <mergeCell ref="AH17:AH20"/>
    <mergeCell ref="AI17:AI20"/>
    <mergeCell ref="AS21:AS24"/>
    <mergeCell ref="AM21:AM24"/>
    <mergeCell ref="AN21:AN24"/>
    <mergeCell ref="AO21:AO24"/>
    <mergeCell ref="K25:K32"/>
    <mergeCell ref="L25:L32"/>
    <mergeCell ref="M25:M32"/>
    <mergeCell ref="N25:N32"/>
    <mergeCell ref="O25:O28"/>
    <mergeCell ref="P25:P32"/>
    <mergeCell ref="Q25:Q32"/>
    <mergeCell ref="R25:R32"/>
    <mergeCell ref="S25:S28"/>
    <mergeCell ref="AP21:AP24"/>
    <mergeCell ref="AQ21:AQ24"/>
    <mergeCell ref="AR21:AR24"/>
    <mergeCell ref="AG21:AG24"/>
    <mergeCell ref="AH21:AH24"/>
    <mergeCell ref="AI21:AI24"/>
    <mergeCell ref="AJ21:AJ24"/>
    <mergeCell ref="AK21:AK24"/>
    <mergeCell ref="AL21:AL24"/>
    <mergeCell ref="AA21:AA24"/>
    <mergeCell ref="AB21:AB24"/>
    <mergeCell ref="AC25:AC28"/>
    <mergeCell ref="AD25:AD28"/>
    <mergeCell ref="AE25:AE28"/>
    <mergeCell ref="AF25:AF28"/>
    <mergeCell ref="T25:T28"/>
    <mergeCell ref="U25:U28"/>
    <mergeCell ref="V25:V28"/>
    <mergeCell ref="X25:X28"/>
    <mergeCell ref="Y25:Y28"/>
    <mergeCell ref="Z25:Z28"/>
    <mergeCell ref="AS25:AS28"/>
    <mergeCell ref="O29:O32"/>
    <mergeCell ref="S29:S32"/>
    <mergeCell ref="T29:T32"/>
    <mergeCell ref="U29:U32"/>
    <mergeCell ref="V29:V32"/>
    <mergeCell ref="X29:X32"/>
    <mergeCell ref="Y29:Y32"/>
    <mergeCell ref="Z29:Z32"/>
    <mergeCell ref="AA29:AA32"/>
    <mergeCell ref="AM25:AM28"/>
    <mergeCell ref="AN25:AN28"/>
    <mergeCell ref="AO25:AO28"/>
    <mergeCell ref="AP25:AP28"/>
    <mergeCell ref="AQ25:AQ28"/>
    <mergeCell ref="AR25:AR28"/>
    <mergeCell ref="AG25:AG28"/>
    <mergeCell ref="AH25:AH28"/>
    <mergeCell ref="AI25:AI28"/>
    <mergeCell ref="AJ25:AJ28"/>
    <mergeCell ref="AK25:AK28"/>
    <mergeCell ref="AL25:AL28"/>
    <mergeCell ref="AA25:AA28"/>
    <mergeCell ref="AB25:AB28"/>
    <mergeCell ref="AQ29:AQ32"/>
    <mergeCell ref="AR29:AR32"/>
    <mergeCell ref="AS29:AS32"/>
    <mergeCell ref="AH29:AH32"/>
    <mergeCell ref="AI29:AI32"/>
    <mergeCell ref="AJ29:AJ32"/>
    <mergeCell ref="AK29:AK32"/>
    <mergeCell ref="AL29:AL32"/>
    <mergeCell ref="AM29:AM32"/>
    <mergeCell ref="M33:M40"/>
    <mergeCell ref="N33:N40"/>
    <mergeCell ref="O33:O36"/>
    <mergeCell ref="P33:P40"/>
    <mergeCell ref="Q33:Q40"/>
    <mergeCell ref="R33:R40"/>
    <mergeCell ref="AN29:AN32"/>
    <mergeCell ref="AO29:AO32"/>
    <mergeCell ref="AP29:AP32"/>
    <mergeCell ref="AB29:AB32"/>
    <mergeCell ref="AC29:AC32"/>
    <mergeCell ref="AD29:AD32"/>
    <mergeCell ref="AE29:AE32"/>
    <mergeCell ref="AF29:AF32"/>
    <mergeCell ref="AG29:AG32"/>
    <mergeCell ref="AB33:AB36"/>
    <mergeCell ref="AC33:AC36"/>
    <mergeCell ref="AD33:AD36"/>
    <mergeCell ref="AE33:AE36"/>
    <mergeCell ref="S33:S36"/>
    <mergeCell ref="T33:T36"/>
    <mergeCell ref="U33:U36"/>
    <mergeCell ref="V33:V36"/>
    <mergeCell ref="X33:X36"/>
    <mergeCell ref="Y33:Y36"/>
    <mergeCell ref="AR33:AR36"/>
    <mergeCell ref="AS33:AS36"/>
    <mergeCell ref="O37:O40"/>
    <mergeCell ref="S37:S40"/>
    <mergeCell ref="T37:T40"/>
    <mergeCell ref="U37:U40"/>
    <mergeCell ref="V37:V40"/>
    <mergeCell ref="X37:X40"/>
    <mergeCell ref="Y37:Y40"/>
    <mergeCell ref="Z37:Z40"/>
    <mergeCell ref="AL33:AL36"/>
    <mergeCell ref="AM33:AM36"/>
    <mergeCell ref="AN33:AN36"/>
    <mergeCell ref="AO33:AO36"/>
    <mergeCell ref="AP33:AP36"/>
    <mergeCell ref="AQ33:AQ36"/>
    <mergeCell ref="AF33:AF36"/>
    <mergeCell ref="AG33:AG36"/>
    <mergeCell ref="AH33:AH36"/>
    <mergeCell ref="AI33:AI36"/>
    <mergeCell ref="AJ33:AJ36"/>
    <mergeCell ref="AK33:AK36"/>
    <mergeCell ref="Z33:Z36"/>
    <mergeCell ref="AA33:AA36"/>
    <mergeCell ref="AI37:AI40"/>
    <mergeCell ref="AJ37:AJ40"/>
    <mergeCell ref="AK37:AK40"/>
    <mergeCell ref="AL37:AL40"/>
    <mergeCell ref="AA37:AA40"/>
    <mergeCell ref="AB37:AB40"/>
    <mergeCell ref="AC37:AC40"/>
    <mergeCell ref="AD37:AD40"/>
    <mergeCell ref="AE37:AE40"/>
    <mergeCell ref="AF37:AF40"/>
    <mergeCell ref="J41:J48"/>
    <mergeCell ref="K41:K48"/>
    <mergeCell ref="L41:L48"/>
    <mergeCell ref="M41:M48"/>
    <mergeCell ref="N41:N48"/>
    <mergeCell ref="O41:O44"/>
    <mergeCell ref="AS37:AS40"/>
    <mergeCell ref="B41:B48"/>
    <mergeCell ref="C41:C48"/>
    <mergeCell ref="D41:D48"/>
    <mergeCell ref="E41:E48"/>
    <mergeCell ref="F41:F48"/>
    <mergeCell ref="G41:G48"/>
    <mergeCell ref="H41:H48"/>
    <mergeCell ref="I41:I48"/>
    <mergeCell ref="AM37:AM40"/>
    <mergeCell ref="AN37:AN40"/>
    <mergeCell ref="AO37:AO40"/>
    <mergeCell ref="AP37:AP40"/>
    <mergeCell ref="AQ37:AQ40"/>
    <mergeCell ref="AR37:AR40"/>
    <mergeCell ref="AG37:AG40"/>
    <mergeCell ref="AH37:AH40"/>
    <mergeCell ref="Y41:Y44"/>
    <mergeCell ref="Z41:Z44"/>
    <mergeCell ref="AA41:AA44"/>
    <mergeCell ref="AB41:AB44"/>
    <mergeCell ref="P41:P48"/>
    <mergeCell ref="Q41:Q44"/>
    <mergeCell ref="R41:R48"/>
    <mergeCell ref="S41:S44"/>
    <mergeCell ref="T41:T44"/>
    <mergeCell ref="U41:U44"/>
    <mergeCell ref="AO41:AO44"/>
    <mergeCell ref="AP41:AP44"/>
    <mergeCell ref="AQ41:AQ44"/>
    <mergeCell ref="AR41:AR44"/>
    <mergeCell ref="AS41:AS44"/>
    <mergeCell ref="O45:O48"/>
    <mergeCell ref="Q45:Q48"/>
    <mergeCell ref="S45:S48"/>
    <mergeCell ref="T45:T48"/>
    <mergeCell ref="U45:U48"/>
    <mergeCell ref="AI41:AI44"/>
    <mergeCell ref="AJ41:AJ44"/>
    <mergeCell ref="AK41:AK44"/>
    <mergeCell ref="AL41:AL44"/>
    <mergeCell ref="AM41:AM44"/>
    <mergeCell ref="AN41:AN44"/>
    <mergeCell ref="AC41:AC44"/>
    <mergeCell ref="AD41:AD44"/>
    <mergeCell ref="AE41:AE44"/>
    <mergeCell ref="AF41:AF44"/>
    <mergeCell ref="AG41:AG44"/>
    <mergeCell ref="AH41:AH44"/>
    <mergeCell ref="V41:V44"/>
    <mergeCell ref="X41:X44"/>
    <mergeCell ref="AC45:AC48"/>
    <mergeCell ref="AD45:AD48"/>
    <mergeCell ref="AE45:AE48"/>
    <mergeCell ref="AF45:AF48"/>
    <mergeCell ref="AG45:AG48"/>
    <mergeCell ref="AH45:AH48"/>
    <mergeCell ref="V45:V48"/>
    <mergeCell ref="X45:X48"/>
    <mergeCell ref="Y45:Y48"/>
    <mergeCell ref="Z45:Z48"/>
    <mergeCell ref="AA45:AA48"/>
    <mergeCell ref="AB45:AB48"/>
    <mergeCell ref="AO45:AO48"/>
    <mergeCell ref="AP45:AP48"/>
    <mergeCell ref="AQ45:AQ48"/>
    <mergeCell ref="AR45:AR48"/>
    <mergeCell ref="AS45:AS48"/>
    <mergeCell ref="AI45:AI48"/>
    <mergeCell ref="AJ45:AJ48"/>
    <mergeCell ref="AK45:AK48"/>
    <mergeCell ref="AL45:AL48"/>
    <mergeCell ref="AM45:AM48"/>
    <mergeCell ref="AN45:AN48"/>
  </mergeCells>
  <conditionalFormatting sqref="AB49:AG569 AB8:AG8 AI8:AS8 AI49:AS569 AB17">
    <cfRule type="cellIs" dxfId="87" priority="29" operator="equal">
      <formula>"Aplica"</formula>
    </cfRule>
  </conditionalFormatting>
  <conditionalFormatting sqref="AS25">
    <cfRule type="cellIs" dxfId="86" priority="28" operator="equal">
      <formula>"Aplica"</formula>
    </cfRule>
  </conditionalFormatting>
  <conditionalFormatting sqref="AH49:AH569 AH8">
    <cfRule type="cellIs" dxfId="85" priority="27" operator="equal">
      <formula>"Aplica"</formula>
    </cfRule>
  </conditionalFormatting>
  <conditionalFormatting sqref="AC17:AS17">
    <cfRule type="cellIs" dxfId="84" priority="26" operator="equal">
      <formula>"Aplica"</formula>
    </cfRule>
  </conditionalFormatting>
  <conditionalFormatting sqref="AL25:AR25">
    <cfRule type="cellIs" dxfId="83" priority="25" operator="equal">
      <formula>"Aplica"</formula>
    </cfRule>
  </conditionalFormatting>
  <conditionalFormatting sqref="AL33:AS33">
    <cfRule type="cellIs" dxfId="82" priority="24" operator="equal">
      <formula>"Aplica"</formula>
    </cfRule>
  </conditionalFormatting>
  <conditionalFormatting sqref="AG41 AJ41:AK41 AN41:AS41">
    <cfRule type="cellIs" dxfId="81" priority="23" operator="equal">
      <formula>"Aplica"</formula>
    </cfRule>
  </conditionalFormatting>
  <conditionalFormatting sqref="AG45:AK45 AN45:AS45">
    <cfRule type="cellIs" dxfId="80" priority="22" operator="equal">
      <formula>"Aplica"</formula>
    </cfRule>
  </conditionalFormatting>
  <conditionalFormatting sqref="AB41 AB45">
    <cfRule type="cellIs" dxfId="79" priority="21" operator="equal">
      <formula>"Aplica"</formula>
    </cfRule>
  </conditionalFormatting>
  <conditionalFormatting sqref="AD41 AD45">
    <cfRule type="cellIs" dxfId="78" priority="20" operator="equal">
      <formula>"Aplica"</formula>
    </cfRule>
  </conditionalFormatting>
  <conditionalFormatting sqref="AI41">
    <cfRule type="cellIs" dxfId="77" priority="19" operator="equal">
      <formula>"Aplica"</formula>
    </cfRule>
  </conditionalFormatting>
  <conditionalFormatting sqref="AL21:AS21">
    <cfRule type="cellIs" dxfId="76" priority="18" operator="equal">
      <formula>"Aplica"</formula>
    </cfRule>
  </conditionalFormatting>
  <conditionalFormatting sqref="AS29">
    <cfRule type="cellIs" dxfId="75" priority="17" operator="equal">
      <formula>"Aplica"</formula>
    </cfRule>
  </conditionalFormatting>
  <conditionalFormatting sqref="AL29:AR29">
    <cfRule type="cellIs" dxfId="74" priority="16" operator="equal">
      <formula>"Aplica"</formula>
    </cfRule>
  </conditionalFormatting>
  <conditionalFormatting sqref="AL37:AS37">
    <cfRule type="cellIs" dxfId="73" priority="15" operator="equal">
      <formula>"Aplica"</formula>
    </cfRule>
  </conditionalFormatting>
  <conditionalFormatting sqref="AH41">
    <cfRule type="cellIs" dxfId="72" priority="14" operator="equal">
      <formula>"Aplica"</formula>
    </cfRule>
  </conditionalFormatting>
  <conditionalFormatting sqref="AC9:AG9 AI9:AS9">
    <cfRule type="cellIs" dxfId="71" priority="13" operator="equal">
      <formula>"Aplica"</formula>
    </cfRule>
  </conditionalFormatting>
  <conditionalFormatting sqref="AH9">
    <cfRule type="cellIs" dxfId="70" priority="12" operator="equal">
      <formula>"Aplica"</formula>
    </cfRule>
  </conditionalFormatting>
  <conditionalFormatting sqref="AB10:AG10 AI10:AS10">
    <cfRule type="cellIs" dxfId="69" priority="11" operator="equal">
      <formula>"Aplica"</formula>
    </cfRule>
  </conditionalFormatting>
  <conditionalFormatting sqref="AH10">
    <cfRule type="cellIs" dxfId="68" priority="10" operator="equal">
      <formula>"Aplica"</formula>
    </cfRule>
  </conditionalFormatting>
  <conditionalFormatting sqref="AB11:AG14 AI11:AS14">
    <cfRule type="cellIs" dxfId="67" priority="9" operator="equal">
      <formula>"Aplica"</formula>
    </cfRule>
  </conditionalFormatting>
  <conditionalFormatting sqref="AH11:AH14">
    <cfRule type="cellIs" dxfId="66" priority="8" operator="equal">
      <formula>"Aplica"</formula>
    </cfRule>
  </conditionalFormatting>
  <conditionalFormatting sqref="AB15:AG16 AI15:AS16">
    <cfRule type="cellIs" dxfId="65" priority="7" operator="equal">
      <formula>"Aplica"</formula>
    </cfRule>
  </conditionalFormatting>
  <conditionalFormatting sqref="AH15:AH16">
    <cfRule type="cellIs" dxfId="64" priority="6" operator="equal">
      <formula>"Aplica"</formula>
    </cfRule>
  </conditionalFormatting>
  <conditionalFormatting sqref="AB21 AB25 AB29 AB33 AB37">
    <cfRule type="cellIs" dxfId="63" priority="5" operator="equal">
      <formula>"Aplica"</formula>
    </cfRule>
  </conditionalFormatting>
  <conditionalFormatting sqref="AC21:AD21 AC25:AD25 AC29:AD29 AD33 AD37 AG37:AK37 AG33:AK33 AG29:AK29 AG25:AK25 AG21:AK21">
    <cfRule type="cellIs" dxfId="62" priority="4" operator="equal">
      <formula>"Aplica"</formula>
    </cfRule>
  </conditionalFormatting>
  <conditionalFormatting sqref="AL41:AM41 AL45:AM45">
    <cfRule type="cellIs" dxfId="61" priority="3" operator="equal">
      <formula>"Aplica"</formula>
    </cfRule>
  </conditionalFormatting>
  <conditionalFormatting sqref="AE21:AF21 AE25:AF25 AE29:AF29 AE33:AF33 AE37:AF37 AE41:AF41 AE45:AF45">
    <cfRule type="cellIs" dxfId="60" priority="2" operator="equal">
      <formula>"Aplica"</formula>
    </cfRule>
  </conditionalFormatting>
  <conditionalFormatting sqref="AC33 AC37 AC41 AC45">
    <cfRule type="cellIs" dxfId="59" priority="1" operator="equal">
      <formula>"Aplica"</formula>
    </cfRule>
  </conditionalFormatting>
  <dataValidations count="3">
    <dataValidation type="list" allowBlank="1" showInputMessage="1" showErrorMessage="1" sqref="AS21:AS25 AB45 AB41 AS29 AC8:AS13 AB8 AB10:AB17 AD14:AS20 AB21 AB25 AB29 AB33 AB37 AD21:AR40 AS33:AS40 AD41:AS48 AC14:AC48" xr:uid="{00000000-0002-0000-0D00-000000000000}">
      <formula1>"Aplica, -"</formula1>
    </dataValidation>
    <dataValidation type="list" allowBlank="1" showInputMessage="1" showErrorMessage="1" sqref="E8 E17 E41" xr:uid="{00000000-0002-0000-0D00-000001000000}">
      <formula1>INDIRECT(D8)</formula1>
    </dataValidation>
    <dataValidation type="list" allowBlank="1" showInputMessage="1" showErrorMessage="1" sqref="AI49:AS368 AB49:AG368" xr:uid="{00000000-0002-0000-0D00-000002000000}">
      <formula1>"Aplica"</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3000000}">
          <x14:formula1>
            <xm:f>'C:\Users\ALEXAN~1\AppData\Local\Temp\Rar$DIa0.238\[Plan de Acción DESI 2020_Revisado.xlsx]Hoja2'!#REF!</xm:f>
          </x14:formula1>
          <xm:sqref>X8:X17 X33 X25 X41:X48 X21 X29 X37 F8 F17 F41 B8:D8 B17:D17 B41:D41</xm:sqref>
        </x14:dataValidation>
        <x14:dataValidation type="list" allowBlank="1" showInputMessage="1" showErrorMessage="1" xr:uid="{00000000-0002-0000-0D00-000004000000}">
          <x14:formula1>
            <xm:f>'C:\Users\ALEXAN~1\AppData\Local\Temp\Rar$DIa0.238\[Plan de Acción DESI 2020_Revisado.xlsx]Instructivo'!#REF!</xm:f>
          </x14:formula1>
          <xm:sqref>R8:R11 R15:R17 R25 R33 R41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S47"/>
  <sheetViews>
    <sheetView topLeftCell="J4" zoomScale="80" zoomScaleNormal="80" zoomScaleSheetLayoutView="40" workbookViewId="0">
      <selection activeCell="S8" sqref="S8:S14"/>
    </sheetView>
  </sheetViews>
  <sheetFormatPr defaultColWidth="11.42578125" defaultRowHeight="13.9"/>
  <cols>
    <col min="1" max="1" width="5.42578125" style="1" bestFit="1" customWidth="1"/>
    <col min="2" max="2" width="23.42578125" style="1" customWidth="1"/>
    <col min="3" max="3" width="21" style="1" bestFit="1" customWidth="1"/>
    <col min="4" max="5" width="21.28515625" style="1" customWidth="1"/>
    <col min="6" max="6" width="21.140625" style="1" customWidth="1"/>
    <col min="7" max="7" width="19.85546875" style="1" customWidth="1"/>
    <col min="8" max="8" width="14.85546875" style="1" customWidth="1"/>
    <col min="9" max="9" width="20.140625" style="1" customWidth="1"/>
    <col min="10" max="10" width="21.140625" style="1" customWidth="1"/>
    <col min="11" max="11" width="19.85546875" style="1" customWidth="1"/>
    <col min="12" max="12" width="18.85546875" style="1" customWidth="1"/>
    <col min="13" max="14" width="19.85546875" style="1" customWidth="1"/>
    <col min="15" max="15" width="13.85546875" style="1" hidden="1" customWidth="1"/>
    <col min="16" max="16" width="17.140625" style="1" customWidth="1"/>
    <col min="17" max="17" width="19.7109375" style="1" customWidth="1"/>
    <col min="18" max="18" width="22.5703125" style="1" customWidth="1"/>
    <col min="19" max="19" width="34.140625" style="1" customWidth="1"/>
    <col min="20" max="20" width="23.42578125" style="1" customWidth="1"/>
    <col min="21" max="21" width="23.85546875" style="1" customWidth="1"/>
    <col min="22" max="22" width="20.28515625" style="1" customWidth="1"/>
    <col min="23" max="23" width="19.85546875" style="1" hidden="1" customWidth="1"/>
    <col min="24" max="24" width="21.42578125" style="1" customWidth="1"/>
    <col min="25" max="25" width="19.85546875" style="1" customWidth="1"/>
    <col min="26" max="26" width="72.140625" style="1" customWidth="1"/>
    <col min="27" max="27" width="44.7109375" style="1" customWidth="1"/>
    <col min="28" max="28" width="17.42578125" style="1" customWidth="1"/>
    <col min="29" max="29" width="18.140625" style="1" customWidth="1"/>
    <col min="30" max="30" width="19" style="1" customWidth="1"/>
    <col min="31" max="31" width="24.85546875" style="1" customWidth="1"/>
    <col min="32" max="32" width="17" style="1" customWidth="1"/>
    <col min="33" max="33" width="17.85546875" style="1" customWidth="1"/>
    <col min="34" max="34" width="15.42578125" style="1" customWidth="1"/>
    <col min="35" max="35" width="19.7109375" style="1" customWidth="1"/>
    <col min="36" max="36" width="16.140625" style="1" customWidth="1"/>
    <col min="37" max="37" width="15.7109375" style="1" customWidth="1"/>
    <col min="38" max="38" width="19.28515625" style="1" customWidth="1"/>
    <col min="39" max="41" width="15.7109375" style="1" customWidth="1"/>
    <col min="42" max="42" width="24.42578125" style="1" customWidth="1"/>
    <col min="43" max="43" width="23.7109375" style="1" customWidth="1"/>
    <col min="44" max="44" width="19.42578125" style="1" customWidth="1"/>
    <col min="45" max="45" width="11.85546875" style="1" customWidth="1"/>
    <col min="46" max="16384" width="11.42578125" style="1"/>
  </cols>
  <sheetData>
    <row r="1" spans="1:45" ht="14.45" thickBot="1"/>
    <row r="2" spans="1:45" ht="45" customHeight="1" thickBot="1">
      <c r="B2" s="303"/>
      <c r="C2" s="304"/>
      <c r="D2" s="309" t="s">
        <v>0</v>
      </c>
      <c r="E2" s="310"/>
      <c r="F2" s="310"/>
      <c r="G2" s="310"/>
      <c r="H2" s="310"/>
      <c r="I2" s="310"/>
      <c r="J2" s="310"/>
      <c r="K2" s="310"/>
      <c r="L2" s="310"/>
      <c r="M2" s="310"/>
      <c r="N2" s="310"/>
      <c r="O2" s="310"/>
      <c r="P2" s="310"/>
      <c r="Q2" s="310"/>
      <c r="R2" s="310"/>
      <c r="S2" s="310"/>
      <c r="T2" s="310"/>
      <c r="U2" s="310"/>
      <c r="V2" s="310"/>
      <c r="W2" s="310"/>
      <c r="X2" s="310"/>
      <c r="Y2" s="310"/>
      <c r="Z2" s="310"/>
      <c r="AA2" s="311"/>
      <c r="AB2" s="312" t="s">
        <v>0</v>
      </c>
      <c r="AC2" s="313"/>
      <c r="AD2" s="313"/>
      <c r="AE2" s="313"/>
      <c r="AF2" s="313"/>
      <c r="AG2" s="313"/>
      <c r="AH2" s="313"/>
      <c r="AI2" s="313"/>
      <c r="AJ2" s="313"/>
      <c r="AK2" s="313"/>
      <c r="AL2" s="313"/>
      <c r="AM2" s="313"/>
      <c r="AN2" s="313"/>
      <c r="AO2" s="313"/>
      <c r="AP2" s="313"/>
      <c r="AQ2" s="313"/>
      <c r="AR2" s="313"/>
      <c r="AS2" s="313"/>
    </row>
    <row r="3" spans="1:45" ht="45" customHeight="1" thickBot="1">
      <c r="B3" s="305"/>
      <c r="C3" s="306"/>
      <c r="D3" s="314" t="s">
        <v>0</v>
      </c>
      <c r="E3" s="315"/>
      <c r="F3" s="315"/>
      <c r="G3" s="315"/>
      <c r="H3" s="315"/>
      <c r="I3" s="315"/>
      <c r="J3" s="315"/>
      <c r="K3" s="315"/>
      <c r="L3" s="315"/>
      <c r="M3" s="315"/>
      <c r="N3" s="315"/>
      <c r="O3" s="315"/>
      <c r="P3" s="315"/>
      <c r="Q3" s="316"/>
      <c r="R3" s="92"/>
      <c r="S3" s="401" t="s">
        <v>559</v>
      </c>
      <c r="T3" s="401"/>
      <c r="U3" s="401"/>
      <c r="V3" s="401"/>
      <c r="W3" s="401"/>
      <c r="X3" s="401"/>
      <c r="Y3" s="401"/>
      <c r="Z3" s="401"/>
      <c r="AA3" s="402"/>
      <c r="AB3" s="319"/>
      <c r="AC3" s="320"/>
      <c r="AD3" s="320"/>
      <c r="AE3" s="320"/>
      <c r="AF3" s="320"/>
      <c r="AG3" s="320"/>
      <c r="AH3" s="320"/>
      <c r="AI3" s="320"/>
      <c r="AJ3" s="320"/>
      <c r="AK3" s="320"/>
      <c r="AL3" s="320"/>
      <c r="AM3" s="320"/>
      <c r="AN3" s="320"/>
      <c r="AO3" s="320"/>
      <c r="AP3" s="320"/>
      <c r="AQ3" s="320"/>
      <c r="AR3" s="320"/>
      <c r="AS3" s="320"/>
    </row>
    <row r="4" spans="1:45" ht="45" customHeight="1" thickBot="1">
      <c r="B4" s="307"/>
      <c r="C4" s="308"/>
      <c r="D4" s="314" t="s">
        <v>560</v>
      </c>
      <c r="E4" s="315"/>
      <c r="F4" s="315"/>
      <c r="G4" s="315"/>
      <c r="H4" s="315"/>
      <c r="I4" s="315"/>
      <c r="J4" s="315"/>
      <c r="K4" s="315"/>
      <c r="L4" s="315"/>
      <c r="M4" s="315"/>
      <c r="N4" s="315"/>
      <c r="O4" s="315"/>
      <c r="P4" s="315"/>
      <c r="Q4" s="315"/>
      <c r="R4" s="315"/>
      <c r="S4" s="315"/>
      <c r="T4" s="315"/>
      <c r="U4" s="315"/>
      <c r="V4" s="315"/>
      <c r="W4" s="315"/>
      <c r="X4" s="315"/>
      <c r="Y4" s="315"/>
      <c r="Z4" s="315"/>
      <c r="AA4" s="318"/>
      <c r="AB4" s="319"/>
      <c r="AC4" s="320"/>
      <c r="AD4" s="320"/>
      <c r="AE4" s="320"/>
      <c r="AF4" s="320"/>
      <c r="AG4" s="320"/>
      <c r="AH4" s="320"/>
      <c r="AI4" s="320"/>
      <c r="AJ4" s="320"/>
      <c r="AK4" s="320"/>
      <c r="AL4" s="320"/>
      <c r="AM4" s="320"/>
      <c r="AN4" s="320"/>
      <c r="AO4" s="320"/>
      <c r="AP4" s="320"/>
      <c r="AQ4" s="320"/>
      <c r="AR4" s="320"/>
      <c r="AS4" s="320"/>
    </row>
    <row r="6" spans="1:45" ht="36" customHeight="1">
      <c r="A6" s="323" t="s">
        <v>4</v>
      </c>
      <c r="B6" s="324" t="s">
        <v>5</v>
      </c>
      <c r="C6" s="325"/>
      <c r="D6" s="325"/>
      <c r="E6" s="325"/>
      <c r="F6" s="325"/>
      <c r="G6" s="325"/>
      <c r="H6" s="325"/>
      <c r="I6" s="325"/>
      <c r="J6" s="326"/>
      <c r="K6" s="327" t="s">
        <v>6</v>
      </c>
      <c r="L6" s="328"/>
      <c r="M6" s="328"/>
      <c r="N6" s="328"/>
      <c r="O6" s="328"/>
      <c r="P6" s="328"/>
      <c r="Q6" s="329"/>
      <c r="R6" s="102"/>
      <c r="S6" s="330" t="s">
        <v>7</v>
      </c>
      <c r="T6" s="330"/>
      <c r="U6" s="330"/>
      <c r="V6" s="330"/>
      <c r="W6" s="103"/>
      <c r="X6" s="331" t="s">
        <v>8</v>
      </c>
      <c r="Y6" s="103"/>
      <c r="Z6" s="331" t="s">
        <v>9</v>
      </c>
      <c r="AA6" s="331"/>
      <c r="AB6" s="321" t="s">
        <v>10</v>
      </c>
      <c r="AC6" s="322"/>
      <c r="AD6" s="322"/>
      <c r="AE6" s="322"/>
      <c r="AF6" s="322"/>
      <c r="AG6" s="322"/>
      <c r="AH6" s="322"/>
      <c r="AI6" s="322"/>
      <c r="AJ6" s="322"/>
      <c r="AK6" s="322"/>
      <c r="AL6" s="322"/>
      <c r="AM6" s="322"/>
      <c r="AN6" s="322"/>
      <c r="AO6" s="322"/>
      <c r="AP6" s="322"/>
      <c r="AQ6" s="322"/>
      <c r="AR6" s="322"/>
      <c r="AS6" s="322"/>
    </row>
    <row r="7" spans="1:45" ht="108" customHeight="1">
      <c r="A7" s="323"/>
      <c r="B7" s="2" t="s">
        <v>11</v>
      </c>
      <c r="C7" s="2" t="s">
        <v>12</v>
      </c>
      <c r="D7" s="2" t="s">
        <v>13</v>
      </c>
      <c r="E7" s="2" t="s">
        <v>14</v>
      </c>
      <c r="F7" s="2" t="s">
        <v>15</v>
      </c>
      <c r="G7" s="2" t="s">
        <v>561</v>
      </c>
      <c r="H7" s="2" t="s">
        <v>17</v>
      </c>
      <c r="I7" s="2" t="s">
        <v>18</v>
      </c>
      <c r="J7" s="2" t="s">
        <v>19</v>
      </c>
      <c r="K7" s="3" t="s">
        <v>20</v>
      </c>
      <c r="L7" s="3" t="s">
        <v>21</v>
      </c>
      <c r="M7" s="3">
        <v>0</v>
      </c>
      <c r="N7" s="3" t="s">
        <v>23</v>
      </c>
      <c r="O7" s="3" t="s">
        <v>24</v>
      </c>
      <c r="P7" s="3" t="s">
        <v>25</v>
      </c>
      <c r="Q7" s="3" t="s">
        <v>19</v>
      </c>
      <c r="R7" s="3" t="s">
        <v>26</v>
      </c>
      <c r="S7" s="4" t="s">
        <v>27</v>
      </c>
      <c r="T7" s="4" t="s">
        <v>18</v>
      </c>
      <c r="U7" s="4" t="s">
        <v>28</v>
      </c>
      <c r="V7" s="4" t="s">
        <v>29</v>
      </c>
      <c r="W7" s="4"/>
      <c r="X7" s="331"/>
      <c r="Y7" s="4" t="s">
        <v>19</v>
      </c>
      <c r="Z7" s="5" t="s">
        <v>30</v>
      </c>
      <c r="AA7" s="5" t="s">
        <v>31</v>
      </c>
      <c r="AB7" s="6" t="s">
        <v>32</v>
      </c>
      <c r="AC7" s="6" t="s">
        <v>33</v>
      </c>
      <c r="AD7" s="6" t="s">
        <v>34</v>
      </c>
      <c r="AE7" s="6" t="s">
        <v>35</v>
      </c>
      <c r="AF7" s="6" t="s">
        <v>36</v>
      </c>
      <c r="AG7" s="6" t="s">
        <v>37</v>
      </c>
      <c r="AH7" s="6" t="s">
        <v>38</v>
      </c>
      <c r="AI7" s="6" t="s">
        <v>39</v>
      </c>
      <c r="AJ7" s="6" t="s">
        <v>40</v>
      </c>
      <c r="AK7" s="6" t="s">
        <v>41</v>
      </c>
      <c r="AL7" s="6" t="s">
        <v>42</v>
      </c>
      <c r="AM7" s="6" t="s">
        <v>43</v>
      </c>
      <c r="AN7" s="6" t="s">
        <v>44</v>
      </c>
      <c r="AO7" s="6" t="s">
        <v>45</v>
      </c>
      <c r="AP7" s="6" t="s">
        <v>46</v>
      </c>
      <c r="AQ7" s="6" t="s">
        <v>47</v>
      </c>
      <c r="AR7" s="6" t="s">
        <v>48</v>
      </c>
      <c r="AS7" s="6" t="s">
        <v>49</v>
      </c>
    </row>
    <row r="8" spans="1:45" ht="32.450000000000003" customHeight="1">
      <c r="A8" s="174">
        <v>13</v>
      </c>
      <c r="B8" s="158" t="s">
        <v>130</v>
      </c>
      <c r="C8" s="158" t="s">
        <v>301</v>
      </c>
      <c r="D8" s="158" t="s">
        <v>103</v>
      </c>
      <c r="E8" s="158" t="s">
        <v>302</v>
      </c>
      <c r="F8" s="158" t="s">
        <v>54</v>
      </c>
      <c r="G8" s="160" t="s">
        <v>303</v>
      </c>
      <c r="H8" s="235" t="s">
        <v>304</v>
      </c>
      <c r="I8" s="229">
        <v>40</v>
      </c>
      <c r="J8" s="175">
        <f>(L8*Q8)</f>
        <v>0</v>
      </c>
      <c r="K8" s="152" t="s">
        <v>305</v>
      </c>
      <c r="L8" s="228">
        <v>1</v>
      </c>
      <c r="M8" s="151">
        <v>43831</v>
      </c>
      <c r="N8" s="151">
        <v>44012</v>
      </c>
      <c r="O8" s="152">
        <v>1</v>
      </c>
      <c r="P8" s="152" t="s">
        <v>306</v>
      </c>
      <c r="Q8" s="153">
        <f>(Y8*T8)+(T10*Y10)+(T9*Y9)</f>
        <v>0</v>
      </c>
      <c r="R8" s="153" t="s">
        <v>59</v>
      </c>
      <c r="S8" s="104" t="s">
        <v>307</v>
      </c>
      <c r="T8" s="45">
        <v>0.2</v>
      </c>
      <c r="U8" s="107">
        <v>43831</v>
      </c>
      <c r="V8" s="107">
        <v>43920</v>
      </c>
      <c r="W8" s="7">
        <f>V8-U8</f>
        <v>89</v>
      </c>
      <c r="X8" s="104"/>
      <c r="Y8" s="8">
        <f t="shared" ref="Y8:Y13" si="0">IF(X8="ejecutado",1,0)</f>
        <v>0</v>
      </c>
      <c r="Z8" s="104"/>
      <c r="AA8" s="104"/>
      <c r="AB8" s="122" t="s">
        <v>61</v>
      </c>
      <c r="AC8" s="122" t="s">
        <v>61</v>
      </c>
      <c r="AD8" s="122" t="s">
        <v>62</v>
      </c>
      <c r="AE8" s="122" t="s">
        <v>61</v>
      </c>
      <c r="AF8" s="122" t="s">
        <v>61</v>
      </c>
      <c r="AG8" s="122" t="s">
        <v>61</v>
      </c>
      <c r="AH8" s="122" t="s">
        <v>61</v>
      </c>
      <c r="AI8" s="122" t="s">
        <v>61</v>
      </c>
      <c r="AJ8" s="122" t="s">
        <v>61</v>
      </c>
      <c r="AK8" s="122" t="s">
        <v>61</v>
      </c>
      <c r="AL8" s="122" t="s">
        <v>61</v>
      </c>
      <c r="AM8" s="122" t="s">
        <v>61</v>
      </c>
      <c r="AN8" s="122" t="s">
        <v>61</v>
      </c>
      <c r="AO8" s="122" t="s">
        <v>61</v>
      </c>
      <c r="AP8" s="122" t="s">
        <v>61</v>
      </c>
      <c r="AQ8" s="122" t="s">
        <v>61</v>
      </c>
      <c r="AR8" s="122" t="s">
        <v>61</v>
      </c>
      <c r="AS8" s="122" t="s">
        <v>62</v>
      </c>
    </row>
    <row r="9" spans="1:45" ht="32.450000000000003" customHeight="1">
      <c r="A9" s="174"/>
      <c r="B9" s="174"/>
      <c r="C9" s="174"/>
      <c r="D9" s="174"/>
      <c r="E9" s="174"/>
      <c r="F9" s="174"/>
      <c r="G9" s="160"/>
      <c r="H9" s="235"/>
      <c r="I9" s="229"/>
      <c r="J9" s="234"/>
      <c r="K9" s="152"/>
      <c r="L9" s="228"/>
      <c r="M9" s="151"/>
      <c r="N9" s="151"/>
      <c r="O9" s="152"/>
      <c r="P9" s="152"/>
      <c r="Q9" s="154"/>
      <c r="R9" s="154"/>
      <c r="S9" s="112" t="s">
        <v>308</v>
      </c>
      <c r="T9" s="84">
        <v>0.3</v>
      </c>
      <c r="U9" s="107">
        <v>43831</v>
      </c>
      <c r="V9" s="107">
        <v>44012</v>
      </c>
      <c r="W9" s="7"/>
      <c r="X9" s="104"/>
      <c r="Y9" s="8">
        <f t="shared" si="0"/>
        <v>0</v>
      </c>
      <c r="Z9" s="104"/>
      <c r="AA9" s="104"/>
      <c r="AB9" s="122" t="s">
        <v>61</v>
      </c>
      <c r="AC9" s="122" t="s">
        <v>61</v>
      </c>
      <c r="AD9" s="122" t="s">
        <v>62</v>
      </c>
      <c r="AE9" s="122" t="s">
        <v>61</v>
      </c>
      <c r="AF9" s="122" t="s">
        <v>61</v>
      </c>
      <c r="AG9" s="122" t="s">
        <v>61</v>
      </c>
      <c r="AH9" s="122" t="s">
        <v>61</v>
      </c>
      <c r="AI9" s="122" t="s">
        <v>61</v>
      </c>
      <c r="AJ9" s="122" t="s">
        <v>61</v>
      </c>
      <c r="AK9" s="122" t="s">
        <v>61</v>
      </c>
      <c r="AL9" s="122" t="s">
        <v>61</v>
      </c>
      <c r="AM9" s="122" t="s">
        <v>61</v>
      </c>
      <c r="AN9" s="122" t="s">
        <v>61</v>
      </c>
      <c r="AO9" s="122" t="s">
        <v>61</v>
      </c>
      <c r="AP9" s="122" t="s">
        <v>61</v>
      </c>
      <c r="AQ9" s="122" t="s">
        <v>61</v>
      </c>
      <c r="AR9" s="122" t="s">
        <v>61</v>
      </c>
      <c r="AS9" s="122" t="s">
        <v>62</v>
      </c>
    </row>
    <row r="10" spans="1:45" ht="32.450000000000003" customHeight="1">
      <c r="A10" s="174"/>
      <c r="B10" s="174"/>
      <c r="C10" s="174"/>
      <c r="D10" s="174"/>
      <c r="E10" s="174"/>
      <c r="F10" s="174"/>
      <c r="G10" s="160"/>
      <c r="H10" s="235"/>
      <c r="I10" s="229"/>
      <c r="J10" s="234"/>
      <c r="K10" s="152"/>
      <c r="L10" s="228"/>
      <c r="M10" s="151"/>
      <c r="N10" s="151"/>
      <c r="O10" s="152"/>
      <c r="P10" s="152"/>
      <c r="Q10" s="154"/>
      <c r="R10" s="155"/>
      <c r="S10" s="104" t="s">
        <v>309</v>
      </c>
      <c r="T10" s="45">
        <v>0.5</v>
      </c>
      <c r="U10" s="107">
        <v>43831</v>
      </c>
      <c r="V10" s="107">
        <v>44012</v>
      </c>
      <c r="W10" s="7">
        <f t="shared" ref="W10:W13" si="1">V10-U10</f>
        <v>181</v>
      </c>
      <c r="X10" s="104"/>
      <c r="Y10" s="8">
        <f t="shared" si="0"/>
        <v>0</v>
      </c>
      <c r="Z10" s="112"/>
      <c r="AA10" s="104"/>
      <c r="AB10" s="122" t="s">
        <v>61</v>
      </c>
      <c r="AC10" s="122" t="s">
        <v>61</v>
      </c>
      <c r="AD10" s="122" t="s">
        <v>62</v>
      </c>
      <c r="AE10" s="122" t="s">
        <v>61</v>
      </c>
      <c r="AF10" s="122" t="s">
        <v>61</v>
      </c>
      <c r="AG10" s="122" t="s">
        <v>61</v>
      </c>
      <c r="AH10" s="122" t="s">
        <v>61</v>
      </c>
      <c r="AI10" s="122" t="s">
        <v>61</v>
      </c>
      <c r="AJ10" s="122" t="s">
        <v>61</v>
      </c>
      <c r="AK10" s="122" t="s">
        <v>61</v>
      </c>
      <c r="AL10" s="122" t="s">
        <v>61</v>
      </c>
      <c r="AM10" s="122" t="s">
        <v>61</v>
      </c>
      <c r="AN10" s="122" t="s">
        <v>61</v>
      </c>
      <c r="AO10" s="122" t="s">
        <v>61</v>
      </c>
      <c r="AP10" s="122" t="s">
        <v>61</v>
      </c>
      <c r="AQ10" s="122" t="s">
        <v>61</v>
      </c>
      <c r="AR10" s="122" t="s">
        <v>61</v>
      </c>
      <c r="AS10" s="122" t="s">
        <v>62</v>
      </c>
    </row>
    <row r="11" spans="1:45" ht="32.450000000000003" customHeight="1">
      <c r="A11" s="174"/>
      <c r="B11" s="174"/>
      <c r="C11" s="174"/>
      <c r="D11" s="174"/>
      <c r="E11" s="174"/>
      <c r="F11" s="174"/>
      <c r="G11" s="160" t="s">
        <v>310</v>
      </c>
      <c r="H11" s="231" t="s">
        <v>304</v>
      </c>
      <c r="I11" s="229">
        <v>60</v>
      </c>
      <c r="J11" s="175">
        <f>L11*Q11</f>
        <v>0</v>
      </c>
      <c r="K11" s="152" t="s">
        <v>311</v>
      </c>
      <c r="L11" s="228">
        <v>1</v>
      </c>
      <c r="M11" s="151">
        <v>43831</v>
      </c>
      <c r="N11" s="151">
        <v>44012</v>
      </c>
      <c r="O11" s="152">
        <v>9</v>
      </c>
      <c r="P11" s="152" t="s">
        <v>312</v>
      </c>
      <c r="Q11" s="153">
        <f>(T11*Y11)+(T12*Y12)+(T13*Y13)+(T14*Y14)</f>
        <v>0</v>
      </c>
      <c r="R11" s="153" t="s">
        <v>59</v>
      </c>
      <c r="S11" s="112" t="s">
        <v>313</v>
      </c>
      <c r="T11" s="84">
        <v>0.15</v>
      </c>
      <c r="U11" s="107">
        <v>43831</v>
      </c>
      <c r="V11" s="107">
        <v>43889</v>
      </c>
      <c r="W11" s="7">
        <f t="shared" si="1"/>
        <v>58</v>
      </c>
      <c r="X11" s="104"/>
      <c r="Y11" s="8">
        <f t="shared" si="0"/>
        <v>0</v>
      </c>
      <c r="Z11" s="112"/>
      <c r="AA11" s="46"/>
      <c r="AB11" s="122" t="s">
        <v>61</v>
      </c>
      <c r="AC11" s="122" t="s">
        <v>61</v>
      </c>
      <c r="AD11" s="122" t="s">
        <v>62</v>
      </c>
      <c r="AE11" s="122" t="s">
        <v>61</v>
      </c>
      <c r="AF11" s="122" t="s">
        <v>61</v>
      </c>
      <c r="AG11" s="122" t="s">
        <v>61</v>
      </c>
      <c r="AH11" s="122" t="s">
        <v>61</v>
      </c>
      <c r="AI11" s="122" t="s">
        <v>62</v>
      </c>
      <c r="AJ11" s="122" t="s">
        <v>61</v>
      </c>
      <c r="AK11" s="122" t="s">
        <v>61</v>
      </c>
      <c r="AL11" s="122" t="s">
        <v>61</v>
      </c>
      <c r="AM11" s="122" t="s">
        <v>61</v>
      </c>
      <c r="AN11" s="122" t="s">
        <v>61</v>
      </c>
      <c r="AO11" s="122" t="s">
        <v>61</v>
      </c>
      <c r="AP11" s="122" t="s">
        <v>61</v>
      </c>
      <c r="AQ11" s="122" t="s">
        <v>61</v>
      </c>
      <c r="AR11" s="122" t="s">
        <v>61</v>
      </c>
      <c r="AS11" s="122" t="s">
        <v>62</v>
      </c>
    </row>
    <row r="12" spans="1:45" ht="32.450000000000003" customHeight="1">
      <c r="A12" s="174"/>
      <c r="B12" s="174"/>
      <c r="C12" s="174"/>
      <c r="D12" s="174"/>
      <c r="E12" s="174"/>
      <c r="F12" s="174"/>
      <c r="G12" s="160"/>
      <c r="H12" s="232"/>
      <c r="I12" s="229"/>
      <c r="J12" s="229"/>
      <c r="K12" s="152"/>
      <c r="L12" s="228"/>
      <c r="M12" s="151"/>
      <c r="N12" s="151"/>
      <c r="O12" s="152"/>
      <c r="P12" s="152"/>
      <c r="Q12" s="154"/>
      <c r="R12" s="154"/>
      <c r="S12" s="112" t="s">
        <v>314</v>
      </c>
      <c r="T12" s="84">
        <v>0.15</v>
      </c>
      <c r="U12" s="107" t="s">
        <v>315</v>
      </c>
      <c r="V12" s="107">
        <v>43951</v>
      </c>
      <c r="W12" s="7" t="e">
        <f t="shared" si="1"/>
        <v>#VALUE!</v>
      </c>
      <c r="X12" s="104"/>
      <c r="Y12" s="8">
        <f t="shared" si="0"/>
        <v>0</v>
      </c>
      <c r="Z12" s="112"/>
      <c r="AA12" s="46"/>
      <c r="AB12" s="122" t="s">
        <v>61</v>
      </c>
      <c r="AC12" s="122" t="s">
        <v>61</v>
      </c>
      <c r="AD12" s="122" t="s">
        <v>62</v>
      </c>
      <c r="AE12" s="122" t="s">
        <v>61</v>
      </c>
      <c r="AF12" s="122" t="s">
        <v>61</v>
      </c>
      <c r="AG12" s="122" t="s">
        <v>61</v>
      </c>
      <c r="AH12" s="122" t="s">
        <v>61</v>
      </c>
      <c r="AI12" s="122" t="s">
        <v>62</v>
      </c>
      <c r="AJ12" s="122" t="s">
        <v>61</v>
      </c>
      <c r="AK12" s="122" t="s">
        <v>61</v>
      </c>
      <c r="AL12" s="122" t="s">
        <v>61</v>
      </c>
      <c r="AM12" s="122" t="s">
        <v>61</v>
      </c>
      <c r="AN12" s="122" t="s">
        <v>61</v>
      </c>
      <c r="AO12" s="122" t="s">
        <v>61</v>
      </c>
      <c r="AP12" s="122" t="s">
        <v>61</v>
      </c>
      <c r="AQ12" s="122" t="s">
        <v>61</v>
      </c>
      <c r="AR12" s="122" t="s">
        <v>61</v>
      </c>
      <c r="AS12" s="122" t="s">
        <v>62</v>
      </c>
    </row>
    <row r="13" spans="1:45" ht="32.450000000000003" customHeight="1">
      <c r="A13" s="174"/>
      <c r="B13" s="174"/>
      <c r="C13" s="174"/>
      <c r="D13" s="174"/>
      <c r="E13" s="174"/>
      <c r="F13" s="174"/>
      <c r="G13" s="160"/>
      <c r="H13" s="232"/>
      <c r="I13" s="229"/>
      <c r="J13" s="229"/>
      <c r="K13" s="152"/>
      <c r="L13" s="228"/>
      <c r="M13" s="151"/>
      <c r="N13" s="151"/>
      <c r="O13" s="152"/>
      <c r="P13" s="152"/>
      <c r="Q13" s="154"/>
      <c r="R13" s="154"/>
      <c r="S13" s="112" t="s">
        <v>316</v>
      </c>
      <c r="T13" s="84">
        <v>0.15</v>
      </c>
      <c r="U13" s="107">
        <v>43952</v>
      </c>
      <c r="V13" s="107">
        <v>44012</v>
      </c>
      <c r="W13" s="7">
        <f t="shared" si="1"/>
        <v>60</v>
      </c>
      <c r="X13" s="104"/>
      <c r="Y13" s="8">
        <f t="shared" si="0"/>
        <v>0</v>
      </c>
      <c r="Z13" s="112"/>
      <c r="AA13" s="46"/>
      <c r="AB13" s="122" t="s">
        <v>61</v>
      </c>
      <c r="AC13" s="122" t="s">
        <v>61</v>
      </c>
      <c r="AD13" s="122" t="s">
        <v>62</v>
      </c>
      <c r="AE13" s="122" t="s">
        <v>61</v>
      </c>
      <c r="AF13" s="122" t="s">
        <v>61</v>
      </c>
      <c r="AG13" s="122" t="s">
        <v>61</v>
      </c>
      <c r="AH13" s="122" t="s">
        <v>61</v>
      </c>
      <c r="AI13" s="122" t="s">
        <v>62</v>
      </c>
      <c r="AJ13" s="122" t="s">
        <v>61</v>
      </c>
      <c r="AK13" s="122" t="s">
        <v>61</v>
      </c>
      <c r="AL13" s="122" t="s">
        <v>61</v>
      </c>
      <c r="AM13" s="122" t="s">
        <v>61</v>
      </c>
      <c r="AN13" s="122" t="s">
        <v>61</v>
      </c>
      <c r="AO13" s="122" t="s">
        <v>61</v>
      </c>
      <c r="AP13" s="122" t="s">
        <v>61</v>
      </c>
      <c r="AQ13" s="122" t="s">
        <v>61</v>
      </c>
      <c r="AR13" s="122" t="s">
        <v>61</v>
      </c>
      <c r="AS13" s="122" t="s">
        <v>62</v>
      </c>
    </row>
    <row r="14" spans="1:45" ht="32.450000000000003" customHeight="1">
      <c r="A14" s="174"/>
      <c r="B14" s="174"/>
      <c r="C14" s="174"/>
      <c r="D14" s="174"/>
      <c r="E14" s="174"/>
      <c r="F14" s="174"/>
      <c r="G14" s="160"/>
      <c r="H14" s="233"/>
      <c r="I14" s="229"/>
      <c r="J14" s="229"/>
      <c r="K14" s="152"/>
      <c r="L14" s="228"/>
      <c r="M14" s="151"/>
      <c r="N14" s="151"/>
      <c r="O14" s="152"/>
      <c r="P14" s="152"/>
      <c r="Q14" s="154"/>
      <c r="R14" s="154"/>
      <c r="S14" s="112" t="s">
        <v>317</v>
      </c>
      <c r="T14" s="84">
        <v>0.55000000000000004</v>
      </c>
      <c r="U14" s="107">
        <v>43831</v>
      </c>
      <c r="V14" s="107">
        <v>44012</v>
      </c>
      <c r="W14" s="7"/>
      <c r="X14" s="104"/>
      <c r="Y14" s="8">
        <f>IF(X11="ejecutado",1,0)</f>
        <v>0</v>
      </c>
      <c r="Z14" s="112"/>
      <c r="AA14" s="46"/>
      <c r="AB14" s="122" t="s">
        <v>61</v>
      </c>
      <c r="AC14" s="122" t="s">
        <v>61</v>
      </c>
      <c r="AD14" s="122" t="s">
        <v>62</v>
      </c>
      <c r="AE14" s="122" t="s">
        <v>61</v>
      </c>
      <c r="AF14" s="122" t="s">
        <v>61</v>
      </c>
      <c r="AG14" s="122" t="s">
        <v>61</v>
      </c>
      <c r="AH14" s="122" t="s">
        <v>61</v>
      </c>
      <c r="AI14" s="122" t="s">
        <v>62</v>
      </c>
      <c r="AJ14" s="122" t="s">
        <v>61</v>
      </c>
      <c r="AK14" s="122" t="s">
        <v>61</v>
      </c>
      <c r="AL14" s="122" t="s">
        <v>61</v>
      </c>
      <c r="AM14" s="122" t="s">
        <v>61</v>
      </c>
      <c r="AN14" s="122" t="s">
        <v>61</v>
      </c>
      <c r="AO14" s="122" t="s">
        <v>61</v>
      </c>
      <c r="AP14" s="122" t="s">
        <v>61</v>
      </c>
      <c r="AQ14" s="122" t="s">
        <v>61</v>
      </c>
      <c r="AR14" s="122" t="s">
        <v>61</v>
      </c>
      <c r="AS14" s="122" t="s">
        <v>62</v>
      </c>
    </row>
    <row r="15" spans="1:45" ht="135" customHeight="1">
      <c r="AB15" s="23"/>
      <c r="AC15" s="23"/>
      <c r="AD15" s="23"/>
      <c r="AE15" s="23"/>
      <c r="AF15" s="23"/>
      <c r="AG15" s="23"/>
      <c r="AI15" s="23"/>
      <c r="AJ15" s="23"/>
      <c r="AK15" s="23"/>
      <c r="AL15" s="23"/>
      <c r="AM15" s="23"/>
      <c r="AN15" s="23"/>
      <c r="AO15" s="23"/>
      <c r="AP15" s="23"/>
      <c r="AQ15" s="23"/>
      <c r="AR15" s="23"/>
      <c r="AS15" s="23"/>
    </row>
    <row r="16" spans="1:45" ht="135" customHeight="1">
      <c r="AB16" s="23"/>
      <c r="AC16" s="23"/>
      <c r="AD16" s="23"/>
      <c r="AE16" s="23"/>
      <c r="AF16" s="23"/>
      <c r="AG16" s="23"/>
      <c r="AI16" s="23"/>
      <c r="AJ16" s="23"/>
      <c r="AK16" s="23"/>
      <c r="AL16" s="23"/>
      <c r="AM16" s="23"/>
      <c r="AN16" s="23"/>
      <c r="AO16" s="23"/>
      <c r="AP16" s="23"/>
      <c r="AQ16" s="23"/>
      <c r="AR16" s="23"/>
      <c r="AS16" s="23"/>
    </row>
    <row r="17" spans="28:45" ht="135" customHeight="1">
      <c r="AB17" s="23"/>
      <c r="AC17" s="23"/>
      <c r="AD17" s="23"/>
      <c r="AE17" s="23"/>
      <c r="AF17" s="23"/>
      <c r="AG17" s="23"/>
      <c r="AI17" s="23"/>
      <c r="AJ17" s="23"/>
      <c r="AK17" s="23"/>
      <c r="AL17" s="23"/>
      <c r="AM17" s="23"/>
      <c r="AN17" s="23"/>
      <c r="AO17" s="23"/>
      <c r="AP17" s="23"/>
      <c r="AQ17" s="23"/>
      <c r="AR17" s="23"/>
      <c r="AS17" s="23"/>
    </row>
    <row r="18" spans="28:45" ht="135" customHeight="1">
      <c r="AB18" s="23"/>
      <c r="AC18" s="23"/>
      <c r="AD18" s="23"/>
      <c r="AE18" s="23"/>
      <c r="AF18" s="23"/>
      <c r="AG18" s="23"/>
      <c r="AI18" s="23"/>
      <c r="AJ18" s="23"/>
      <c r="AK18" s="23"/>
      <c r="AL18" s="23"/>
      <c r="AM18" s="23"/>
      <c r="AN18" s="23"/>
      <c r="AO18" s="23"/>
      <c r="AP18" s="23"/>
      <c r="AQ18" s="23"/>
      <c r="AR18" s="23"/>
      <c r="AS18" s="23"/>
    </row>
    <row r="19" spans="28:45" ht="135" customHeight="1">
      <c r="AB19" s="23"/>
      <c r="AC19" s="23"/>
      <c r="AD19" s="23"/>
      <c r="AE19" s="23"/>
      <c r="AF19" s="23"/>
      <c r="AG19" s="23"/>
      <c r="AI19" s="23"/>
      <c r="AJ19" s="23"/>
      <c r="AK19" s="23"/>
      <c r="AL19" s="23"/>
      <c r="AM19" s="23"/>
      <c r="AN19" s="23"/>
      <c r="AO19" s="23"/>
      <c r="AP19" s="23"/>
      <c r="AQ19" s="23"/>
      <c r="AR19" s="23"/>
      <c r="AS19" s="23"/>
    </row>
    <row r="20" spans="28:45">
      <c r="AB20" s="23"/>
      <c r="AC20" s="23"/>
      <c r="AD20" s="23"/>
      <c r="AE20" s="23"/>
      <c r="AF20" s="23"/>
      <c r="AG20" s="23"/>
      <c r="AI20" s="23"/>
      <c r="AJ20" s="23"/>
      <c r="AK20" s="23"/>
      <c r="AL20" s="23"/>
      <c r="AM20" s="23"/>
      <c r="AN20" s="23"/>
      <c r="AO20" s="23"/>
      <c r="AP20" s="23"/>
      <c r="AQ20" s="23"/>
      <c r="AR20" s="23"/>
      <c r="AS20" s="23"/>
    </row>
    <row r="21" spans="28:45">
      <c r="AB21" s="23"/>
      <c r="AC21" s="23"/>
      <c r="AD21" s="23"/>
      <c r="AE21" s="23"/>
      <c r="AF21" s="23"/>
      <c r="AG21" s="23"/>
      <c r="AI21" s="23"/>
      <c r="AJ21" s="23"/>
      <c r="AK21" s="23"/>
      <c r="AL21" s="23"/>
      <c r="AM21" s="23"/>
      <c r="AN21" s="23"/>
      <c r="AO21" s="23"/>
      <c r="AP21" s="23"/>
      <c r="AQ21" s="23"/>
      <c r="AR21" s="23"/>
      <c r="AS21" s="23"/>
    </row>
    <row r="22" spans="28:45">
      <c r="AB22" s="23"/>
      <c r="AC22" s="23"/>
      <c r="AD22" s="23"/>
      <c r="AE22" s="23"/>
      <c r="AF22" s="23"/>
      <c r="AG22" s="23"/>
      <c r="AI22" s="23"/>
      <c r="AJ22" s="23"/>
      <c r="AK22" s="23"/>
      <c r="AL22" s="23"/>
      <c r="AM22" s="23"/>
      <c r="AN22" s="23"/>
      <c r="AO22" s="23"/>
      <c r="AP22" s="23"/>
      <c r="AQ22" s="23"/>
      <c r="AR22" s="23"/>
      <c r="AS22" s="23"/>
    </row>
    <row r="23" spans="28:45">
      <c r="AB23" s="23"/>
      <c r="AC23" s="23"/>
      <c r="AD23" s="23"/>
      <c r="AE23" s="23"/>
      <c r="AF23" s="23"/>
      <c r="AG23" s="23"/>
      <c r="AI23" s="23"/>
      <c r="AJ23" s="23"/>
      <c r="AK23" s="23"/>
      <c r="AL23" s="23"/>
      <c r="AM23" s="23"/>
      <c r="AN23" s="23"/>
      <c r="AO23" s="23"/>
      <c r="AP23" s="23"/>
      <c r="AQ23" s="23"/>
      <c r="AR23" s="23"/>
      <c r="AS23" s="23"/>
    </row>
    <row r="24" spans="28:45">
      <c r="AB24" s="23"/>
      <c r="AC24" s="23"/>
      <c r="AD24" s="23"/>
      <c r="AE24" s="23"/>
      <c r="AF24" s="23"/>
      <c r="AG24" s="23"/>
      <c r="AI24" s="23"/>
      <c r="AJ24" s="23"/>
      <c r="AK24" s="23"/>
      <c r="AL24" s="23"/>
      <c r="AM24" s="23"/>
      <c r="AN24" s="23"/>
      <c r="AO24" s="23"/>
      <c r="AP24" s="23"/>
      <c r="AQ24" s="23"/>
      <c r="AR24" s="23"/>
      <c r="AS24" s="23"/>
    </row>
    <row r="25" spans="28:45">
      <c r="AB25" s="23"/>
      <c r="AC25" s="23"/>
      <c r="AD25" s="23"/>
      <c r="AE25" s="23"/>
      <c r="AF25" s="23"/>
      <c r="AG25" s="23"/>
      <c r="AI25" s="23"/>
      <c r="AJ25" s="23"/>
      <c r="AK25" s="23"/>
      <c r="AL25" s="23"/>
      <c r="AM25" s="23"/>
      <c r="AN25" s="23"/>
      <c r="AO25" s="23"/>
      <c r="AP25" s="23"/>
      <c r="AQ25" s="23"/>
      <c r="AR25" s="23"/>
      <c r="AS25" s="23"/>
    </row>
    <row r="26" spans="28:45">
      <c r="AB26" s="23"/>
      <c r="AC26" s="23"/>
      <c r="AD26" s="23"/>
      <c r="AE26" s="23"/>
      <c r="AF26" s="23"/>
      <c r="AG26" s="23"/>
      <c r="AI26" s="23"/>
      <c r="AJ26" s="23"/>
      <c r="AK26" s="23"/>
      <c r="AL26" s="23"/>
      <c r="AM26" s="23"/>
      <c r="AN26" s="23"/>
      <c r="AO26" s="23"/>
      <c r="AP26" s="23"/>
      <c r="AQ26" s="23"/>
      <c r="AR26" s="23"/>
      <c r="AS26" s="23"/>
    </row>
    <row r="27" spans="28:45">
      <c r="AB27" s="23"/>
      <c r="AC27" s="23"/>
      <c r="AD27" s="23"/>
      <c r="AE27" s="23"/>
      <c r="AF27" s="23"/>
      <c r="AG27" s="23"/>
      <c r="AI27" s="23"/>
      <c r="AJ27" s="23"/>
      <c r="AK27" s="23"/>
      <c r="AL27" s="23"/>
      <c r="AM27" s="23"/>
      <c r="AN27" s="23"/>
      <c r="AO27" s="23"/>
      <c r="AP27" s="23"/>
      <c r="AQ27" s="23"/>
      <c r="AR27" s="23"/>
      <c r="AS27" s="23"/>
    </row>
    <row r="28" spans="28:45">
      <c r="AB28" s="23"/>
      <c r="AC28" s="23"/>
      <c r="AD28" s="23"/>
      <c r="AE28" s="23"/>
      <c r="AF28" s="23"/>
      <c r="AG28" s="23"/>
      <c r="AI28" s="23"/>
      <c r="AJ28" s="23"/>
      <c r="AK28" s="23"/>
      <c r="AL28" s="23"/>
      <c r="AM28" s="23"/>
      <c r="AN28" s="23"/>
      <c r="AO28" s="23"/>
      <c r="AP28" s="23"/>
      <c r="AQ28" s="23"/>
      <c r="AR28" s="23"/>
      <c r="AS28" s="23"/>
    </row>
    <row r="29" spans="28:45">
      <c r="AB29" s="23"/>
      <c r="AC29" s="23"/>
      <c r="AD29" s="23"/>
      <c r="AE29" s="23"/>
      <c r="AF29" s="23"/>
      <c r="AG29" s="23"/>
      <c r="AI29" s="23"/>
      <c r="AJ29" s="23"/>
      <c r="AK29" s="23"/>
      <c r="AL29" s="23"/>
      <c r="AM29" s="23"/>
      <c r="AN29" s="23"/>
      <c r="AO29" s="23"/>
      <c r="AP29" s="23"/>
      <c r="AQ29" s="23"/>
      <c r="AR29" s="23"/>
      <c r="AS29" s="23"/>
    </row>
    <row r="30" spans="28:45">
      <c r="AB30" s="23"/>
      <c r="AC30" s="23"/>
      <c r="AD30" s="23"/>
      <c r="AE30" s="23"/>
      <c r="AF30" s="23"/>
      <c r="AG30" s="23"/>
      <c r="AI30" s="23"/>
      <c r="AJ30" s="23"/>
      <c r="AK30" s="23"/>
      <c r="AL30" s="23"/>
      <c r="AM30" s="23"/>
      <c r="AN30" s="23"/>
      <c r="AO30" s="23"/>
      <c r="AP30" s="23"/>
      <c r="AQ30" s="23"/>
      <c r="AR30" s="23"/>
      <c r="AS30" s="23"/>
    </row>
    <row r="31" spans="28:45">
      <c r="AB31" s="23"/>
      <c r="AC31" s="23"/>
      <c r="AD31" s="23"/>
      <c r="AE31" s="23"/>
      <c r="AF31" s="23"/>
      <c r="AG31" s="23"/>
      <c r="AI31" s="23"/>
      <c r="AJ31" s="23"/>
      <c r="AK31" s="23"/>
      <c r="AL31" s="23"/>
      <c r="AM31" s="23"/>
      <c r="AN31" s="23"/>
      <c r="AO31" s="23"/>
      <c r="AP31" s="23"/>
      <c r="AQ31" s="23"/>
      <c r="AR31" s="23"/>
      <c r="AS31" s="23"/>
    </row>
    <row r="32" spans="28:45">
      <c r="AB32" s="23"/>
      <c r="AC32" s="23"/>
      <c r="AD32" s="23"/>
      <c r="AE32" s="23"/>
      <c r="AF32" s="23"/>
      <c r="AG32" s="23"/>
      <c r="AI32" s="23"/>
      <c r="AJ32" s="23"/>
      <c r="AK32" s="23"/>
      <c r="AL32" s="23"/>
      <c r="AM32" s="23"/>
      <c r="AN32" s="23"/>
      <c r="AO32" s="23"/>
      <c r="AP32" s="23"/>
      <c r="AQ32" s="23"/>
      <c r="AR32" s="23"/>
      <c r="AS32" s="23"/>
    </row>
    <row r="33" spans="28:45">
      <c r="AB33" s="23"/>
      <c r="AC33" s="23"/>
      <c r="AD33" s="23"/>
      <c r="AE33" s="23"/>
      <c r="AF33" s="23"/>
      <c r="AG33" s="23"/>
      <c r="AI33" s="23"/>
      <c r="AJ33" s="23"/>
      <c r="AK33" s="23"/>
      <c r="AL33" s="23"/>
      <c r="AM33" s="23"/>
      <c r="AN33" s="23"/>
      <c r="AO33" s="23"/>
      <c r="AP33" s="23"/>
      <c r="AQ33" s="23"/>
      <c r="AR33" s="23"/>
      <c r="AS33" s="23"/>
    </row>
    <row r="34" spans="28:45">
      <c r="AB34" s="23"/>
      <c r="AC34" s="23"/>
      <c r="AD34" s="23"/>
      <c r="AE34" s="23"/>
      <c r="AF34" s="23"/>
      <c r="AG34" s="23"/>
      <c r="AI34" s="23"/>
      <c r="AJ34" s="23"/>
      <c r="AK34" s="23"/>
      <c r="AL34" s="23"/>
      <c r="AM34" s="23"/>
      <c r="AN34" s="23"/>
      <c r="AO34" s="23"/>
      <c r="AP34" s="23"/>
      <c r="AQ34" s="23"/>
      <c r="AR34" s="23"/>
      <c r="AS34" s="23"/>
    </row>
    <row r="35" spans="28:45">
      <c r="AB35" s="23"/>
      <c r="AC35" s="23"/>
      <c r="AD35" s="23"/>
      <c r="AE35" s="23"/>
      <c r="AF35" s="23"/>
      <c r="AG35" s="23"/>
      <c r="AI35" s="23"/>
      <c r="AJ35" s="23"/>
      <c r="AK35" s="23"/>
      <c r="AL35" s="23"/>
      <c r="AM35" s="23"/>
      <c r="AN35" s="23"/>
      <c r="AO35" s="23"/>
      <c r="AP35" s="23"/>
      <c r="AQ35" s="23"/>
      <c r="AR35" s="23"/>
      <c r="AS35" s="23"/>
    </row>
    <row r="36" spans="28:45">
      <c r="AB36" s="23"/>
      <c r="AC36" s="23"/>
      <c r="AD36" s="23"/>
      <c r="AE36" s="23"/>
      <c r="AF36" s="23"/>
      <c r="AG36" s="23"/>
      <c r="AI36" s="23"/>
      <c r="AJ36" s="23"/>
      <c r="AK36" s="23"/>
      <c r="AL36" s="23"/>
      <c r="AM36" s="23"/>
      <c r="AN36" s="23"/>
      <c r="AO36" s="23"/>
      <c r="AP36" s="23"/>
      <c r="AQ36" s="23"/>
      <c r="AR36" s="23"/>
      <c r="AS36" s="23"/>
    </row>
    <row r="37" spans="28:45">
      <c r="AB37" s="23"/>
      <c r="AC37" s="23"/>
      <c r="AD37" s="23"/>
      <c r="AE37" s="23"/>
      <c r="AF37" s="23"/>
      <c r="AG37" s="23"/>
      <c r="AI37" s="23"/>
      <c r="AJ37" s="23"/>
      <c r="AK37" s="23"/>
      <c r="AL37" s="23"/>
      <c r="AM37" s="23"/>
      <c r="AN37" s="23"/>
      <c r="AO37" s="23"/>
      <c r="AP37" s="23"/>
      <c r="AQ37" s="23"/>
      <c r="AR37" s="23"/>
      <c r="AS37" s="23"/>
    </row>
    <row r="38" spans="28:45">
      <c r="AB38" s="23"/>
      <c r="AC38" s="23"/>
      <c r="AD38" s="23"/>
      <c r="AE38" s="23"/>
      <c r="AF38" s="23"/>
      <c r="AG38" s="23"/>
      <c r="AI38" s="23"/>
      <c r="AJ38" s="23"/>
      <c r="AK38" s="23"/>
      <c r="AL38" s="23"/>
      <c r="AM38" s="23"/>
      <c r="AN38" s="23"/>
      <c r="AO38" s="23"/>
      <c r="AP38" s="23"/>
      <c r="AQ38" s="23"/>
      <c r="AR38" s="23"/>
      <c r="AS38" s="23"/>
    </row>
    <row r="39" spans="28:45">
      <c r="AB39" s="23"/>
      <c r="AC39" s="23"/>
      <c r="AD39" s="23"/>
      <c r="AE39" s="23"/>
      <c r="AF39" s="23"/>
      <c r="AG39" s="23"/>
      <c r="AI39" s="23"/>
      <c r="AJ39" s="23"/>
      <c r="AK39" s="23"/>
      <c r="AL39" s="23"/>
      <c r="AM39" s="23"/>
      <c r="AN39" s="23"/>
      <c r="AO39" s="23"/>
      <c r="AP39" s="23"/>
      <c r="AQ39" s="23"/>
      <c r="AR39" s="23"/>
      <c r="AS39" s="23"/>
    </row>
    <row r="40" spans="28:45">
      <c r="AB40" s="23"/>
      <c r="AC40" s="23"/>
      <c r="AD40" s="23"/>
      <c r="AE40" s="23"/>
      <c r="AF40" s="23"/>
      <c r="AG40" s="23"/>
      <c r="AI40" s="23"/>
      <c r="AJ40" s="23"/>
      <c r="AK40" s="23"/>
      <c r="AL40" s="23"/>
      <c r="AM40" s="23"/>
      <c r="AN40" s="23"/>
      <c r="AO40" s="23"/>
      <c r="AP40" s="23"/>
      <c r="AQ40" s="23"/>
      <c r="AR40" s="23"/>
      <c r="AS40" s="23"/>
    </row>
    <row r="41" spans="28:45">
      <c r="AB41" s="23"/>
      <c r="AC41" s="23"/>
      <c r="AD41" s="23"/>
      <c r="AE41" s="23"/>
      <c r="AF41" s="23"/>
      <c r="AG41" s="23"/>
      <c r="AI41" s="23"/>
      <c r="AJ41" s="23"/>
      <c r="AK41" s="23"/>
      <c r="AL41" s="23"/>
      <c r="AM41" s="23"/>
      <c r="AN41" s="23"/>
      <c r="AO41" s="23"/>
      <c r="AP41" s="23"/>
      <c r="AQ41" s="23"/>
      <c r="AR41" s="23"/>
      <c r="AS41" s="23"/>
    </row>
    <row r="42" spans="28:45">
      <c r="AB42" s="23"/>
      <c r="AC42" s="23"/>
      <c r="AD42" s="23"/>
      <c r="AE42" s="23"/>
      <c r="AF42" s="23"/>
      <c r="AG42" s="23"/>
      <c r="AI42" s="23"/>
      <c r="AJ42" s="23"/>
      <c r="AK42" s="23"/>
      <c r="AL42" s="23"/>
      <c r="AM42" s="23"/>
      <c r="AN42" s="23"/>
      <c r="AO42" s="23"/>
      <c r="AP42" s="23"/>
      <c r="AQ42" s="23"/>
      <c r="AR42" s="23"/>
      <c r="AS42" s="23"/>
    </row>
    <row r="43" spans="28:45">
      <c r="AB43" s="23"/>
      <c r="AC43" s="23"/>
      <c r="AD43" s="23"/>
      <c r="AE43" s="23"/>
      <c r="AF43" s="23"/>
      <c r="AG43" s="23"/>
      <c r="AI43" s="23"/>
      <c r="AJ43" s="23"/>
      <c r="AK43" s="23"/>
      <c r="AL43" s="23"/>
      <c r="AM43" s="23"/>
      <c r="AN43" s="23"/>
      <c r="AO43" s="23"/>
      <c r="AP43" s="23"/>
      <c r="AQ43" s="23"/>
      <c r="AR43" s="23"/>
      <c r="AS43" s="23"/>
    </row>
    <row r="44" spans="28:45">
      <c r="AB44" s="23"/>
      <c r="AC44" s="23"/>
      <c r="AD44" s="23"/>
      <c r="AE44" s="23"/>
      <c r="AF44" s="23"/>
      <c r="AG44" s="23"/>
      <c r="AI44" s="23"/>
      <c r="AJ44" s="23"/>
      <c r="AK44" s="23"/>
      <c r="AL44" s="23"/>
      <c r="AM44" s="23"/>
      <c r="AN44" s="23"/>
      <c r="AO44" s="23"/>
      <c r="AP44" s="23"/>
      <c r="AQ44" s="23"/>
      <c r="AR44" s="23"/>
      <c r="AS44" s="23"/>
    </row>
    <row r="45" spans="28:45">
      <c r="AB45" s="23"/>
      <c r="AC45" s="23"/>
      <c r="AD45" s="23"/>
      <c r="AE45" s="23"/>
      <c r="AF45" s="23"/>
      <c r="AG45" s="23"/>
      <c r="AI45" s="23"/>
      <c r="AJ45" s="23"/>
      <c r="AK45" s="23"/>
      <c r="AL45" s="23"/>
      <c r="AM45" s="23"/>
      <c r="AN45" s="23"/>
      <c r="AO45" s="23"/>
      <c r="AP45" s="23"/>
      <c r="AQ45" s="23"/>
      <c r="AR45" s="23"/>
      <c r="AS45" s="23"/>
    </row>
    <row r="46" spans="28:45">
      <c r="AB46" s="23"/>
      <c r="AC46" s="23"/>
      <c r="AD46" s="23"/>
      <c r="AE46" s="23"/>
      <c r="AF46" s="23"/>
      <c r="AG46" s="23"/>
      <c r="AI46" s="23"/>
      <c r="AJ46" s="23"/>
      <c r="AK46" s="23"/>
      <c r="AL46" s="23"/>
      <c r="AM46" s="23"/>
      <c r="AN46" s="23"/>
      <c r="AO46" s="23"/>
      <c r="AP46" s="23"/>
      <c r="AQ46" s="23"/>
      <c r="AR46" s="23"/>
      <c r="AS46" s="23"/>
    </row>
    <row r="47" spans="28:45">
      <c r="AB47" s="23"/>
      <c r="AC47" s="23"/>
      <c r="AD47" s="23"/>
      <c r="AE47" s="23"/>
      <c r="AF47" s="23"/>
      <c r="AG47" s="23"/>
      <c r="AI47" s="23"/>
      <c r="AJ47" s="23"/>
      <c r="AK47" s="23"/>
      <c r="AL47" s="23"/>
      <c r="AM47" s="23"/>
      <c r="AN47" s="23"/>
      <c r="AO47" s="23"/>
      <c r="AP47" s="23"/>
      <c r="AQ47" s="23"/>
      <c r="AR47" s="23"/>
      <c r="AS47" s="23"/>
    </row>
  </sheetData>
  <mergeCells count="45">
    <mergeCell ref="B2:C4"/>
    <mergeCell ref="D2:AA2"/>
    <mergeCell ref="AB2:AS2"/>
    <mergeCell ref="D3:Q3"/>
    <mergeCell ref="S3:AA3"/>
    <mergeCell ref="AB3:AS3"/>
    <mergeCell ref="D4:AA4"/>
    <mergeCell ref="AB4:AS4"/>
    <mergeCell ref="AB6:AS6"/>
    <mergeCell ref="A8:A14"/>
    <mergeCell ref="B8:B14"/>
    <mergeCell ref="C8:C14"/>
    <mergeCell ref="D8:D14"/>
    <mergeCell ref="E8:E14"/>
    <mergeCell ref="F8:F14"/>
    <mergeCell ref="G8:G10"/>
    <mergeCell ref="H8:H10"/>
    <mergeCell ref="I8:I10"/>
    <mergeCell ref="A6:A7"/>
    <mergeCell ref="B6:J6"/>
    <mergeCell ref="K6:Q6"/>
    <mergeCell ref="S6:V6"/>
    <mergeCell ref="X6:X7"/>
    <mergeCell ref="Z6:AA6"/>
    <mergeCell ref="P8:P10"/>
    <mergeCell ref="Q8:Q10"/>
    <mergeCell ref="R8:R10"/>
    <mergeCell ref="G11:G14"/>
    <mergeCell ref="H11:H14"/>
    <mergeCell ref="I11:I14"/>
    <mergeCell ref="J11:J14"/>
    <mergeCell ref="K11:K14"/>
    <mergeCell ref="L11:L14"/>
    <mergeCell ref="M11:M14"/>
    <mergeCell ref="J8:J10"/>
    <mergeCell ref="K8:K10"/>
    <mergeCell ref="L8:L10"/>
    <mergeCell ref="M8:M10"/>
    <mergeCell ref="N8:N10"/>
    <mergeCell ref="O8:O10"/>
    <mergeCell ref="N11:N14"/>
    <mergeCell ref="O11:O14"/>
    <mergeCell ref="P11:P14"/>
    <mergeCell ref="Q11:Q14"/>
    <mergeCell ref="R11:R14"/>
  </mergeCells>
  <conditionalFormatting sqref="AB15:AG547 AI15:AS547 AD8">
    <cfRule type="cellIs" dxfId="58" priority="17" operator="equal">
      <formula>"Aplica"</formula>
    </cfRule>
  </conditionalFormatting>
  <conditionalFormatting sqref="AI8:AQ8 AB8:AC8 AE8:AG8 AS8">
    <cfRule type="cellIs" dxfId="57" priority="16" operator="equal">
      <formula>"Aplica"</formula>
    </cfRule>
  </conditionalFormatting>
  <conditionalFormatting sqref="AH15:AH547">
    <cfRule type="cellIs" dxfId="56" priority="15" operator="equal">
      <formula>"Aplica"</formula>
    </cfRule>
  </conditionalFormatting>
  <conditionalFormatting sqref="AH8">
    <cfRule type="cellIs" dxfId="55" priority="14" operator="equal">
      <formula>"Aplica"</formula>
    </cfRule>
  </conditionalFormatting>
  <conditionalFormatting sqref="AD9:AD14">
    <cfRule type="cellIs" dxfId="54" priority="13" operator="equal">
      <formula>"Aplica"</formula>
    </cfRule>
  </conditionalFormatting>
  <conditionalFormatting sqref="AB9:AC14 AE9:AG14 AI9:AQ10 AJ11:AR14">
    <cfRule type="cellIs" dxfId="53" priority="12" operator="equal">
      <formula>"Aplica"</formula>
    </cfRule>
  </conditionalFormatting>
  <conditionalFormatting sqref="AH9:AH14">
    <cfRule type="cellIs" dxfId="52" priority="11" operator="equal">
      <formula>"Aplica"</formula>
    </cfRule>
  </conditionalFormatting>
  <conditionalFormatting sqref="AS9">
    <cfRule type="cellIs" dxfId="51" priority="10" operator="equal">
      <formula>"Aplica"</formula>
    </cfRule>
  </conditionalFormatting>
  <conditionalFormatting sqref="AS10">
    <cfRule type="cellIs" dxfId="50" priority="9" operator="equal">
      <formula>"Aplica"</formula>
    </cfRule>
  </conditionalFormatting>
  <conditionalFormatting sqref="AS11">
    <cfRule type="cellIs" dxfId="49" priority="8" operator="equal">
      <formula>"Aplica"</formula>
    </cfRule>
  </conditionalFormatting>
  <conditionalFormatting sqref="AS12">
    <cfRule type="cellIs" dxfId="48" priority="7" operator="equal">
      <formula>"Aplica"</formula>
    </cfRule>
  </conditionalFormatting>
  <conditionalFormatting sqref="AS13">
    <cfRule type="cellIs" dxfId="47" priority="6" operator="equal">
      <formula>"Aplica"</formula>
    </cfRule>
  </conditionalFormatting>
  <conditionalFormatting sqref="AS14">
    <cfRule type="cellIs" dxfId="46" priority="5" operator="equal">
      <formula>"Aplica"</formula>
    </cfRule>
  </conditionalFormatting>
  <conditionalFormatting sqref="AR8">
    <cfRule type="cellIs" dxfId="45" priority="4" operator="equal">
      <formula>"Aplica"</formula>
    </cfRule>
  </conditionalFormatting>
  <conditionalFormatting sqref="AR9:AR10">
    <cfRule type="cellIs" dxfId="44" priority="3" operator="equal">
      <formula>"Aplica"</formula>
    </cfRule>
  </conditionalFormatting>
  <conditionalFormatting sqref="AI11">
    <cfRule type="cellIs" dxfId="43" priority="2" operator="equal">
      <formula>"Aplica"</formula>
    </cfRule>
  </conditionalFormatting>
  <conditionalFormatting sqref="AI12:AI14">
    <cfRule type="cellIs" dxfId="42" priority="1" operator="equal">
      <formula>"Aplica"</formula>
    </cfRule>
  </conditionalFormatting>
  <dataValidations count="3">
    <dataValidation type="list" allowBlank="1" showInputMessage="1" showErrorMessage="1" sqref="AB8:AS14" xr:uid="{00000000-0002-0000-0900-000000000000}">
      <formula1>"Aplica, -"</formula1>
    </dataValidation>
    <dataValidation type="list" allowBlank="1" showInputMessage="1" showErrorMessage="1" sqref="E8:E9" xr:uid="{00000000-0002-0000-0900-000001000000}">
      <formula1>INDIRECT(D8)</formula1>
    </dataValidation>
    <dataValidation type="list" allowBlank="1" showInputMessage="1" showErrorMessage="1" sqref="AB15:AG346 AI15:AS346" xr:uid="{00000000-0002-0000-0900-000002000000}">
      <formula1>"Aplica"</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3000000}">
          <x14:formula1>
            <xm:f>'C:\Users\ALEXAN~1\AppData\Local\Temp\Rar$DIa0.888\[4. PLAN DE ACCIÓN - GEFI.xlsx]Hoja2'!#REF!</xm:f>
          </x14:formula1>
          <xm:sqref>X8:X14 F8:F9 B8:D9</xm:sqref>
        </x14:dataValidation>
        <x14:dataValidation type="list" allowBlank="1" showInputMessage="1" showErrorMessage="1" xr:uid="{00000000-0002-0000-0900-000004000000}">
          <x14:formula1>
            <xm:f>'C:\Users\ALEXAN~1\AppData\Local\Temp\Rar$DIa0.130\[4. Plan de Acción GTHU.xlsx]Instructivo'!#REF!</xm:f>
          </x14:formula1>
          <xm:sqref>R8:R9 R11:R13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S34"/>
  <sheetViews>
    <sheetView topLeftCell="H7" zoomScale="80" zoomScaleNormal="80" workbookViewId="0">
      <selection activeCell="S8" sqref="S8:S13"/>
    </sheetView>
  </sheetViews>
  <sheetFormatPr defaultColWidth="11.42578125" defaultRowHeight="13.9"/>
  <cols>
    <col min="1" max="1" width="5.5703125" style="1" bestFit="1" customWidth="1"/>
    <col min="2" max="2" width="22.5703125" style="1" customWidth="1"/>
    <col min="3" max="3" width="18.42578125" style="1" customWidth="1"/>
    <col min="4" max="5" width="21.28515625" style="1" customWidth="1"/>
    <col min="6" max="6" width="21.140625" style="1" customWidth="1"/>
    <col min="7" max="7" width="19.42578125" style="1" customWidth="1"/>
    <col min="8" max="8" width="14.85546875" style="1" customWidth="1"/>
    <col min="9" max="10" width="21.140625" style="1" customWidth="1"/>
    <col min="11" max="11" width="17.85546875" style="1" customWidth="1"/>
    <col min="12" max="12" width="23.140625" style="1" customWidth="1"/>
    <col min="13" max="14" width="19.85546875" style="1" customWidth="1"/>
    <col min="15" max="15" width="13.85546875" style="1" hidden="1" customWidth="1"/>
    <col min="16" max="16" width="17.140625" style="1" customWidth="1"/>
    <col min="17" max="18" width="19.7109375" style="1" customWidth="1"/>
    <col min="19" max="19" width="35.7109375" style="1" customWidth="1"/>
    <col min="20" max="20" width="23.5703125" style="1" customWidth="1"/>
    <col min="21" max="21" width="23.85546875" style="1" customWidth="1"/>
    <col min="22" max="22" width="20.28515625" style="1" customWidth="1"/>
    <col min="23" max="23" width="19.85546875" style="1" hidden="1" customWidth="1"/>
    <col min="24" max="24" width="21.5703125" style="1" customWidth="1"/>
    <col min="25" max="25" width="19.85546875" style="1" hidden="1" customWidth="1"/>
    <col min="26" max="26" width="26.7109375" style="1" customWidth="1"/>
    <col min="27" max="27" width="21.28515625" style="1" customWidth="1"/>
    <col min="28" max="28" width="17.5703125" style="1" customWidth="1"/>
    <col min="29" max="29" width="18.140625" style="1" customWidth="1"/>
    <col min="30" max="30" width="19" style="1" customWidth="1"/>
    <col min="31" max="31" width="24.85546875" style="1" customWidth="1"/>
    <col min="32" max="32" width="17" style="1" customWidth="1"/>
    <col min="33" max="33" width="17.85546875" style="1" customWidth="1"/>
    <col min="34" max="34" width="15.42578125" style="1" customWidth="1"/>
    <col min="35" max="35" width="19.7109375" style="1" customWidth="1"/>
    <col min="36" max="36" width="16.140625" style="1" customWidth="1"/>
    <col min="37" max="37" width="15.7109375" style="1" customWidth="1"/>
    <col min="38" max="38" width="19.28515625" style="1" customWidth="1"/>
    <col min="39" max="41" width="15.7109375" style="1" customWidth="1"/>
    <col min="42" max="42" width="24.5703125" style="1" customWidth="1"/>
    <col min="43" max="43" width="23.7109375" style="1" customWidth="1"/>
    <col min="44" max="44" width="19.5703125" style="1" customWidth="1"/>
    <col min="45" max="45" width="16.7109375" style="1" customWidth="1"/>
    <col min="46" max="16384" width="11.42578125" style="1"/>
  </cols>
  <sheetData>
    <row r="1" spans="1:45" ht="14.45" thickBot="1"/>
    <row r="2" spans="1:45" ht="21.6" thickBot="1">
      <c r="B2" s="303"/>
      <c r="C2" s="304"/>
      <c r="D2" s="309" t="s">
        <v>0</v>
      </c>
      <c r="E2" s="310"/>
      <c r="F2" s="310"/>
      <c r="G2" s="310"/>
      <c r="H2" s="310"/>
      <c r="I2" s="310"/>
      <c r="J2" s="310"/>
      <c r="K2" s="310"/>
      <c r="L2" s="310"/>
      <c r="M2" s="310"/>
      <c r="N2" s="310"/>
      <c r="O2" s="310"/>
      <c r="P2" s="310"/>
      <c r="Q2" s="310"/>
      <c r="R2" s="310"/>
      <c r="S2" s="310"/>
      <c r="T2" s="310"/>
      <c r="U2" s="310"/>
      <c r="V2" s="310"/>
      <c r="W2" s="310"/>
      <c r="X2" s="310"/>
      <c r="Y2" s="310"/>
      <c r="Z2" s="310"/>
      <c r="AA2" s="311"/>
      <c r="AB2" s="312" t="s">
        <v>0</v>
      </c>
      <c r="AC2" s="313"/>
      <c r="AD2" s="313"/>
      <c r="AE2" s="313"/>
      <c r="AF2" s="313"/>
      <c r="AG2" s="313"/>
      <c r="AH2" s="313"/>
      <c r="AI2" s="313"/>
      <c r="AJ2" s="313"/>
      <c r="AK2" s="313"/>
      <c r="AL2" s="313"/>
      <c r="AM2" s="313"/>
      <c r="AN2" s="313"/>
      <c r="AO2" s="313"/>
      <c r="AP2" s="313"/>
      <c r="AQ2" s="313"/>
      <c r="AR2" s="313"/>
      <c r="AS2" s="313"/>
    </row>
    <row r="3" spans="1:45" ht="21.6" thickBot="1">
      <c r="B3" s="305"/>
      <c r="C3" s="306"/>
      <c r="D3" s="314" t="s">
        <v>1</v>
      </c>
      <c r="E3" s="315"/>
      <c r="F3" s="315"/>
      <c r="G3" s="315"/>
      <c r="H3" s="315"/>
      <c r="I3" s="315"/>
      <c r="J3" s="315"/>
      <c r="K3" s="315"/>
      <c r="L3" s="315"/>
      <c r="M3" s="315"/>
      <c r="N3" s="315"/>
      <c r="O3" s="315"/>
      <c r="P3" s="315"/>
      <c r="Q3" s="316"/>
      <c r="R3" s="317" t="s">
        <v>2</v>
      </c>
      <c r="S3" s="315"/>
      <c r="T3" s="315"/>
      <c r="U3" s="315"/>
      <c r="V3" s="315"/>
      <c r="W3" s="315"/>
      <c r="X3" s="315"/>
      <c r="Y3" s="315"/>
      <c r="Z3" s="315"/>
      <c r="AA3" s="318"/>
      <c r="AB3" s="319"/>
      <c r="AC3" s="320"/>
      <c r="AD3" s="320"/>
      <c r="AE3" s="320"/>
      <c r="AF3" s="320"/>
      <c r="AG3" s="320"/>
      <c r="AH3" s="320"/>
      <c r="AI3" s="320"/>
      <c r="AJ3" s="320"/>
      <c r="AK3" s="320"/>
      <c r="AL3" s="320"/>
      <c r="AM3" s="320"/>
      <c r="AN3" s="320"/>
      <c r="AO3" s="320"/>
      <c r="AP3" s="320"/>
      <c r="AQ3" s="320"/>
      <c r="AR3" s="320"/>
      <c r="AS3" s="320"/>
    </row>
    <row r="4" spans="1:45" ht="21.6" thickBot="1">
      <c r="B4" s="307"/>
      <c r="C4" s="308"/>
      <c r="D4" s="314" t="s">
        <v>3</v>
      </c>
      <c r="E4" s="315"/>
      <c r="F4" s="315"/>
      <c r="G4" s="315"/>
      <c r="H4" s="315"/>
      <c r="I4" s="315"/>
      <c r="J4" s="315"/>
      <c r="K4" s="315"/>
      <c r="L4" s="315"/>
      <c r="M4" s="315"/>
      <c r="N4" s="315"/>
      <c r="O4" s="315"/>
      <c r="P4" s="315"/>
      <c r="Q4" s="315"/>
      <c r="R4" s="315"/>
      <c r="S4" s="315"/>
      <c r="T4" s="315"/>
      <c r="U4" s="315"/>
      <c r="V4" s="315"/>
      <c r="W4" s="315"/>
      <c r="X4" s="315"/>
      <c r="Y4" s="315"/>
      <c r="Z4" s="315"/>
      <c r="AA4" s="318"/>
      <c r="AB4" s="319"/>
      <c r="AC4" s="320"/>
      <c r="AD4" s="320"/>
      <c r="AE4" s="320"/>
      <c r="AF4" s="320"/>
      <c r="AG4" s="320"/>
      <c r="AH4" s="320"/>
      <c r="AI4" s="320"/>
      <c r="AJ4" s="320"/>
      <c r="AK4" s="320"/>
      <c r="AL4" s="320"/>
      <c r="AM4" s="320"/>
      <c r="AN4" s="320"/>
      <c r="AO4" s="320"/>
      <c r="AP4" s="320"/>
      <c r="AQ4" s="320"/>
      <c r="AR4" s="320"/>
      <c r="AS4" s="320"/>
    </row>
    <row r="6" spans="1:45" ht="21">
      <c r="A6" s="323" t="s">
        <v>4</v>
      </c>
      <c r="B6" s="324" t="s">
        <v>5</v>
      </c>
      <c r="C6" s="325"/>
      <c r="D6" s="325"/>
      <c r="E6" s="325"/>
      <c r="F6" s="325"/>
      <c r="G6" s="325"/>
      <c r="H6" s="325"/>
      <c r="I6" s="325"/>
      <c r="J6" s="326"/>
      <c r="K6" s="327" t="s">
        <v>6</v>
      </c>
      <c r="L6" s="328"/>
      <c r="M6" s="328"/>
      <c r="N6" s="328"/>
      <c r="O6" s="328"/>
      <c r="P6" s="328"/>
      <c r="Q6" s="328"/>
      <c r="R6" s="329"/>
      <c r="S6" s="330" t="s">
        <v>7</v>
      </c>
      <c r="T6" s="330"/>
      <c r="U6" s="330"/>
      <c r="V6" s="330"/>
      <c r="W6" s="103"/>
      <c r="X6" s="331" t="s">
        <v>8</v>
      </c>
      <c r="Y6" s="103"/>
      <c r="Z6" s="331" t="s">
        <v>9</v>
      </c>
      <c r="AA6" s="331"/>
      <c r="AB6" s="321" t="s">
        <v>10</v>
      </c>
      <c r="AC6" s="322"/>
      <c r="AD6" s="322"/>
      <c r="AE6" s="322"/>
      <c r="AF6" s="322"/>
      <c r="AG6" s="322"/>
      <c r="AH6" s="322"/>
      <c r="AI6" s="322"/>
      <c r="AJ6" s="322"/>
      <c r="AK6" s="322"/>
      <c r="AL6" s="322"/>
      <c r="AM6" s="322"/>
      <c r="AN6" s="322"/>
      <c r="AO6" s="322"/>
      <c r="AP6" s="322"/>
      <c r="AQ6" s="322"/>
      <c r="AR6" s="322"/>
      <c r="AS6" s="322"/>
    </row>
    <row r="7" spans="1:45" ht="78">
      <c r="A7" s="323"/>
      <c r="B7" s="2" t="s">
        <v>11</v>
      </c>
      <c r="C7" s="2" t="s">
        <v>12</v>
      </c>
      <c r="D7" s="2" t="s">
        <v>13</v>
      </c>
      <c r="E7" s="2" t="s">
        <v>14</v>
      </c>
      <c r="F7" s="2" t="s">
        <v>15</v>
      </c>
      <c r="G7" s="2" t="s">
        <v>16</v>
      </c>
      <c r="H7" s="2" t="s">
        <v>17</v>
      </c>
      <c r="I7" s="2" t="s">
        <v>18</v>
      </c>
      <c r="J7" s="2" t="s">
        <v>19</v>
      </c>
      <c r="K7" s="3" t="s">
        <v>20</v>
      </c>
      <c r="L7" s="3" t="s">
        <v>21</v>
      </c>
      <c r="M7" s="3" t="s">
        <v>22</v>
      </c>
      <c r="N7" s="3" t="s">
        <v>23</v>
      </c>
      <c r="O7" s="3" t="s">
        <v>24</v>
      </c>
      <c r="P7" s="3" t="s">
        <v>25</v>
      </c>
      <c r="Q7" s="3" t="s">
        <v>19</v>
      </c>
      <c r="R7" s="3" t="s">
        <v>26</v>
      </c>
      <c r="S7" s="4" t="s">
        <v>27</v>
      </c>
      <c r="T7" s="4" t="s">
        <v>18</v>
      </c>
      <c r="U7" s="4" t="s">
        <v>28</v>
      </c>
      <c r="V7" s="4" t="s">
        <v>29</v>
      </c>
      <c r="W7" s="4"/>
      <c r="X7" s="331"/>
      <c r="Y7" s="4" t="s">
        <v>19</v>
      </c>
      <c r="Z7" s="5" t="s">
        <v>30</v>
      </c>
      <c r="AA7" s="5" t="s">
        <v>31</v>
      </c>
      <c r="AB7" s="6" t="s">
        <v>32</v>
      </c>
      <c r="AC7" s="6" t="s">
        <v>33</v>
      </c>
      <c r="AD7" s="6" t="s">
        <v>34</v>
      </c>
      <c r="AE7" s="6" t="s">
        <v>35</v>
      </c>
      <c r="AF7" s="6" t="s">
        <v>36</v>
      </c>
      <c r="AG7" s="6" t="s">
        <v>37</v>
      </c>
      <c r="AH7" s="6" t="s">
        <v>38</v>
      </c>
      <c r="AI7" s="6" t="s">
        <v>39</v>
      </c>
      <c r="AJ7" s="6" t="s">
        <v>40</v>
      </c>
      <c r="AK7" s="6" t="s">
        <v>41</v>
      </c>
      <c r="AL7" s="6" t="s">
        <v>42</v>
      </c>
      <c r="AM7" s="6" t="s">
        <v>43</v>
      </c>
      <c r="AN7" s="6" t="s">
        <v>44</v>
      </c>
      <c r="AO7" s="6" t="s">
        <v>45</v>
      </c>
      <c r="AP7" s="6" t="s">
        <v>46</v>
      </c>
      <c r="AQ7" s="6" t="s">
        <v>47</v>
      </c>
      <c r="AR7" s="6" t="s">
        <v>48</v>
      </c>
      <c r="AS7" s="6" t="s">
        <v>49</v>
      </c>
    </row>
    <row r="8" spans="1:45" ht="55.15">
      <c r="A8" s="152">
        <v>14</v>
      </c>
      <c r="B8" s="152" t="s">
        <v>130</v>
      </c>
      <c r="C8" s="171" t="s">
        <v>289</v>
      </c>
      <c r="D8" s="152" t="s">
        <v>52</v>
      </c>
      <c r="E8" s="152" t="s">
        <v>113</v>
      </c>
      <c r="F8" s="152" t="s">
        <v>54</v>
      </c>
      <c r="G8" s="152" t="s">
        <v>290</v>
      </c>
      <c r="H8" s="152" t="s">
        <v>291</v>
      </c>
      <c r="I8" s="175">
        <v>1</v>
      </c>
      <c r="J8" s="175">
        <f>(L8*Q8)+(L12*Q12)</f>
        <v>0</v>
      </c>
      <c r="K8" s="152" t="s">
        <v>292</v>
      </c>
      <c r="L8" s="228">
        <v>0.8</v>
      </c>
      <c r="M8" s="151">
        <v>43860</v>
      </c>
      <c r="N8" s="151">
        <v>44012</v>
      </c>
      <c r="O8" s="152"/>
      <c r="P8" s="152" t="s">
        <v>117</v>
      </c>
      <c r="Q8" s="182">
        <f>(T8*Y8)+(T9*Y9)+(T10*Y10)+(T11*Y11)</f>
        <v>0</v>
      </c>
      <c r="R8" s="182" t="s">
        <v>59</v>
      </c>
      <c r="S8" s="104" t="s">
        <v>293</v>
      </c>
      <c r="T8" s="106">
        <v>0.25</v>
      </c>
      <c r="U8" s="117">
        <v>43860</v>
      </c>
      <c r="V8" s="117">
        <v>43936</v>
      </c>
      <c r="W8" s="7">
        <f>V8-U8</f>
        <v>76</v>
      </c>
      <c r="X8" s="104"/>
      <c r="Y8" s="8">
        <f>IF(X8="ejecutado",1,0)</f>
        <v>0</v>
      </c>
      <c r="Z8" s="9"/>
      <c r="AA8" s="9"/>
      <c r="AB8" s="122" t="s">
        <v>61</v>
      </c>
      <c r="AC8" s="122" t="s">
        <v>61</v>
      </c>
      <c r="AD8" s="122" t="s">
        <v>62</v>
      </c>
      <c r="AE8" s="122" t="s">
        <v>61</v>
      </c>
      <c r="AF8" s="122" t="s">
        <v>61</v>
      </c>
      <c r="AG8" s="122" t="s">
        <v>61</v>
      </c>
      <c r="AH8" s="122" t="s">
        <v>61</v>
      </c>
      <c r="AI8" s="122" t="s">
        <v>62</v>
      </c>
      <c r="AJ8" s="122" t="s">
        <v>61</v>
      </c>
      <c r="AK8" s="122" t="s">
        <v>61</v>
      </c>
      <c r="AL8" s="122" t="s">
        <v>61</v>
      </c>
      <c r="AM8" s="122" t="s">
        <v>61</v>
      </c>
      <c r="AN8" s="122" t="s">
        <v>61</v>
      </c>
      <c r="AO8" s="122" t="s">
        <v>61</v>
      </c>
      <c r="AP8" s="122" t="s">
        <v>61</v>
      </c>
      <c r="AQ8" s="122" t="s">
        <v>61</v>
      </c>
      <c r="AR8" s="122" t="s">
        <v>61</v>
      </c>
      <c r="AS8" s="122" t="s">
        <v>62</v>
      </c>
    </row>
    <row r="9" spans="1:45" ht="55.15">
      <c r="A9" s="152"/>
      <c r="B9" s="152"/>
      <c r="C9" s="171"/>
      <c r="D9" s="152"/>
      <c r="E9" s="152"/>
      <c r="F9" s="152"/>
      <c r="G9" s="152"/>
      <c r="H9" s="152"/>
      <c r="I9" s="229"/>
      <c r="J9" s="229"/>
      <c r="K9" s="152"/>
      <c r="L9" s="228"/>
      <c r="M9" s="151"/>
      <c r="N9" s="151"/>
      <c r="O9" s="152"/>
      <c r="P9" s="152"/>
      <c r="Q9" s="182"/>
      <c r="R9" s="182"/>
      <c r="S9" s="104" t="s">
        <v>294</v>
      </c>
      <c r="T9" s="106">
        <v>0.25</v>
      </c>
      <c r="U9" s="117">
        <v>43936</v>
      </c>
      <c r="V9" s="117">
        <v>43951</v>
      </c>
      <c r="W9" s="7">
        <f t="shared" ref="W9:W10" si="0">V9-U9</f>
        <v>15</v>
      </c>
      <c r="X9" s="104"/>
      <c r="Y9" s="8">
        <f t="shared" ref="Y9:Y10" si="1">IF(X9="ejecutado",1,0)</f>
        <v>0</v>
      </c>
      <c r="Z9" s="9"/>
      <c r="AA9" s="9"/>
      <c r="AB9" s="122" t="s">
        <v>61</v>
      </c>
      <c r="AC9" s="122" t="s">
        <v>61</v>
      </c>
      <c r="AD9" s="122" t="s">
        <v>62</v>
      </c>
      <c r="AE9" s="122" t="s">
        <v>61</v>
      </c>
      <c r="AF9" s="122" t="s">
        <v>61</v>
      </c>
      <c r="AG9" s="122" t="s">
        <v>61</v>
      </c>
      <c r="AH9" s="122" t="s">
        <v>61</v>
      </c>
      <c r="AI9" s="122" t="s">
        <v>62</v>
      </c>
      <c r="AJ9" s="122" t="s">
        <v>61</v>
      </c>
      <c r="AK9" s="122" t="s">
        <v>61</v>
      </c>
      <c r="AL9" s="122" t="s">
        <v>61</v>
      </c>
      <c r="AM9" s="122" t="s">
        <v>61</v>
      </c>
      <c r="AN9" s="122" t="s">
        <v>61</v>
      </c>
      <c r="AO9" s="122" t="s">
        <v>61</v>
      </c>
      <c r="AP9" s="122" t="s">
        <v>61</v>
      </c>
      <c r="AQ9" s="122" t="s">
        <v>61</v>
      </c>
      <c r="AR9" s="122" t="s">
        <v>61</v>
      </c>
      <c r="AS9" s="122" t="s">
        <v>62</v>
      </c>
    </row>
    <row r="10" spans="1:45" ht="55.15">
      <c r="A10" s="152"/>
      <c r="B10" s="152"/>
      <c r="C10" s="171"/>
      <c r="D10" s="152"/>
      <c r="E10" s="152"/>
      <c r="F10" s="152"/>
      <c r="G10" s="152"/>
      <c r="H10" s="152"/>
      <c r="I10" s="229"/>
      <c r="J10" s="229"/>
      <c r="K10" s="152"/>
      <c r="L10" s="228"/>
      <c r="M10" s="151"/>
      <c r="N10" s="151"/>
      <c r="O10" s="152"/>
      <c r="P10" s="152"/>
      <c r="Q10" s="182"/>
      <c r="R10" s="182"/>
      <c r="S10" s="104" t="s">
        <v>295</v>
      </c>
      <c r="T10" s="106">
        <v>0.25</v>
      </c>
      <c r="U10" s="117">
        <v>43922</v>
      </c>
      <c r="V10" s="117">
        <v>43997</v>
      </c>
      <c r="W10" s="7">
        <f t="shared" si="0"/>
        <v>75</v>
      </c>
      <c r="X10" s="104"/>
      <c r="Y10" s="8">
        <f t="shared" si="1"/>
        <v>0</v>
      </c>
      <c r="Z10" s="9"/>
      <c r="AA10" s="9"/>
      <c r="AB10" s="122" t="s">
        <v>61</v>
      </c>
      <c r="AC10" s="122" t="s">
        <v>61</v>
      </c>
      <c r="AD10" s="122" t="s">
        <v>62</v>
      </c>
      <c r="AE10" s="122" t="s">
        <v>61</v>
      </c>
      <c r="AF10" s="122" t="s">
        <v>61</v>
      </c>
      <c r="AG10" s="122" t="s">
        <v>61</v>
      </c>
      <c r="AH10" s="122" t="s">
        <v>61</v>
      </c>
      <c r="AI10" s="122" t="s">
        <v>62</v>
      </c>
      <c r="AJ10" s="122" t="s">
        <v>61</v>
      </c>
      <c r="AK10" s="122" t="s">
        <v>61</v>
      </c>
      <c r="AL10" s="122" t="s">
        <v>61</v>
      </c>
      <c r="AM10" s="122" t="s">
        <v>61</v>
      </c>
      <c r="AN10" s="122" t="s">
        <v>61</v>
      </c>
      <c r="AO10" s="122" t="s">
        <v>61</v>
      </c>
      <c r="AP10" s="122" t="s">
        <v>61</v>
      </c>
      <c r="AQ10" s="122" t="s">
        <v>61</v>
      </c>
      <c r="AR10" s="122" t="s">
        <v>61</v>
      </c>
      <c r="AS10" s="122" t="s">
        <v>62</v>
      </c>
    </row>
    <row r="11" spans="1:45" ht="55.15">
      <c r="A11" s="152"/>
      <c r="B11" s="152"/>
      <c r="C11" s="171"/>
      <c r="D11" s="152"/>
      <c r="E11" s="152"/>
      <c r="F11" s="152"/>
      <c r="G11" s="152"/>
      <c r="H11" s="152"/>
      <c r="I11" s="229"/>
      <c r="J11" s="229"/>
      <c r="K11" s="152"/>
      <c r="L11" s="228"/>
      <c r="M11" s="151"/>
      <c r="N11" s="151"/>
      <c r="O11" s="152"/>
      <c r="P11" s="152"/>
      <c r="Q11" s="182"/>
      <c r="R11" s="182"/>
      <c r="S11" s="104" t="s">
        <v>296</v>
      </c>
      <c r="T11" s="106">
        <v>0.25</v>
      </c>
      <c r="U11" s="117">
        <v>43997</v>
      </c>
      <c r="V11" s="117">
        <v>44012</v>
      </c>
      <c r="W11" s="7"/>
      <c r="X11" s="104"/>
      <c r="Y11" s="8">
        <f>IF(X11="ejecutado",1,0)</f>
        <v>0</v>
      </c>
      <c r="Z11" s="9"/>
      <c r="AA11" s="9"/>
      <c r="AB11" s="122" t="s">
        <v>61</v>
      </c>
      <c r="AC11" s="122" t="s">
        <v>61</v>
      </c>
      <c r="AD11" s="122" t="s">
        <v>62</v>
      </c>
      <c r="AE11" s="122" t="s">
        <v>61</v>
      </c>
      <c r="AF11" s="122" t="s">
        <v>61</v>
      </c>
      <c r="AG11" s="122" t="s">
        <v>61</v>
      </c>
      <c r="AH11" s="122" t="s">
        <v>61</v>
      </c>
      <c r="AI11" s="122" t="s">
        <v>62</v>
      </c>
      <c r="AJ11" s="122" t="s">
        <v>61</v>
      </c>
      <c r="AK11" s="122" t="s">
        <v>61</v>
      </c>
      <c r="AL11" s="122" t="s">
        <v>61</v>
      </c>
      <c r="AM11" s="122" t="s">
        <v>61</v>
      </c>
      <c r="AN11" s="122" t="s">
        <v>61</v>
      </c>
      <c r="AO11" s="122" t="s">
        <v>61</v>
      </c>
      <c r="AP11" s="122" t="s">
        <v>61</v>
      </c>
      <c r="AQ11" s="122" t="s">
        <v>61</v>
      </c>
      <c r="AR11" s="122" t="s">
        <v>61</v>
      </c>
      <c r="AS11" s="122" t="s">
        <v>62</v>
      </c>
    </row>
    <row r="12" spans="1:45" ht="82.9">
      <c r="A12" s="152"/>
      <c r="B12" s="152"/>
      <c r="C12" s="171"/>
      <c r="D12" s="152"/>
      <c r="E12" s="152"/>
      <c r="F12" s="152"/>
      <c r="G12" s="152"/>
      <c r="H12" s="152"/>
      <c r="I12" s="229"/>
      <c r="J12" s="229"/>
      <c r="K12" s="152" t="s">
        <v>297</v>
      </c>
      <c r="L12" s="228">
        <v>0.2</v>
      </c>
      <c r="M12" s="151">
        <v>43831</v>
      </c>
      <c r="N12" s="151">
        <v>44012</v>
      </c>
      <c r="O12" s="152"/>
      <c r="P12" s="152" t="s">
        <v>298</v>
      </c>
      <c r="Q12" s="182">
        <f>(T12*Y12)+(T13*Y13)</f>
        <v>0</v>
      </c>
      <c r="R12" s="182" t="s">
        <v>59</v>
      </c>
      <c r="S12" s="104" t="s">
        <v>299</v>
      </c>
      <c r="T12" s="106">
        <v>0.5</v>
      </c>
      <c r="U12" s="117">
        <v>43831</v>
      </c>
      <c r="V12" s="117">
        <v>43920</v>
      </c>
      <c r="W12" s="7">
        <f>V12-U12</f>
        <v>89</v>
      </c>
      <c r="X12" s="104"/>
      <c r="Y12" s="8">
        <f>IF(X12="ejecutado",1,0)</f>
        <v>0</v>
      </c>
      <c r="Z12" s="9"/>
      <c r="AA12" s="9"/>
      <c r="AB12" s="122" t="s">
        <v>61</v>
      </c>
      <c r="AC12" s="122" t="s">
        <v>61</v>
      </c>
      <c r="AD12" s="122" t="s">
        <v>62</v>
      </c>
      <c r="AE12" s="122" t="s">
        <v>61</v>
      </c>
      <c r="AF12" s="122" t="s">
        <v>61</v>
      </c>
      <c r="AG12" s="122" t="s">
        <v>61</v>
      </c>
      <c r="AH12" s="122" t="s">
        <v>61</v>
      </c>
      <c r="AI12" s="122" t="s">
        <v>61</v>
      </c>
      <c r="AJ12" s="122" t="s">
        <v>61</v>
      </c>
      <c r="AK12" s="122" t="s">
        <v>61</v>
      </c>
      <c r="AL12" s="122" t="s">
        <v>61</v>
      </c>
      <c r="AM12" s="122" t="s">
        <v>61</v>
      </c>
      <c r="AN12" s="122" t="s">
        <v>61</v>
      </c>
      <c r="AO12" s="122" t="s">
        <v>61</v>
      </c>
      <c r="AP12" s="122" t="s">
        <v>61</v>
      </c>
      <c r="AQ12" s="122" t="s">
        <v>61</v>
      </c>
      <c r="AR12" s="122" t="s">
        <v>61</v>
      </c>
      <c r="AS12" s="122" t="s">
        <v>61</v>
      </c>
    </row>
    <row r="13" spans="1:45" ht="82.9">
      <c r="A13" s="152"/>
      <c r="B13" s="152"/>
      <c r="C13" s="171"/>
      <c r="D13" s="152"/>
      <c r="E13" s="152"/>
      <c r="F13" s="152"/>
      <c r="G13" s="152"/>
      <c r="H13" s="152"/>
      <c r="I13" s="229"/>
      <c r="J13" s="229"/>
      <c r="K13" s="152"/>
      <c r="L13" s="228"/>
      <c r="M13" s="151"/>
      <c r="N13" s="151"/>
      <c r="O13" s="152"/>
      <c r="P13" s="152"/>
      <c r="Q13" s="182"/>
      <c r="R13" s="182"/>
      <c r="S13" s="104" t="s">
        <v>300</v>
      </c>
      <c r="T13" s="106">
        <v>0.5</v>
      </c>
      <c r="U13" s="107">
        <v>43922</v>
      </c>
      <c r="V13" s="107">
        <v>44012</v>
      </c>
      <c r="W13" s="7">
        <f t="shared" ref="W13" si="2">V13-U13</f>
        <v>90</v>
      </c>
      <c r="X13" s="104"/>
      <c r="Y13" s="8">
        <f t="shared" ref="Y13" si="3">IF(X13="ejecutado",1,0)</f>
        <v>0</v>
      </c>
      <c r="Z13" s="9"/>
      <c r="AA13" s="9"/>
      <c r="AB13" s="122" t="s">
        <v>61</v>
      </c>
      <c r="AC13" s="122" t="s">
        <v>61</v>
      </c>
      <c r="AD13" s="122" t="s">
        <v>62</v>
      </c>
      <c r="AE13" s="122" t="s">
        <v>61</v>
      </c>
      <c r="AF13" s="122" t="s">
        <v>61</v>
      </c>
      <c r="AG13" s="122" t="s">
        <v>61</v>
      </c>
      <c r="AH13" s="122" t="s">
        <v>61</v>
      </c>
      <c r="AI13" s="122" t="s">
        <v>61</v>
      </c>
      <c r="AJ13" s="122" t="s">
        <v>61</v>
      </c>
      <c r="AK13" s="122" t="s">
        <v>61</v>
      </c>
      <c r="AL13" s="122" t="s">
        <v>61</v>
      </c>
      <c r="AM13" s="122" t="s">
        <v>61</v>
      </c>
      <c r="AN13" s="122" t="s">
        <v>61</v>
      </c>
      <c r="AO13" s="122" t="s">
        <v>61</v>
      </c>
      <c r="AP13" s="122" t="s">
        <v>61</v>
      </c>
      <c r="AQ13" s="122" t="s">
        <v>61</v>
      </c>
      <c r="AR13" s="122" t="s">
        <v>61</v>
      </c>
      <c r="AS13" s="122" t="s">
        <v>61</v>
      </c>
    </row>
    <row r="14" spans="1:45">
      <c r="AB14" s="23"/>
      <c r="AC14" s="23"/>
      <c r="AD14" s="23"/>
      <c r="AE14" s="23"/>
      <c r="AF14" s="23"/>
      <c r="AG14" s="23"/>
      <c r="AI14" s="23"/>
      <c r="AJ14" s="23"/>
      <c r="AK14" s="23"/>
      <c r="AL14" s="23"/>
      <c r="AM14" s="23"/>
      <c r="AN14" s="23"/>
      <c r="AO14" s="23"/>
      <c r="AP14" s="23"/>
      <c r="AQ14" s="23"/>
      <c r="AR14" s="23"/>
      <c r="AS14" s="23"/>
    </row>
    <row r="15" spans="1:45">
      <c r="AB15" s="23"/>
      <c r="AC15" s="23"/>
      <c r="AD15" s="23"/>
      <c r="AE15" s="23"/>
      <c r="AF15" s="23"/>
      <c r="AG15" s="23"/>
      <c r="AI15" s="23"/>
      <c r="AJ15" s="23"/>
      <c r="AK15" s="23"/>
      <c r="AL15" s="23"/>
      <c r="AM15" s="23"/>
      <c r="AN15" s="23"/>
      <c r="AO15" s="23"/>
      <c r="AP15" s="23"/>
      <c r="AQ15" s="23"/>
      <c r="AR15" s="23"/>
      <c r="AS15" s="23"/>
    </row>
    <row r="16" spans="1:45">
      <c r="AB16" s="23"/>
      <c r="AC16" s="23"/>
      <c r="AD16" s="23"/>
      <c r="AE16" s="23"/>
      <c r="AF16" s="23"/>
      <c r="AG16" s="23"/>
      <c r="AI16" s="23"/>
      <c r="AJ16" s="23"/>
      <c r="AK16" s="23"/>
      <c r="AL16" s="23"/>
      <c r="AM16" s="23"/>
      <c r="AN16" s="23"/>
      <c r="AO16" s="23"/>
      <c r="AP16" s="23"/>
      <c r="AQ16" s="23"/>
      <c r="AR16" s="23"/>
      <c r="AS16" s="23"/>
    </row>
    <row r="17" spans="28:45">
      <c r="AB17" s="23"/>
      <c r="AC17" s="23"/>
      <c r="AD17" s="23"/>
      <c r="AE17" s="23"/>
      <c r="AF17" s="23"/>
      <c r="AG17" s="23"/>
      <c r="AI17" s="23"/>
      <c r="AJ17" s="23"/>
      <c r="AK17" s="23"/>
      <c r="AL17" s="23"/>
      <c r="AM17" s="23"/>
      <c r="AN17" s="23"/>
      <c r="AO17" s="23"/>
      <c r="AP17" s="23"/>
      <c r="AQ17" s="23"/>
      <c r="AR17" s="23"/>
      <c r="AS17" s="23"/>
    </row>
    <row r="18" spans="28:45">
      <c r="AB18" s="23"/>
      <c r="AC18" s="23"/>
      <c r="AD18" s="23"/>
      <c r="AE18" s="23"/>
      <c r="AF18" s="23"/>
      <c r="AG18" s="23"/>
      <c r="AI18" s="23"/>
      <c r="AJ18" s="23"/>
      <c r="AK18" s="23"/>
      <c r="AL18" s="23"/>
      <c r="AM18" s="23"/>
      <c r="AN18" s="23"/>
      <c r="AO18" s="23"/>
      <c r="AP18" s="23"/>
      <c r="AQ18" s="23"/>
      <c r="AR18" s="23"/>
      <c r="AS18" s="23"/>
    </row>
    <row r="19" spans="28:45">
      <c r="AB19" s="23"/>
      <c r="AC19" s="23"/>
      <c r="AD19" s="23"/>
      <c r="AE19" s="23"/>
      <c r="AF19" s="23"/>
      <c r="AG19" s="23"/>
      <c r="AI19" s="23"/>
      <c r="AJ19" s="23"/>
      <c r="AK19" s="23"/>
      <c r="AL19" s="23"/>
      <c r="AM19" s="23"/>
      <c r="AN19" s="23"/>
      <c r="AO19" s="23"/>
      <c r="AP19" s="23"/>
      <c r="AQ19" s="23"/>
      <c r="AR19" s="23"/>
      <c r="AS19" s="23"/>
    </row>
    <row r="20" spans="28:45">
      <c r="AB20" s="23"/>
      <c r="AC20" s="23"/>
      <c r="AD20" s="23"/>
      <c r="AE20" s="23"/>
      <c r="AF20" s="23"/>
      <c r="AG20" s="23"/>
      <c r="AI20" s="23"/>
      <c r="AJ20" s="23"/>
      <c r="AK20" s="23"/>
      <c r="AL20" s="23"/>
      <c r="AM20" s="23"/>
      <c r="AN20" s="23"/>
      <c r="AO20" s="23"/>
      <c r="AP20" s="23"/>
      <c r="AQ20" s="23"/>
      <c r="AR20" s="23"/>
      <c r="AS20" s="23"/>
    </row>
    <row r="21" spans="28:45">
      <c r="AB21" s="23"/>
      <c r="AC21" s="23"/>
      <c r="AD21" s="23"/>
      <c r="AE21" s="23"/>
      <c r="AF21" s="23"/>
      <c r="AG21" s="23"/>
      <c r="AI21" s="23"/>
      <c r="AJ21" s="23"/>
      <c r="AK21" s="23"/>
      <c r="AL21" s="23"/>
      <c r="AM21" s="23"/>
      <c r="AN21" s="23"/>
      <c r="AO21" s="23"/>
      <c r="AP21" s="23"/>
      <c r="AQ21" s="23"/>
      <c r="AR21" s="23"/>
      <c r="AS21" s="23"/>
    </row>
    <row r="22" spans="28:45">
      <c r="AB22" s="23"/>
      <c r="AC22" s="23"/>
      <c r="AD22" s="23"/>
      <c r="AE22" s="23"/>
      <c r="AF22" s="23"/>
      <c r="AG22" s="23"/>
      <c r="AI22" s="23"/>
      <c r="AJ22" s="23"/>
      <c r="AK22" s="23"/>
      <c r="AL22" s="23"/>
      <c r="AM22" s="23"/>
      <c r="AN22" s="23"/>
      <c r="AO22" s="23"/>
      <c r="AP22" s="23"/>
      <c r="AQ22" s="23"/>
      <c r="AR22" s="23"/>
      <c r="AS22" s="23"/>
    </row>
    <row r="23" spans="28:45">
      <c r="AB23" s="23"/>
      <c r="AC23" s="23"/>
      <c r="AD23" s="23"/>
      <c r="AE23" s="23"/>
      <c r="AF23" s="23"/>
      <c r="AG23" s="23"/>
      <c r="AI23" s="23"/>
      <c r="AJ23" s="23"/>
      <c r="AK23" s="23"/>
      <c r="AL23" s="23"/>
      <c r="AM23" s="23"/>
      <c r="AN23" s="23"/>
      <c r="AO23" s="23"/>
      <c r="AP23" s="23"/>
      <c r="AQ23" s="23"/>
      <c r="AR23" s="23"/>
      <c r="AS23" s="23"/>
    </row>
    <row r="24" spans="28:45">
      <c r="AB24" s="23"/>
      <c r="AC24" s="23"/>
      <c r="AD24" s="23"/>
      <c r="AE24" s="23"/>
      <c r="AF24" s="23"/>
      <c r="AG24" s="23"/>
      <c r="AI24" s="23"/>
      <c r="AJ24" s="23"/>
      <c r="AK24" s="23"/>
      <c r="AL24" s="23"/>
      <c r="AM24" s="23"/>
      <c r="AN24" s="23"/>
      <c r="AO24" s="23"/>
      <c r="AP24" s="23"/>
      <c r="AQ24" s="23"/>
      <c r="AR24" s="23"/>
      <c r="AS24" s="23"/>
    </row>
    <row r="25" spans="28:45">
      <c r="AB25" s="23"/>
      <c r="AC25" s="23"/>
      <c r="AD25" s="23"/>
      <c r="AE25" s="23"/>
      <c r="AF25" s="23"/>
      <c r="AG25" s="23"/>
      <c r="AI25" s="23"/>
      <c r="AJ25" s="23"/>
      <c r="AK25" s="23"/>
      <c r="AL25" s="23"/>
      <c r="AM25" s="23"/>
      <c r="AN25" s="23"/>
      <c r="AO25" s="23"/>
      <c r="AP25" s="23"/>
      <c r="AQ25" s="23"/>
      <c r="AR25" s="23"/>
      <c r="AS25" s="23"/>
    </row>
    <row r="26" spans="28:45">
      <c r="AB26" s="23"/>
      <c r="AC26" s="23"/>
      <c r="AD26" s="23"/>
      <c r="AE26" s="23"/>
      <c r="AF26" s="23"/>
      <c r="AG26" s="23"/>
      <c r="AI26" s="23"/>
      <c r="AJ26" s="23"/>
      <c r="AK26" s="23"/>
      <c r="AL26" s="23"/>
      <c r="AM26" s="23"/>
      <c r="AN26" s="23"/>
      <c r="AO26" s="23"/>
      <c r="AP26" s="23"/>
      <c r="AQ26" s="23"/>
      <c r="AR26" s="23"/>
      <c r="AS26" s="23"/>
    </row>
    <row r="27" spans="28:45">
      <c r="AB27" s="23"/>
      <c r="AC27" s="23"/>
      <c r="AD27" s="23"/>
      <c r="AE27" s="23"/>
      <c r="AF27" s="23"/>
      <c r="AG27" s="23"/>
      <c r="AI27" s="23"/>
      <c r="AJ27" s="23"/>
      <c r="AK27" s="23"/>
      <c r="AL27" s="23"/>
      <c r="AM27" s="23"/>
      <c r="AN27" s="23"/>
      <c r="AO27" s="23"/>
      <c r="AP27" s="23"/>
      <c r="AQ27" s="23"/>
      <c r="AR27" s="23"/>
      <c r="AS27" s="23"/>
    </row>
    <row r="28" spans="28:45">
      <c r="AB28" s="23"/>
      <c r="AC28" s="23"/>
      <c r="AD28" s="23"/>
      <c r="AE28" s="23"/>
      <c r="AF28" s="23"/>
      <c r="AG28" s="23"/>
      <c r="AI28" s="23"/>
      <c r="AJ28" s="23"/>
      <c r="AK28" s="23"/>
      <c r="AL28" s="23"/>
      <c r="AM28" s="23"/>
      <c r="AN28" s="23"/>
      <c r="AO28" s="23"/>
      <c r="AP28" s="23"/>
      <c r="AQ28" s="23"/>
      <c r="AR28" s="23"/>
      <c r="AS28" s="23"/>
    </row>
    <row r="29" spans="28:45">
      <c r="AB29" s="23"/>
      <c r="AC29" s="23"/>
      <c r="AD29" s="23"/>
      <c r="AE29" s="23"/>
      <c r="AF29" s="23"/>
      <c r="AG29" s="23"/>
      <c r="AI29" s="23"/>
      <c r="AJ29" s="23"/>
      <c r="AK29" s="23"/>
      <c r="AL29" s="23"/>
      <c r="AM29" s="23"/>
      <c r="AN29" s="23"/>
      <c r="AO29" s="23"/>
      <c r="AP29" s="23"/>
      <c r="AQ29" s="23"/>
      <c r="AR29" s="23"/>
      <c r="AS29" s="23"/>
    </row>
    <row r="30" spans="28:45">
      <c r="AB30" s="23"/>
      <c r="AC30" s="23"/>
      <c r="AD30" s="23"/>
      <c r="AE30" s="23"/>
      <c r="AF30" s="23"/>
      <c r="AG30" s="23"/>
      <c r="AI30" s="23"/>
      <c r="AJ30" s="23"/>
      <c r="AK30" s="23"/>
      <c r="AL30" s="23"/>
      <c r="AM30" s="23"/>
      <c r="AN30" s="23"/>
      <c r="AO30" s="23"/>
      <c r="AP30" s="23"/>
      <c r="AQ30" s="23"/>
      <c r="AR30" s="23"/>
      <c r="AS30" s="23"/>
    </row>
    <row r="31" spans="28:45">
      <c r="AB31" s="23"/>
      <c r="AC31" s="23"/>
      <c r="AD31" s="23"/>
      <c r="AE31" s="23"/>
      <c r="AF31" s="23"/>
      <c r="AG31" s="23"/>
      <c r="AI31" s="23"/>
      <c r="AJ31" s="23"/>
      <c r="AK31" s="23"/>
      <c r="AL31" s="23"/>
      <c r="AM31" s="23"/>
      <c r="AN31" s="23"/>
      <c r="AO31" s="23"/>
      <c r="AP31" s="23"/>
      <c r="AQ31" s="23"/>
      <c r="AR31" s="23"/>
      <c r="AS31" s="23"/>
    </row>
    <row r="32" spans="28:45">
      <c r="AB32" s="23"/>
      <c r="AC32" s="23"/>
      <c r="AD32" s="23"/>
      <c r="AE32" s="23"/>
      <c r="AF32" s="23"/>
      <c r="AG32" s="23"/>
      <c r="AI32" s="23"/>
      <c r="AJ32" s="23"/>
      <c r="AK32" s="23"/>
      <c r="AL32" s="23"/>
      <c r="AM32" s="23"/>
      <c r="AN32" s="23"/>
      <c r="AO32" s="23"/>
      <c r="AP32" s="23"/>
      <c r="AQ32" s="23"/>
      <c r="AR32" s="23"/>
      <c r="AS32" s="23"/>
    </row>
    <row r="33" spans="28:45">
      <c r="AB33" s="23"/>
      <c r="AC33" s="23"/>
      <c r="AD33" s="23"/>
      <c r="AE33" s="23"/>
      <c r="AF33" s="23"/>
      <c r="AG33" s="23"/>
      <c r="AI33" s="23"/>
      <c r="AJ33" s="23"/>
      <c r="AK33" s="23"/>
      <c r="AL33" s="23"/>
      <c r="AM33" s="23"/>
      <c r="AN33" s="23"/>
      <c r="AO33" s="23"/>
      <c r="AP33" s="23"/>
      <c r="AQ33" s="23"/>
      <c r="AR33" s="23"/>
      <c r="AS33" s="23"/>
    </row>
    <row r="34" spans="28:45">
      <c r="AB34" s="23"/>
      <c r="AC34" s="23"/>
      <c r="AD34" s="23"/>
      <c r="AE34" s="23"/>
      <c r="AF34" s="23"/>
      <c r="AG34" s="23"/>
      <c r="AI34" s="23"/>
      <c r="AJ34" s="23"/>
      <c r="AK34" s="23"/>
      <c r="AL34" s="23"/>
      <c r="AM34" s="23"/>
      <c r="AN34" s="23"/>
      <c r="AO34" s="23"/>
      <c r="AP34" s="23"/>
      <c r="AQ34" s="23"/>
      <c r="AR34" s="23"/>
      <c r="AS34" s="23"/>
    </row>
  </sheetData>
  <mergeCells count="41">
    <mergeCell ref="B2:C4"/>
    <mergeCell ref="D2:AA2"/>
    <mergeCell ref="AB2:AS2"/>
    <mergeCell ref="D3:Q3"/>
    <mergeCell ref="R3:AA3"/>
    <mergeCell ref="AB3:AS3"/>
    <mergeCell ref="D4:AA4"/>
    <mergeCell ref="AB4:AS4"/>
    <mergeCell ref="AB6:AS6"/>
    <mergeCell ref="A8:A13"/>
    <mergeCell ref="B8:B13"/>
    <mergeCell ref="C8:C13"/>
    <mergeCell ref="D8:D13"/>
    <mergeCell ref="E8:E13"/>
    <mergeCell ref="F8:F13"/>
    <mergeCell ref="G8:G13"/>
    <mergeCell ref="H8:H13"/>
    <mergeCell ref="I8:I13"/>
    <mergeCell ref="A6:A7"/>
    <mergeCell ref="B6:J6"/>
    <mergeCell ref="K6:R6"/>
    <mergeCell ref="S6:V6"/>
    <mergeCell ref="X6:X7"/>
    <mergeCell ref="Z6:AA6"/>
    <mergeCell ref="J8:J13"/>
    <mergeCell ref="K8:K11"/>
    <mergeCell ref="L8:L11"/>
    <mergeCell ref="M8:M11"/>
    <mergeCell ref="N8:N11"/>
    <mergeCell ref="R12:R13"/>
    <mergeCell ref="P8:P11"/>
    <mergeCell ref="Q8:Q11"/>
    <mergeCell ref="R8:R11"/>
    <mergeCell ref="K12:K13"/>
    <mergeCell ref="L12:L13"/>
    <mergeCell ref="M12:M13"/>
    <mergeCell ref="N12:N13"/>
    <mergeCell ref="O12:O13"/>
    <mergeCell ref="P12:P13"/>
    <mergeCell ref="Q12:Q13"/>
    <mergeCell ref="O8:O11"/>
  </mergeCells>
  <conditionalFormatting sqref="AB14:AG534 AI14:AS534">
    <cfRule type="cellIs" dxfId="41" priority="10" operator="equal">
      <formula>"Aplica"</formula>
    </cfRule>
  </conditionalFormatting>
  <conditionalFormatting sqref="AI12:AS13 AB12:AC13 AE12:AG13">
    <cfRule type="cellIs" dxfId="40" priority="9" operator="equal">
      <formula>"Aplica"</formula>
    </cfRule>
  </conditionalFormatting>
  <conditionalFormatting sqref="AH14:AH534">
    <cfRule type="cellIs" dxfId="39" priority="8" operator="equal">
      <formula>"Aplica"</formula>
    </cfRule>
  </conditionalFormatting>
  <conditionalFormatting sqref="AH12:AH13">
    <cfRule type="cellIs" dxfId="38" priority="7" operator="equal">
      <formula>"Aplica"</formula>
    </cfRule>
  </conditionalFormatting>
  <conditionalFormatting sqref="AB8:AG8 AI8:AS8">
    <cfRule type="cellIs" dxfId="37" priority="6" operator="equal">
      <formula>"Aplica"</formula>
    </cfRule>
  </conditionalFormatting>
  <conditionalFormatting sqref="AH8">
    <cfRule type="cellIs" dxfId="36" priority="5" operator="equal">
      <formula>"Aplica"</formula>
    </cfRule>
  </conditionalFormatting>
  <conditionalFormatting sqref="AB9:AG11 AI9:AS11">
    <cfRule type="cellIs" dxfId="35" priority="4" operator="equal">
      <formula>"Aplica"</formula>
    </cfRule>
  </conditionalFormatting>
  <conditionalFormatting sqref="AH9:AH11">
    <cfRule type="cellIs" dxfId="34" priority="3" operator="equal">
      <formula>"Aplica"</formula>
    </cfRule>
  </conditionalFormatting>
  <conditionalFormatting sqref="AD12">
    <cfRule type="cellIs" dxfId="33" priority="2" operator="equal">
      <formula>"Aplica"</formula>
    </cfRule>
  </conditionalFormatting>
  <conditionalFormatting sqref="AD13">
    <cfRule type="cellIs" dxfId="32" priority="1" operator="equal">
      <formula>"Aplica"</formula>
    </cfRule>
  </conditionalFormatting>
  <dataValidations count="3">
    <dataValidation type="list" allowBlank="1" showInputMessage="1" showErrorMessage="1" sqref="AB8:AS13" xr:uid="{00000000-0002-0000-0800-000000000000}">
      <formula1>"Aplica, -"</formula1>
    </dataValidation>
    <dataValidation type="list" allowBlank="1" showInputMessage="1" showErrorMessage="1" sqref="E8" xr:uid="{00000000-0002-0000-0800-000001000000}">
      <formula1>INDIRECT(D8)</formula1>
    </dataValidation>
    <dataValidation type="list" allowBlank="1" showInputMessage="1" showErrorMessage="1" sqref="AI14:AS333 AB14:AG333" xr:uid="{00000000-0002-0000-0800-000002000000}">
      <formula1>"Aplica"</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3000000}">
          <x14:formula1>
            <xm:f>'C:\Users\ALEXAN~1\AppData\Local\Temp\Rar$DIa0.286\[GCON - PLAN DE ACCIÓN 2020.xlsx]Instructivo'!#REF!</xm:f>
          </x14:formula1>
          <xm:sqref>R8:R13</xm:sqref>
        </x14:dataValidation>
        <x14:dataValidation type="list" allowBlank="1" showInputMessage="1" showErrorMessage="1" xr:uid="{00000000-0002-0000-0800-000004000000}">
          <x14:formula1>
            <xm:f>'C:\Users\ALEXAN~1\AppData\Local\Temp\Rar$DIa0.286\[GCON - PLAN DE ACCIÓN 2020.xlsx]Hoja2'!#REF!</xm:f>
          </x14:formula1>
          <xm:sqref>X8:X13 F8 B8:D8</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S50"/>
  <sheetViews>
    <sheetView topLeftCell="L8" workbookViewId="0">
      <selection activeCell="S8" sqref="S8:S29"/>
    </sheetView>
  </sheetViews>
  <sheetFormatPr defaultColWidth="11.42578125" defaultRowHeight="13.9"/>
  <cols>
    <col min="1" max="1" width="5.5703125" style="1" bestFit="1" customWidth="1"/>
    <col min="2" max="2" width="22.5703125" style="1" customWidth="1"/>
    <col min="3" max="3" width="18.42578125" style="1" customWidth="1"/>
    <col min="4" max="5" width="21.28515625" style="1" customWidth="1"/>
    <col min="6" max="6" width="21.140625" style="1" customWidth="1"/>
    <col min="7" max="7" width="19.42578125" style="1" customWidth="1"/>
    <col min="8" max="8" width="14.85546875" style="1" customWidth="1"/>
    <col min="9" max="10" width="21.140625" style="1" customWidth="1"/>
    <col min="11" max="11" width="17.85546875" style="1" customWidth="1"/>
    <col min="12" max="12" width="23.140625" style="1" customWidth="1"/>
    <col min="13" max="14" width="19.85546875" style="1" customWidth="1"/>
    <col min="15" max="15" width="13.85546875" style="1" hidden="1" customWidth="1"/>
    <col min="16" max="16" width="17.140625" style="1" customWidth="1"/>
    <col min="17" max="18" width="19.7109375" style="1" customWidth="1"/>
    <col min="19" max="19" width="60.85546875" style="1" customWidth="1"/>
    <col min="20" max="20" width="23.5703125" style="1" customWidth="1"/>
    <col min="21" max="21" width="23.85546875" style="1" customWidth="1"/>
    <col min="22" max="22" width="20.28515625" style="1" customWidth="1"/>
    <col min="23" max="23" width="19.85546875" style="1" hidden="1" customWidth="1"/>
    <col min="24" max="24" width="21.5703125" style="1" customWidth="1"/>
    <col min="25" max="25" width="19.85546875" style="1" hidden="1" customWidth="1"/>
    <col min="26" max="26" width="26.7109375" style="1" customWidth="1"/>
    <col min="27" max="27" width="21.28515625" style="1" customWidth="1"/>
    <col min="28" max="28" width="17.5703125" style="1" customWidth="1"/>
    <col min="29" max="29" width="18.140625" style="1" customWidth="1"/>
    <col min="30" max="30" width="19" style="1" customWidth="1"/>
    <col min="31" max="31" width="24.85546875" style="1" customWidth="1"/>
    <col min="32" max="32" width="17" style="1" customWidth="1"/>
    <col min="33" max="33" width="17.85546875" style="1" customWidth="1"/>
    <col min="34" max="34" width="15.42578125" style="1" customWidth="1"/>
    <col min="35" max="35" width="19.7109375" style="1" customWidth="1"/>
    <col min="36" max="36" width="16.140625" style="1" customWidth="1"/>
    <col min="37" max="37" width="15.7109375" style="1" customWidth="1"/>
    <col min="38" max="38" width="19.28515625" style="1" customWidth="1"/>
    <col min="39" max="41" width="15.7109375" style="1" customWidth="1"/>
    <col min="42" max="42" width="24.5703125" style="1" customWidth="1"/>
    <col min="43" max="43" width="23.7109375" style="1" customWidth="1"/>
    <col min="44" max="44" width="19.5703125" style="1" customWidth="1"/>
    <col min="45" max="45" width="11.85546875" style="1" customWidth="1"/>
    <col min="46" max="16384" width="11.42578125" style="1"/>
  </cols>
  <sheetData>
    <row r="1" spans="1:45" ht="14.45" thickBot="1"/>
    <row r="2" spans="1:45" ht="45" customHeight="1" thickBot="1">
      <c r="B2" s="303"/>
      <c r="C2" s="304"/>
      <c r="D2" s="309" t="s">
        <v>0</v>
      </c>
      <c r="E2" s="310"/>
      <c r="F2" s="310"/>
      <c r="G2" s="310"/>
      <c r="H2" s="310"/>
      <c r="I2" s="310"/>
      <c r="J2" s="310"/>
      <c r="K2" s="310"/>
      <c r="L2" s="310"/>
      <c r="M2" s="310"/>
      <c r="N2" s="310"/>
      <c r="O2" s="310"/>
      <c r="P2" s="310"/>
      <c r="Q2" s="310"/>
      <c r="R2" s="310"/>
      <c r="S2" s="310"/>
      <c r="T2" s="310"/>
      <c r="U2" s="310"/>
      <c r="V2" s="310"/>
      <c r="W2" s="310"/>
      <c r="X2" s="310"/>
      <c r="Y2" s="310"/>
      <c r="Z2" s="310"/>
      <c r="AA2" s="311"/>
      <c r="AB2" s="312" t="s">
        <v>0</v>
      </c>
      <c r="AC2" s="313"/>
      <c r="AD2" s="313"/>
      <c r="AE2" s="313"/>
      <c r="AF2" s="313"/>
      <c r="AG2" s="313"/>
      <c r="AH2" s="313"/>
      <c r="AI2" s="313"/>
      <c r="AJ2" s="313"/>
      <c r="AK2" s="313"/>
      <c r="AL2" s="313"/>
      <c r="AM2" s="313"/>
      <c r="AN2" s="313"/>
      <c r="AO2" s="313"/>
      <c r="AP2" s="313"/>
      <c r="AQ2" s="313"/>
      <c r="AR2" s="313"/>
      <c r="AS2" s="313"/>
    </row>
    <row r="3" spans="1:45" ht="45" customHeight="1" thickBot="1">
      <c r="B3" s="305"/>
      <c r="C3" s="306"/>
      <c r="D3" s="314" t="s">
        <v>1</v>
      </c>
      <c r="E3" s="315"/>
      <c r="F3" s="315"/>
      <c r="G3" s="315"/>
      <c r="H3" s="315"/>
      <c r="I3" s="315"/>
      <c r="J3" s="315"/>
      <c r="K3" s="315"/>
      <c r="L3" s="315"/>
      <c r="M3" s="315"/>
      <c r="N3" s="315"/>
      <c r="O3" s="315"/>
      <c r="P3" s="315"/>
      <c r="Q3" s="316"/>
      <c r="R3" s="317" t="s">
        <v>2</v>
      </c>
      <c r="S3" s="315"/>
      <c r="T3" s="315"/>
      <c r="U3" s="315"/>
      <c r="V3" s="315"/>
      <c r="W3" s="315"/>
      <c r="X3" s="315"/>
      <c r="Y3" s="315"/>
      <c r="Z3" s="315"/>
      <c r="AA3" s="318"/>
      <c r="AB3" s="319"/>
      <c r="AC3" s="320"/>
      <c r="AD3" s="320"/>
      <c r="AE3" s="320"/>
      <c r="AF3" s="320"/>
      <c r="AG3" s="320"/>
      <c r="AH3" s="320"/>
      <c r="AI3" s="320"/>
      <c r="AJ3" s="320"/>
      <c r="AK3" s="320"/>
      <c r="AL3" s="320"/>
      <c r="AM3" s="320"/>
      <c r="AN3" s="320"/>
      <c r="AO3" s="320"/>
      <c r="AP3" s="320"/>
      <c r="AQ3" s="320"/>
      <c r="AR3" s="320"/>
      <c r="AS3" s="320"/>
    </row>
    <row r="4" spans="1:45" ht="45" customHeight="1" thickBot="1">
      <c r="B4" s="307"/>
      <c r="C4" s="308"/>
      <c r="D4" s="314" t="s">
        <v>3</v>
      </c>
      <c r="E4" s="315"/>
      <c r="F4" s="315"/>
      <c r="G4" s="315"/>
      <c r="H4" s="315"/>
      <c r="I4" s="315"/>
      <c r="J4" s="315"/>
      <c r="K4" s="315"/>
      <c r="L4" s="315"/>
      <c r="M4" s="315"/>
      <c r="N4" s="315"/>
      <c r="O4" s="315"/>
      <c r="P4" s="315"/>
      <c r="Q4" s="315"/>
      <c r="R4" s="315"/>
      <c r="S4" s="315"/>
      <c r="T4" s="315"/>
      <c r="U4" s="315"/>
      <c r="V4" s="315"/>
      <c r="W4" s="315"/>
      <c r="X4" s="315"/>
      <c r="Y4" s="315"/>
      <c r="Z4" s="315"/>
      <c r="AA4" s="318"/>
      <c r="AB4" s="319"/>
      <c r="AC4" s="320"/>
      <c r="AD4" s="320"/>
      <c r="AE4" s="320"/>
      <c r="AF4" s="320"/>
      <c r="AG4" s="320"/>
      <c r="AH4" s="320"/>
      <c r="AI4" s="320"/>
      <c r="AJ4" s="320"/>
      <c r="AK4" s="320"/>
      <c r="AL4" s="320"/>
      <c r="AM4" s="320"/>
      <c r="AN4" s="320"/>
      <c r="AO4" s="320"/>
      <c r="AP4" s="320"/>
      <c r="AQ4" s="320"/>
      <c r="AR4" s="320"/>
      <c r="AS4" s="320"/>
    </row>
    <row r="6" spans="1:45" ht="36" customHeight="1">
      <c r="A6" s="323" t="s">
        <v>4</v>
      </c>
      <c r="B6" s="324" t="s">
        <v>5</v>
      </c>
      <c r="C6" s="325"/>
      <c r="D6" s="325"/>
      <c r="E6" s="325"/>
      <c r="F6" s="325"/>
      <c r="G6" s="325"/>
      <c r="H6" s="325"/>
      <c r="I6" s="325"/>
      <c r="J6" s="326"/>
      <c r="K6" s="327" t="s">
        <v>6</v>
      </c>
      <c r="L6" s="328"/>
      <c r="M6" s="328"/>
      <c r="N6" s="328"/>
      <c r="O6" s="328"/>
      <c r="P6" s="328"/>
      <c r="Q6" s="328"/>
      <c r="R6" s="329"/>
      <c r="S6" s="330" t="s">
        <v>7</v>
      </c>
      <c r="T6" s="330"/>
      <c r="U6" s="330"/>
      <c r="V6" s="330"/>
      <c r="W6" s="103"/>
      <c r="X6" s="331" t="s">
        <v>8</v>
      </c>
      <c r="Y6" s="103"/>
      <c r="Z6" s="331" t="s">
        <v>9</v>
      </c>
      <c r="AA6" s="331"/>
      <c r="AB6" s="321" t="s">
        <v>10</v>
      </c>
      <c r="AC6" s="322"/>
      <c r="AD6" s="322"/>
      <c r="AE6" s="322"/>
      <c r="AF6" s="322"/>
      <c r="AG6" s="322"/>
      <c r="AH6" s="322"/>
      <c r="AI6" s="322"/>
      <c r="AJ6" s="322"/>
      <c r="AK6" s="322"/>
      <c r="AL6" s="322"/>
      <c r="AM6" s="322"/>
      <c r="AN6" s="322"/>
      <c r="AO6" s="322"/>
      <c r="AP6" s="322"/>
      <c r="AQ6" s="322"/>
      <c r="AR6" s="322"/>
      <c r="AS6" s="322"/>
    </row>
    <row r="7" spans="1:45" ht="108" customHeight="1">
      <c r="A7" s="323"/>
      <c r="B7" s="2" t="s">
        <v>11</v>
      </c>
      <c r="C7" s="2" t="s">
        <v>12</v>
      </c>
      <c r="D7" s="2" t="s">
        <v>13</v>
      </c>
      <c r="E7" s="2" t="s">
        <v>14</v>
      </c>
      <c r="F7" s="2" t="s">
        <v>15</v>
      </c>
      <c r="G7" s="2" t="s">
        <v>16</v>
      </c>
      <c r="H7" s="2" t="s">
        <v>17</v>
      </c>
      <c r="I7" s="2" t="s">
        <v>18</v>
      </c>
      <c r="J7" s="2" t="s">
        <v>19</v>
      </c>
      <c r="K7" s="3" t="s">
        <v>20</v>
      </c>
      <c r="L7" s="3" t="s">
        <v>21</v>
      </c>
      <c r="M7" s="3" t="s">
        <v>22</v>
      </c>
      <c r="N7" s="3" t="s">
        <v>23</v>
      </c>
      <c r="O7" s="3" t="s">
        <v>24</v>
      </c>
      <c r="P7" s="3" t="s">
        <v>25</v>
      </c>
      <c r="Q7" s="3" t="s">
        <v>19</v>
      </c>
      <c r="R7" s="3" t="s">
        <v>26</v>
      </c>
      <c r="S7" s="4" t="s">
        <v>27</v>
      </c>
      <c r="T7" s="4" t="s">
        <v>18</v>
      </c>
      <c r="U7" s="4" t="s">
        <v>28</v>
      </c>
      <c r="V7" s="4" t="s">
        <v>29</v>
      </c>
      <c r="W7" s="4"/>
      <c r="X7" s="331"/>
      <c r="Y7" s="4" t="s">
        <v>19</v>
      </c>
      <c r="Z7" s="5" t="s">
        <v>30</v>
      </c>
      <c r="AA7" s="5" t="s">
        <v>31</v>
      </c>
      <c r="AB7" s="6" t="s">
        <v>32</v>
      </c>
      <c r="AC7" s="6" t="s">
        <v>33</v>
      </c>
      <c r="AD7" s="6" t="s">
        <v>34</v>
      </c>
      <c r="AE7" s="6" t="s">
        <v>35</v>
      </c>
      <c r="AF7" s="6" t="s">
        <v>36</v>
      </c>
      <c r="AG7" s="6" t="s">
        <v>37</v>
      </c>
      <c r="AH7" s="6" t="s">
        <v>38</v>
      </c>
      <c r="AI7" s="6" t="s">
        <v>39</v>
      </c>
      <c r="AJ7" s="6" t="s">
        <v>40</v>
      </c>
      <c r="AK7" s="6" t="s">
        <v>41</v>
      </c>
      <c r="AL7" s="6" t="s">
        <v>42</v>
      </c>
      <c r="AM7" s="6" t="s">
        <v>43</v>
      </c>
      <c r="AN7" s="6" t="s">
        <v>44</v>
      </c>
      <c r="AO7" s="6" t="s">
        <v>45</v>
      </c>
      <c r="AP7" s="6" t="s">
        <v>46</v>
      </c>
      <c r="AQ7" s="6" t="s">
        <v>47</v>
      </c>
      <c r="AR7" s="6" t="s">
        <v>48</v>
      </c>
      <c r="AS7" s="6" t="s">
        <v>49</v>
      </c>
    </row>
    <row r="8" spans="1:45" ht="14.45" customHeight="1">
      <c r="A8" s="158">
        <v>15</v>
      </c>
      <c r="B8" s="158" t="s">
        <v>536</v>
      </c>
      <c r="C8" s="158" t="s">
        <v>537</v>
      </c>
      <c r="D8" s="158" t="s">
        <v>184</v>
      </c>
      <c r="E8" s="158" t="s">
        <v>185</v>
      </c>
      <c r="F8" s="158" t="s">
        <v>170</v>
      </c>
      <c r="G8" s="158" t="s">
        <v>538</v>
      </c>
      <c r="H8" s="158" t="s">
        <v>539</v>
      </c>
      <c r="I8" s="167">
        <v>1</v>
      </c>
      <c r="J8" s="167">
        <f>(Q24*L24)+(Q26*L26)</f>
        <v>0</v>
      </c>
      <c r="K8" s="152" t="s">
        <v>540</v>
      </c>
      <c r="L8" s="228">
        <v>0.5</v>
      </c>
      <c r="M8" s="151">
        <v>43862</v>
      </c>
      <c r="N8" s="151">
        <v>44042</v>
      </c>
      <c r="O8" s="152"/>
      <c r="P8" s="152" t="s">
        <v>306</v>
      </c>
      <c r="Q8" s="153">
        <v>0</v>
      </c>
      <c r="R8" s="153" t="s">
        <v>541</v>
      </c>
      <c r="S8" s="123" t="s">
        <v>542</v>
      </c>
      <c r="T8" s="106">
        <v>0.1</v>
      </c>
      <c r="U8" s="117">
        <f>M8</f>
        <v>43862</v>
      </c>
      <c r="V8" s="117">
        <f>U8+30</f>
        <v>43892</v>
      </c>
      <c r="W8" s="7">
        <f>V8-U8</f>
        <v>30</v>
      </c>
      <c r="X8" s="104"/>
      <c r="Y8" s="8">
        <f>IF(X8="ejecutado",1,0)</f>
        <v>0</v>
      </c>
      <c r="Z8" s="9"/>
      <c r="AA8" s="9"/>
      <c r="AB8" s="122" t="s">
        <v>61</v>
      </c>
      <c r="AC8" s="122" t="s">
        <v>61</v>
      </c>
      <c r="AD8" s="122" t="s">
        <v>61</v>
      </c>
      <c r="AE8" s="122" t="s">
        <v>61</v>
      </c>
      <c r="AF8" s="122" t="s">
        <v>61</v>
      </c>
      <c r="AG8" s="122" t="s">
        <v>61</v>
      </c>
      <c r="AH8" s="122" t="s">
        <v>61</v>
      </c>
      <c r="AI8" s="122" t="s">
        <v>61</v>
      </c>
      <c r="AJ8" s="122" t="s">
        <v>61</v>
      </c>
      <c r="AK8" s="122" t="s">
        <v>61</v>
      </c>
      <c r="AL8" s="122" t="s">
        <v>61</v>
      </c>
      <c r="AM8" s="122" t="s">
        <v>61</v>
      </c>
      <c r="AN8" s="122" t="s">
        <v>61</v>
      </c>
      <c r="AO8" s="122" t="s">
        <v>61</v>
      </c>
      <c r="AP8" s="122" t="s">
        <v>61</v>
      </c>
      <c r="AQ8" s="122" t="s">
        <v>61</v>
      </c>
      <c r="AR8" s="122" t="s">
        <v>61</v>
      </c>
      <c r="AS8" s="122" t="s">
        <v>61</v>
      </c>
    </row>
    <row r="9" spans="1:45" ht="14.45" customHeight="1">
      <c r="A9" s="174"/>
      <c r="B9" s="174"/>
      <c r="C9" s="174"/>
      <c r="D9" s="174"/>
      <c r="E9" s="174"/>
      <c r="F9" s="174"/>
      <c r="G9" s="174"/>
      <c r="H9" s="174"/>
      <c r="I9" s="165"/>
      <c r="J9" s="165"/>
      <c r="K9" s="152"/>
      <c r="L9" s="228"/>
      <c r="M9" s="151"/>
      <c r="N9" s="151"/>
      <c r="O9" s="152"/>
      <c r="P9" s="152"/>
      <c r="Q9" s="154"/>
      <c r="R9" s="154"/>
      <c r="S9" s="123" t="s">
        <v>543</v>
      </c>
      <c r="T9" s="106">
        <v>0.1</v>
      </c>
      <c r="U9" s="117">
        <f t="shared" ref="U9:U15" si="0">V8</f>
        <v>43892</v>
      </c>
      <c r="V9" s="117">
        <f>U9+30</f>
        <v>43922</v>
      </c>
      <c r="W9" s="7">
        <f t="shared" ref="W9:W10" si="1">V9-U9</f>
        <v>30</v>
      </c>
      <c r="X9" s="104"/>
      <c r="Y9" s="8">
        <f t="shared" ref="Y9:Y10" si="2">IF(X9="ejecutado",1,0)</f>
        <v>0</v>
      </c>
      <c r="Z9" s="9"/>
      <c r="AA9" s="9"/>
      <c r="AB9" s="122" t="s">
        <v>61</v>
      </c>
      <c r="AC9" s="122" t="s">
        <v>61</v>
      </c>
      <c r="AD9" s="122" t="s">
        <v>61</v>
      </c>
      <c r="AE9" s="122" t="s">
        <v>61</v>
      </c>
      <c r="AF9" s="122" t="s">
        <v>61</v>
      </c>
      <c r="AG9" s="122" t="s">
        <v>61</v>
      </c>
      <c r="AH9" s="122" t="s">
        <v>61</v>
      </c>
      <c r="AI9" s="122" t="s">
        <v>61</v>
      </c>
      <c r="AJ9" s="122" t="s">
        <v>61</v>
      </c>
      <c r="AK9" s="122" t="s">
        <v>61</v>
      </c>
      <c r="AL9" s="122" t="s">
        <v>61</v>
      </c>
      <c r="AM9" s="122" t="s">
        <v>61</v>
      </c>
      <c r="AN9" s="122" t="s">
        <v>61</v>
      </c>
      <c r="AO9" s="122" t="s">
        <v>61</v>
      </c>
      <c r="AP9" s="122" t="s">
        <v>61</v>
      </c>
      <c r="AQ9" s="122" t="s">
        <v>61</v>
      </c>
      <c r="AR9" s="122" t="s">
        <v>61</v>
      </c>
      <c r="AS9" s="122" t="s">
        <v>61</v>
      </c>
    </row>
    <row r="10" spans="1:45" ht="14.45" customHeight="1">
      <c r="A10" s="174"/>
      <c r="B10" s="174"/>
      <c r="C10" s="174"/>
      <c r="D10" s="174"/>
      <c r="E10" s="174"/>
      <c r="F10" s="174"/>
      <c r="G10" s="174"/>
      <c r="H10" s="174"/>
      <c r="I10" s="165"/>
      <c r="J10" s="165"/>
      <c r="K10" s="152"/>
      <c r="L10" s="228"/>
      <c r="M10" s="151"/>
      <c r="N10" s="151"/>
      <c r="O10" s="152"/>
      <c r="P10" s="152"/>
      <c r="Q10" s="154"/>
      <c r="R10" s="154"/>
      <c r="S10" s="47" t="s">
        <v>544</v>
      </c>
      <c r="T10" s="106">
        <v>0.05</v>
      </c>
      <c r="U10" s="117">
        <f t="shared" si="0"/>
        <v>43922</v>
      </c>
      <c r="V10" s="117">
        <f>U10+10</f>
        <v>43932</v>
      </c>
      <c r="W10" s="7">
        <f t="shared" si="1"/>
        <v>10</v>
      </c>
      <c r="X10" s="104"/>
      <c r="Y10" s="8">
        <f t="shared" si="2"/>
        <v>0</v>
      </c>
      <c r="Z10" s="9"/>
      <c r="AA10" s="9"/>
      <c r="AB10" s="122" t="s">
        <v>61</v>
      </c>
      <c r="AC10" s="122" t="s">
        <v>61</v>
      </c>
      <c r="AD10" s="122" t="s">
        <v>61</v>
      </c>
      <c r="AE10" s="122" t="s">
        <v>61</v>
      </c>
      <c r="AF10" s="122" t="s">
        <v>61</v>
      </c>
      <c r="AG10" s="122" t="s">
        <v>61</v>
      </c>
      <c r="AH10" s="122" t="s">
        <v>61</v>
      </c>
      <c r="AI10" s="122" t="s">
        <v>61</v>
      </c>
      <c r="AJ10" s="122" t="s">
        <v>61</v>
      </c>
      <c r="AK10" s="122" t="s">
        <v>61</v>
      </c>
      <c r="AL10" s="122" t="s">
        <v>61</v>
      </c>
      <c r="AM10" s="122" t="s">
        <v>61</v>
      </c>
      <c r="AN10" s="122" t="s">
        <v>61</v>
      </c>
      <c r="AO10" s="122" t="s">
        <v>61</v>
      </c>
      <c r="AP10" s="122" t="s">
        <v>61</v>
      </c>
      <c r="AQ10" s="122" t="s">
        <v>61</v>
      </c>
      <c r="AR10" s="122" t="s">
        <v>61</v>
      </c>
      <c r="AS10" s="122" t="s">
        <v>61</v>
      </c>
    </row>
    <row r="11" spans="1:45" ht="14.45" customHeight="1">
      <c r="A11" s="174"/>
      <c r="B11" s="174"/>
      <c r="C11" s="174"/>
      <c r="D11" s="174"/>
      <c r="E11" s="174"/>
      <c r="F11" s="174"/>
      <c r="G11" s="174"/>
      <c r="H11" s="174"/>
      <c r="I11" s="165"/>
      <c r="J11" s="165"/>
      <c r="K11" s="152"/>
      <c r="L11" s="228"/>
      <c r="M11" s="151"/>
      <c r="N11" s="151"/>
      <c r="O11" s="152"/>
      <c r="P11" s="152"/>
      <c r="Q11" s="154"/>
      <c r="R11" s="154"/>
      <c r="S11" s="123" t="s">
        <v>545</v>
      </c>
      <c r="T11" s="106">
        <v>0.1</v>
      </c>
      <c r="U11" s="117">
        <f t="shared" si="0"/>
        <v>43932</v>
      </c>
      <c r="V11" s="117">
        <f>U11+30</f>
        <v>43962</v>
      </c>
      <c r="W11" s="7"/>
      <c r="X11" s="104"/>
      <c r="Y11" s="8"/>
      <c r="Z11" s="9"/>
      <c r="AA11" s="9"/>
      <c r="AB11" s="122" t="s">
        <v>62</v>
      </c>
      <c r="AC11" s="122" t="s">
        <v>62</v>
      </c>
      <c r="AD11" s="122" t="s">
        <v>62</v>
      </c>
      <c r="AE11" s="122" t="s">
        <v>62</v>
      </c>
      <c r="AF11" s="122" t="s">
        <v>62</v>
      </c>
      <c r="AG11" s="122" t="s">
        <v>62</v>
      </c>
      <c r="AH11" s="122" t="s">
        <v>62</v>
      </c>
      <c r="AI11" s="122" t="s">
        <v>62</v>
      </c>
      <c r="AJ11" s="122" t="s">
        <v>62</v>
      </c>
      <c r="AK11" s="122" t="s">
        <v>62</v>
      </c>
      <c r="AL11" s="122" t="s">
        <v>62</v>
      </c>
      <c r="AM11" s="122" t="s">
        <v>62</v>
      </c>
      <c r="AN11" s="122" t="s">
        <v>62</v>
      </c>
      <c r="AO11" s="122" t="s">
        <v>62</v>
      </c>
      <c r="AP11" s="122" t="s">
        <v>62</v>
      </c>
      <c r="AQ11" s="122" t="s">
        <v>62</v>
      </c>
      <c r="AR11" s="122" t="s">
        <v>62</v>
      </c>
      <c r="AS11" s="122" t="s">
        <v>62</v>
      </c>
    </row>
    <row r="12" spans="1:45" ht="14.45" customHeight="1">
      <c r="A12" s="174"/>
      <c r="B12" s="174"/>
      <c r="C12" s="174"/>
      <c r="D12" s="174"/>
      <c r="E12" s="174"/>
      <c r="F12" s="174"/>
      <c r="G12" s="174"/>
      <c r="H12" s="174"/>
      <c r="I12" s="165"/>
      <c r="J12" s="165"/>
      <c r="K12" s="152"/>
      <c r="L12" s="228"/>
      <c r="M12" s="151"/>
      <c r="N12" s="151"/>
      <c r="O12" s="152"/>
      <c r="P12" s="152"/>
      <c r="Q12" s="154"/>
      <c r="R12" s="154"/>
      <c r="S12" s="123" t="s">
        <v>546</v>
      </c>
      <c r="T12" s="106">
        <v>0.25</v>
      </c>
      <c r="U12" s="117">
        <f t="shared" si="0"/>
        <v>43962</v>
      </c>
      <c r="V12" s="117">
        <f>U12+45</f>
        <v>44007</v>
      </c>
      <c r="W12" s="7"/>
      <c r="X12" s="104"/>
      <c r="Y12" s="8"/>
      <c r="Z12" s="9"/>
      <c r="AA12" s="9"/>
      <c r="AB12" s="122" t="s">
        <v>62</v>
      </c>
      <c r="AC12" s="122" t="s">
        <v>62</v>
      </c>
      <c r="AD12" s="122" t="s">
        <v>62</v>
      </c>
      <c r="AE12" s="122" t="s">
        <v>62</v>
      </c>
      <c r="AF12" s="122" t="s">
        <v>62</v>
      </c>
      <c r="AG12" s="122" t="s">
        <v>62</v>
      </c>
      <c r="AH12" s="122" t="s">
        <v>62</v>
      </c>
      <c r="AI12" s="122" t="s">
        <v>62</v>
      </c>
      <c r="AJ12" s="122" t="s">
        <v>62</v>
      </c>
      <c r="AK12" s="122" t="s">
        <v>62</v>
      </c>
      <c r="AL12" s="122" t="s">
        <v>62</v>
      </c>
      <c r="AM12" s="122" t="s">
        <v>62</v>
      </c>
      <c r="AN12" s="122" t="s">
        <v>62</v>
      </c>
      <c r="AO12" s="122" t="s">
        <v>62</v>
      </c>
      <c r="AP12" s="122" t="s">
        <v>62</v>
      </c>
      <c r="AQ12" s="122" t="s">
        <v>62</v>
      </c>
      <c r="AR12" s="122" t="s">
        <v>62</v>
      </c>
      <c r="AS12" s="122" t="s">
        <v>62</v>
      </c>
    </row>
    <row r="13" spans="1:45" ht="14.45" customHeight="1">
      <c r="A13" s="174"/>
      <c r="B13" s="174"/>
      <c r="C13" s="174"/>
      <c r="D13" s="174"/>
      <c r="E13" s="174"/>
      <c r="F13" s="174"/>
      <c r="G13" s="174"/>
      <c r="H13" s="174"/>
      <c r="I13" s="165"/>
      <c r="J13" s="165"/>
      <c r="K13" s="152"/>
      <c r="L13" s="228"/>
      <c r="M13" s="151"/>
      <c r="N13" s="151"/>
      <c r="O13" s="152"/>
      <c r="P13" s="152"/>
      <c r="Q13" s="154"/>
      <c r="R13" s="154"/>
      <c r="S13" s="123" t="s">
        <v>547</v>
      </c>
      <c r="T13" s="106">
        <v>0.1</v>
      </c>
      <c r="U13" s="117">
        <f t="shared" si="0"/>
        <v>44007</v>
      </c>
      <c r="V13" s="117">
        <f>U13+10</f>
        <v>44017</v>
      </c>
      <c r="W13" s="7"/>
      <c r="X13" s="104"/>
      <c r="Y13" s="8"/>
      <c r="Z13" s="9"/>
      <c r="AA13" s="9"/>
      <c r="AB13" s="122" t="s">
        <v>62</v>
      </c>
      <c r="AC13" s="122" t="s">
        <v>62</v>
      </c>
      <c r="AD13" s="122" t="s">
        <v>62</v>
      </c>
      <c r="AE13" s="122" t="s">
        <v>62</v>
      </c>
      <c r="AF13" s="122" t="s">
        <v>62</v>
      </c>
      <c r="AG13" s="122" t="s">
        <v>62</v>
      </c>
      <c r="AH13" s="122" t="s">
        <v>62</v>
      </c>
      <c r="AI13" s="122" t="s">
        <v>62</v>
      </c>
      <c r="AJ13" s="122" t="s">
        <v>62</v>
      </c>
      <c r="AK13" s="122" t="s">
        <v>62</v>
      </c>
      <c r="AL13" s="122" t="s">
        <v>62</v>
      </c>
      <c r="AM13" s="122" t="s">
        <v>62</v>
      </c>
      <c r="AN13" s="122" t="s">
        <v>62</v>
      </c>
      <c r="AO13" s="122" t="s">
        <v>62</v>
      </c>
      <c r="AP13" s="122" t="s">
        <v>62</v>
      </c>
      <c r="AQ13" s="122" t="s">
        <v>62</v>
      </c>
      <c r="AR13" s="122" t="s">
        <v>62</v>
      </c>
      <c r="AS13" s="122" t="s">
        <v>62</v>
      </c>
    </row>
    <row r="14" spans="1:45" ht="14.45" customHeight="1">
      <c r="A14" s="174"/>
      <c r="B14" s="174"/>
      <c r="C14" s="174"/>
      <c r="D14" s="174"/>
      <c r="E14" s="174"/>
      <c r="F14" s="174"/>
      <c r="G14" s="174"/>
      <c r="H14" s="174"/>
      <c r="I14" s="165"/>
      <c r="J14" s="165"/>
      <c r="K14" s="152"/>
      <c r="L14" s="228"/>
      <c r="M14" s="151"/>
      <c r="N14" s="151"/>
      <c r="O14" s="152"/>
      <c r="P14" s="152"/>
      <c r="Q14" s="154"/>
      <c r="R14" s="154"/>
      <c r="S14" s="123" t="s">
        <v>548</v>
      </c>
      <c r="T14" s="106">
        <v>0.15</v>
      </c>
      <c r="U14" s="117">
        <f t="shared" si="0"/>
        <v>44017</v>
      </c>
      <c r="V14" s="117">
        <f>U14+10</f>
        <v>44027</v>
      </c>
      <c r="W14" s="7"/>
      <c r="X14" s="104"/>
      <c r="Y14" s="8"/>
      <c r="Z14" s="9"/>
      <c r="AA14" s="9"/>
      <c r="AB14" s="122" t="s">
        <v>62</v>
      </c>
      <c r="AC14" s="122" t="s">
        <v>62</v>
      </c>
      <c r="AD14" s="122" t="s">
        <v>62</v>
      </c>
      <c r="AE14" s="122" t="s">
        <v>62</v>
      </c>
      <c r="AF14" s="122" t="s">
        <v>62</v>
      </c>
      <c r="AG14" s="122" t="s">
        <v>62</v>
      </c>
      <c r="AH14" s="122" t="s">
        <v>62</v>
      </c>
      <c r="AI14" s="122" t="s">
        <v>62</v>
      </c>
      <c r="AJ14" s="122" t="s">
        <v>62</v>
      </c>
      <c r="AK14" s="122" t="s">
        <v>62</v>
      </c>
      <c r="AL14" s="122" t="s">
        <v>62</v>
      </c>
      <c r="AM14" s="122" t="s">
        <v>62</v>
      </c>
      <c r="AN14" s="122" t="s">
        <v>62</v>
      </c>
      <c r="AO14" s="122" t="s">
        <v>62</v>
      </c>
      <c r="AP14" s="122" t="s">
        <v>62</v>
      </c>
      <c r="AQ14" s="122" t="s">
        <v>62</v>
      </c>
      <c r="AR14" s="122" t="s">
        <v>62</v>
      </c>
      <c r="AS14" s="122" t="s">
        <v>62</v>
      </c>
    </row>
    <row r="15" spans="1:45" ht="14.45" customHeight="1">
      <c r="A15" s="174"/>
      <c r="B15" s="174"/>
      <c r="C15" s="174"/>
      <c r="D15" s="174"/>
      <c r="E15" s="174"/>
      <c r="F15" s="174"/>
      <c r="G15" s="174"/>
      <c r="H15" s="174"/>
      <c r="I15" s="165"/>
      <c r="J15" s="165"/>
      <c r="K15" s="152"/>
      <c r="L15" s="228"/>
      <c r="M15" s="151"/>
      <c r="N15" s="151"/>
      <c r="O15" s="152"/>
      <c r="P15" s="152"/>
      <c r="Q15" s="154"/>
      <c r="R15" s="154"/>
      <c r="S15" s="128" t="s">
        <v>549</v>
      </c>
      <c r="T15" s="106">
        <v>0.15</v>
      </c>
      <c r="U15" s="117">
        <f t="shared" si="0"/>
        <v>44027</v>
      </c>
      <c r="V15" s="117">
        <f>U15+15</f>
        <v>44042</v>
      </c>
      <c r="W15" s="7"/>
      <c r="X15" s="104"/>
      <c r="Y15" s="8"/>
      <c r="Z15" s="9"/>
      <c r="AA15" s="9"/>
      <c r="AB15" s="122" t="s">
        <v>62</v>
      </c>
      <c r="AC15" s="122" t="s">
        <v>62</v>
      </c>
      <c r="AD15" s="122" t="s">
        <v>62</v>
      </c>
      <c r="AE15" s="122" t="s">
        <v>62</v>
      </c>
      <c r="AF15" s="122" t="s">
        <v>62</v>
      </c>
      <c r="AG15" s="122" t="s">
        <v>62</v>
      </c>
      <c r="AH15" s="122" t="s">
        <v>62</v>
      </c>
      <c r="AI15" s="122" t="s">
        <v>62</v>
      </c>
      <c r="AJ15" s="122" t="s">
        <v>62</v>
      </c>
      <c r="AK15" s="122" t="s">
        <v>62</v>
      </c>
      <c r="AL15" s="122" t="s">
        <v>62</v>
      </c>
      <c r="AM15" s="122" t="s">
        <v>62</v>
      </c>
      <c r="AN15" s="122" t="s">
        <v>62</v>
      </c>
      <c r="AO15" s="122" t="s">
        <v>62</v>
      </c>
      <c r="AP15" s="122" t="s">
        <v>62</v>
      </c>
      <c r="AQ15" s="122" t="s">
        <v>62</v>
      </c>
      <c r="AR15" s="122" t="s">
        <v>62</v>
      </c>
      <c r="AS15" s="122" t="s">
        <v>62</v>
      </c>
    </row>
    <row r="16" spans="1:45" ht="14.45" customHeight="1">
      <c r="A16" s="174"/>
      <c r="B16" s="174"/>
      <c r="C16" s="174"/>
      <c r="D16" s="174"/>
      <c r="E16" s="174"/>
      <c r="F16" s="174"/>
      <c r="G16" s="174"/>
      <c r="H16" s="174"/>
      <c r="I16" s="165"/>
      <c r="J16" s="165"/>
      <c r="K16" s="152" t="s">
        <v>540</v>
      </c>
      <c r="L16" s="228">
        <v>0.5</v>
      </c>
      <c r="M16" s="151">
        <v>44044</v>
      </c>
      <c r="N16" s="151">
        <v>44196</v>
      </c>
      <c r="O16" s="152"/>
      <c r="P16" s="152" t="s">
        <v>306</v>
      </c>
      <c r="Q16" s="153">
        <v>0</v>
      </c>
      <c r="R16" s="153" t="s">
        <v>541</v>
      </c>
      <c r="S16" s="123" t="s">
        <v>542</v>
      </c>
      <c r="T16" s="106">
        <v>0.1</v>
      </c>
      <c r="U16" s="117">
        <f>M16</f>
        <v>44044</v>
      </c>
      <c r="V16" s="117">
        <f>U16+30</f>
        <v>44074</v>
      </c>
      <c r="W16" s="7">
        <f>V16-U16</f>
        <v>30</v>
      </c>
      <c r="X16" s="104"/>
      <c r="Y16" s="8">
        <f>IF(X16="ejecutado",1,0)</f>
        <v>0</v>
      </c>
      <c r="Z16" s="9"/>
      <c r="AA16" s="9"/>
      <c r="AB16" s="122" t="s">
        <v>61</v>
      </c>
      <c r="AC16" s="122" t="s">
        <v>61</v>
      </c>
      <c r="AD16" s="122" t="s">
        <v>61</v>
      </c>
      <c r="AE16" s="122" t="s">
        <v>61</v>
      </c>
      <c r="AF16" s="122" t="s">
        <v>61</v>
      </c>
      <c r="AG16" s="122" t="s">
        <v>61</v>
      </c>
      <c r="AH16" s="122" t="s">
        <v>61</v>
      </c>
      <c r="AI16" s="122" t="s">
        <v>61</v>
      </c>
      <c r="AJ16" s="122" t="s">
        <v>61</v>
      </c>
      <c r="AK16" s="122" t="s">
        <v>61</v>
      </c>
      <c r="AL16" s="122" t="s">
        <v>61</v>
      </c>
      <c r="AM16" s="122" t="s">
        <v>61</v>
      </c>
      <c r="AN16" s="122" t="s">
        <v>61</v>
      </c>
      <c r="AO16" s="122" t="s">
        <v>61</v>
      </c>
      <c r="AP16" s="122" t="s">
        <v>61</v>
      </c>
      <c r="AQ16" s="122" t="s">
        <v>61</v>
      </c>
      <c r="AR16" s="122" t="s">
        <v>61</v>
      </c>
      <c r="AS16" s="122" t="s">
        <v>61</v>
      </c>
    </row>
    <row r="17" spans="1:45" ht="14.45" customHeight="1">
      <c r="A17" s="174"/>
      <c r="B17" s="174"/>
      <c r="C17" s="174"/>
      <c r="D17" s="174"/>
      <c r="E17" s="174"/>
      <c r="F17" s="174"/>
      <c r="G17" s="174"/>
      <c r="H17" s="174"/>
      <c r="I17" s="165"/>
      <c r="J17" s="165"/>
      <c r="K17" s="152"/>
      <c r="L17" s="228"/>
      <c r="M17" s="151"/>
      <c r="N17" s="151"/>
      <c r="O17" s="152"/>
      <c r="P17" s="152"/>
      <c r="Q17" s="154"/>
      <c r="R17" s="154"/>
      <c r="S17" s="123" t="s">
        <v>543</v>
      </c>
      <c r="T17" s="106">
        <v>0.1</v>
      </c>
      <c r="U17" s="117">
        <f t="shared" ref="U17:U23" si="3">V16</f>
        <v>44074</v>
      </c>
      <c r="V17" s="117">
        <f>U17+30</f>
        <v>44104</v>
      </c>
      <c r="W17" s="7">
        <f t="shared" ref="W17:W18" si="4">V17-U17</f>
        <v>30</v>
      </c>
      <c r="X17" s="104"/>
      <c r="Y17" s="8">
        <f t="shared" ref="Y17:Y18" si="5">IF(X17="ejecutado",1,0)</f>
        <v>0</v>
      </c>
      <c r="Z17" s="9"/>
      <c r="AA17" s="9"/>
      <c r="AB17" s="122" t="s">
        <v>61</v>
      </c>
      <c r="AC17" s="122" t="s">
        <v>61</v>
      </c>
      <c r="AD17" s="122" t="s">
        <v>61</v>
      </c>
      <c r="AE17" s="122" t="s">
        <v>61</v>
      </c>
      <c r="AF17" s="122" t="s">
        <v>61</v>
      </c>
      <c r="AG17" s="122" t="s">
        <v>61</v>
      </c>
      <c r="AH17" s="122" t="s">
        <v>61</v>
      </c>
      <c r="AI17" s="122" t="s">
        <v>61</v>
      </c>
      <c r="AJ17" s="122" t="s">
        <v>61</v>
      </c>
      <c r="AK17" s="122" t="s">
        <v>61</v>
      </c>
      <c r="AL17" s="122" t="s">
        <v>61</v>
      </c>
      <c r="AM17" s="122" t="s">
        <v>61</v>
      </c>
      <c r="AN17" s="122" t="s">
        <v>61</v>
      </c>
      <c r="AO17" s="122" t="s">
        <v>61</v>
      </c>
      <c r="AP17" s="122" t="s">
        <v>61</v>
      </c>
      <c r="AQ17" s="122" t="s">
        <v>61</v>
      </c>
      <c r="AR17" s="122" t="s">
        <v>61</v>
      </c>
      <c r="AS17" s="122" t="s">
        <v>61</v>
      </c>
    </row>
    <row r="18" spans="1:45" ht="14.45" customHeight="1">
      <c r="A18" s="174"/>
      <c r="B18" s="174"/>
      <c r="C18" s="174"/>
      <c r="D18" s="174"/>
      <c r="E18" s="174"/>
      <c r="F18" s="174"/>
      <c r="G18" s="174"/>
      <c r="H18" s="174"/>
      <c r="I18" s="165"/>
      <c r="J18" s="165"/>
      <c r="K18" s="152"/>
      <c r="L18" s="228"/>
      <c r="M18" s="151"/>
      <c r="N18" s="151"/>
      <c r="O18" s="152"/>
      <c r="P18" s="152"/>
      <c r="Q18" s="154"/>
      <c r="R18" s="154"/>
      <c r="S18" s="47" t="s">
        <v>544</v>
      </c>
      <c r="T18" s="106">
        <v>0.05</v>
      </c>
      <c r="U18" s="117">
        <f t="shared" si="3"/>
        <v>44104</v>
      </c>
      <c r="V18" s="117">
        <f>U18+10</f>
        <v>44114</v>
      </c>
      <c r="W18" s="7">
        <f t="shared" si="4"/>
        <v>10</v>
      </c>
      <c r="X18" s="104"/>
      <c r="Y18" s="8">
        <f t="shared" si="5"/>
        <v>0</v>
      </c>
      <c r="Z18" s="9"/>
      <c r="AA18" s="9"/>
      <c r="AB18" s="122" t="s">
        <v>61</v>
      </c>
      <c r="AC18" s="122" t="s">
        <v>61</v>
      </c>
      <c r="AD18" s="122" t="s">
        <v>61</v>
      </c>
      <c r="AE18" s="122" t="s">
        <v>61</v>
      </c>
      <c r="AF18" s="122" t="s">
        <v>61</v>
      </c>
      <c r="AG18" s="122" t="s">
        <v>61</v>
      </c>
      <c r="AH18" s="122" t="s">
        <v>61</v>
      </c>
      <c r="AI18" s="122" t="s">
        <v>61</v>
      </c>
      <c r="AJ18" s="122" t="s">
        <v>61</v>
      </c>
      <c r="AK18" s="122" t="s">
        <v>61</v>
      </c>
      <c r="AL18" s="122" t="s">
        <v>61</v>
      </c>
      <c r="AM18" s="122" t="s">
        <v>61</v>
      </c>
      <c r="AN18" s="122" t="s">
        <v>61</v>
      </c>
      <c r="AO18" s="122" t="s">
        <v>61</v>
      </c>
      <c r="AP18" s="122" t="s">
        <v>61</v>
      </c>
      <c r="AQ18" s="122" t="s">
        <v>61</v>
      </c>
      <c r="AR18" s="122" t="s">
        <v>61</v>
      </c>
      <c r="AS18" s="122" t="s">
        <v>61</v>
      </c>
    </row>
    <row r="19" spans="1:45" ht="14.45" customHeight="1">
      <c r="A19" s="174"/>
      <c r="B19" s="174"/>
      <c r="C19" s="174"/>
      <c r="D19" s="174"/>
      <c r="E19" s="174"/>
      <c r="F19" s="174"/>
      <c r="G19" s="174"/>
      <c r="H19" s="174"/>
      <c r="I19" s="165"/>
      <c r="J19" s="165"/>
      <c r="K19" s="152"/>
      <c r="L19" s="228"/>
      <c r="M19" s="151"/>
      <c r="N19" s="151"/>
      <c r="O19" s="152"/>
      <c r="P19" s="152"/>
      <c r="Q19" s="154"/>
      <c r="R19" s="154"/>
      <c r="S19" s="123" t="s">
        <v>545</v>
      </c>
      <c r="T19" s="106">
        <v>0.1</v>
      </c>
      <c r="U19" s="117">
        <f t="shared" si="3"/>
        <v>44114</v>
      </c>
      <c r="V19" s="117">
        <f>U19+30</f>
        <v>44144</v>
      </c>
      <c r="W19" s="7"/>
      <c r="X19" s="104"/>
      <c r="Y19" s="8"/>
      <c r="Z19" s="9"/>
      <c r="AA19" s="9"/>
      <c r="AB19" s="122" t="s">
        <v>62</v>
      </c>
      <c r="AC19" s="122" t="s">
        <v>62</v>
      </c>
      <c r="AD19" s="122" t="s">
        <v>62</v>
      </c>
      <c r="AE19" s="122" t="s">
        <v>62</v>
      </c>
      <c r="AF19" s="122" t="s">
        <v>62</v>
      </c>
      <c r="AG19" s="122" t="s">
        <v>62</v>
      </c>
      <c r="AH19" s="122" t="s">
        <v>62</v>
      </c>
      <c r="AI19" s="122" t="s">
        <v>62</v>
      </c>
      <c r="AJ19" s="122" t="s">
        <v>62</v>
      </c>
      <c r="AK19" s="122" t="s">
        <v>62</v>
      </c>
      <c r="AL19" s="122" t="s">
        <v>62</v>
      </c>
      <c r="AM19" s="122" t="s">
        <v>62</v>
      </c>
      <c r="AN19" s="122" t="s">
        <v>62</v>
      </c>
      <c r="AO19" s="122" t="s">
        <v>62</v>
      </c>
      <c r="AP19" s="122" t="s">
        <v>62</v>
      </c>
      <c r="AQ19" s="122" t="s">
        <v>62</v>
      </c>
      <c r="AR19" s="122" t="s">
        <v>62</v>
      </c>
      <c r="AS19" s="122" t="s">
        <v>62</v>
      </c>
    </row>
    <row r="20" spans="1:45" ht="14.45" customHeight="1">
      <c r="A20" s="174"/>
      <c r="B20" s="174"/>
      <c r="C20" s="174"/>
      <c r="D20" s="174"/>
      <c r="E20" s="174"/>
      <c r="F20" s="174"/>
      <c r="G20" s="174"/>
      <c r="H20" s="174"/>
      <c r="I20" s="165"/>
      <c r="J20" s="165"/>
      <c r="K20" s="152"/>
      <c r="L20" s="228"/>
      <c r="M20" s="151"/>
      <c r="N20" s="151"/>
      <c r="O20" s="152"/>
      <c r="P20" s="152"/>
      <c r="Q20" s="154"/>
      <c r="R20" s="154"/>
      <c r="S20" s="123" t="s">
        <v>546</v>
      </c>
      <c r="T20" s="106">
        <v>0.25</v>
      </c>
      <c r="U20" s="117">
        <f t="shared" si="3"/>
        <v>44144</v>
      </c>
      <c r="V20" s="117">
        <f>U20+45</f>
        <v>44189</v>
      </c>
      <c r="W20" s="7"/>
      <c r="X20" s="104"/>
      <c r="Y20" s="8"/>
      <c r="Z20" s="9"/>
      <c r="AA20" s="9"/>
      <c r="AB20" s="122" t="s">
        <v>62</v>
      </c>
      <c r="AC20" s="122" t="s">
        <v>62</v>
      </c>
      <c r="AD20" s="122" t="s">
        <v>62</v>
      </c>
      <c r="AE20" s="122" t="s">
        <v>62</v>
      </c>
      <c r="AF20" s="122" t="s">
        <v>62</v>
      </c>
      <c r="AG20" s="122" t="s">
        <v>62</v>
      </c>
      <c r="AH20" s="122" t="s">
        <v>62</v>
      </c>
      <c r="AI20" s="122" t="s">
        <v>62</v>
      </c>
      <c r="AJ20" s="122" t="s">
        <v>62</v>
      </c>
      <c r="AK20" s="122" t="s">
        <v>62</v>
      </c>
      <c r="AL20" s="122" t="s">
        <v>62</v>
      </c>
      <c r="AM20" s="122" t="s">
        <v>62</v>
      </c>
      <c r="AN20" s="122" t="s">
        <v>62</v>
      </c>
      <c r="AO20" s="122" t="s">
        <v>62</v>
      </c>
      <c r="AP20" s="122" t="s">
        <v>62</v>
      </c>
      <c r="AQ20" s="122" t="s">
        <v>62</v>
      </c>
      <c r="AR20" s="122" t="s">
        <v>62</v>
      </c>
      <c r="AS20" s="122" t="s">
        <v>62</v>
      </c>
    </row>
    <row r="21" spans="1:45" ht="14.45" customHeight="1">
      <c r="A21" s="174"/>
      <c r="B21" s="174"/>
      <c r="C21" s="174"/>
      <c r="D21" s="174"/>
      <c r="E21" s="174"/>
      <c r="F21" s="174"/>
      <c r="G21" s="174"/>
      <c r="H21" s="174"/>
      <c r="I21" s="165"/>
      <c r="J21" s="165"/>
      <c r="K21" s="152"/>
      <c r="L21" s="228"/>
      <c r="M21" s="151"/>
      <c r="N21" s="151"/>
      <c r="O21" s="152"/>
      <c r="P21" s="152"/>
      <c r="Q21" s="154"/>
      <c r="R21" s="154"/>
      <c r="S21" s="123" t="s">
        <v>547</v>
      </c>
      <c r="T21" s="106">
        <v>0.1</v>
      </c>
      <c r="U21" s="117">
        <f t="shared" si="3"/>
        <v>44189</v>
      </c>
      <c r="V21" s="117">
        <f>U21+10</f>
        <v>44199</v>
      </c>
      <c r="W21" s="7"/>
      <c r="X21" s="104"/>
      <c r="Y21" s="8"/>
      <c r="Z21" s="9"/>
      <c r="AA21" s="9"/>
      <c r="AB21" s="122" t="s">
        <v>62</v>
      </c>
      <c r="AC21" s="122" t="s">
        <v>62</v>
      </c>
      <c r="AD21" s="122" t="s">
        <v>62</v>
      </c>
      <c r="AE21" s="122" t="s">
        <v>62</v>
      </c>
      <c r="AF21" s="122" t="s">
        <v>62</v>
      </c>
      <c r="AG21" s="122" t="s">
        <v>62</v>
      </c>
      <c r="AH21" s="122" t="s">
        <v>62</v>
      </c>
      <c r="AI21" s="122" t="s">
        <v>62</v>
      </c>
      <c r="AJ21" s="122" t="s">
        <v>62</v>
      </c>
      <c r="AK21" s="122" t="s">
        <v>62</v>
      </c>
      <c r="AL21" s="122" t="s">
        <v>62</v>
      </c>
      <c r="AM21" s="122" t="s">
        <v>62</v>
      </c>
      <c r="AN21" s="122" t="s">
        <v>62</v>
      </c>
      <c r="AO21" s="122" t="s">
        <v>62</v>
      </c>
      <c r="AP21" s="122" t="s">
        <v>62</v>
      </c>
      <c r="AQ21" s="122" t="s">
        <v>62</v>
      </c>
      <c r="AR21" s="122" t="s">
        <v>62</v>
      </c>
      <c r="AS21" s="122" t="s">
        <v>62</v>
      </c>
    </row>
    <row r="22" spans="1:45" ht="14.45" customHeight="1">
      <c r="A22" s="174"/>
      <c r="B22" s="174"/>
      <c r="C22" s="174"/>
      <c r="D22" s="174"/>
      <c r="E22" s="174"/>
      <c r="F22" s="174"/>
      <c r="G22" s="174"/>
      <c r="H22" s="174"/>
      <c r="I22" s="165"/>
      <c r="J22" s="165"/>
      <c r="K22" s="152"/>
      <c r="L22" s="228"/>
      <c r="M22" s="151"/>
      <c r="N22" s="151"/>
      <c r="O22" s="152"/>
      <c r="P22" s="152"/>
      <c r="Q22" s="154"/>
      <c r="R22" s="154"/>
      <c r="S22" s="123" t="s">
        <v>548</v>
      </c>
      <c r="T22" s="106">
        <v>0.15</v>
      </c>
      <c r="U22" s="117">
        <f t="shared" si="3"/>
        <v>44199</v>
      </c>
      <c r="V22" s="117">
        <f>U22+10</f>
        <v>44209</v>
      </c>
      <c r="W22" s="7"/>
      <c r="X22" s="104"/>
      <c r="Y22" s="8"/>
      <c r="Z22" s="9"/>
      <c r="AA22" s="9"/>
      <c r="AB22" s="122" t="s">
        <v>62</v>
      </c>
      <c r="AC22" s="122" t="s">
        <v>62</v>
      </c>
      <c r="AD22" s="122" t="s">
        <v>62</v>
      </c>
      <c r="AE22" s="122" t="s">
        <v>62</v>
      </c>
      <c r="AF22" s="122" t="s">
        <v>62</v>
      </c>
      <c r="AG22" s="122" t="s">
        <v>62</v>
      </c>
      <c r="AH22" s="122" t="s">
        <v>62</v>
      </c>
      <c r="AI22" s="122" t="s">
        <v>62</v>
      </c>
      <c r="AJ22" s="122" t="s">
        <v>62</v>
      </c>
      <c r="AK22" s="122" t="s">
        <v>62</v>
      </c>
      <c r="AL22" s="122" t="s">
        <v>62</v>
      </c>
      <c r="AM22" s="122" t="s">
        <v>62</v>
      </c>
      <c r="AN22" s="122" t="s">
        <v>62</v>
      </c>
      <c r="AO22" s="122" t="s">
        <v>62</v>
      </c>
      <c r="AP22" s="122" t="s">
        <v>62</v>
      </c>
      <c r="AQ22" s="122" t="s">
        <v>62</v>
      </c>
      <c r="AR22" s="122" t="s">
        <v>62</v>
      </c>
      <c r="AS22" s="122" t="s">
        <v>62</v>
      </c>
    </row>
    <row r="23" spans="1:45" ht="14.45" customHeight="1">
      <c r="A23" s="174"/>
      <c r="B23" s="174"/>
      <c r="C23" s="174"/>
      <c r="D23" s="174"/>
      <c r="E23" s="174"/>
      <c r="F23" s="174"/>
      <c r="G23" s="174"/>
      <c r="H23" s="174"/>
      <c r="I23" s="165"/>
      <c r="J23" s="165"/>
      <c r="K23" s="152"/>
      <c r="L23" s="228"/>
      <c r="M23" s="151"/>
      <c r="N23" s="151"/>
      <c r="O23" s="152"/>
      <c r="P23" s="152"/>
      <c r="Q23" s="154"/>
      <c r="R23" s="154"/>
      <c r="S23" s="128" t="s">
        <v>549</v>
      </c>
      <c r="T23" s="106">
        <v>0.15</v>
      </c>
      <c r="U23" s="117">
        <f t="shared" si="3"/>
        <v>44209</v>
      </c>
      <c r="V23" s="117">
        <f>U23+15</f>
        <v>44224</v>
      </c>
      <c r="W23" s="7"/>
      <c r="X23" s="104"/>
      <c r="Y23" s="8"/>
      <c r="Z23" s="9"/>
      <c r="AA23" s="9"/>
      <c r="AB23" s="122" t="s">
        <v>62</v>
      </c>
      <c r="AC23" s="122" t="s">
        <v>62</v>
      </c>
      <c r="AD23" s="122" t="s">
        <v>62</v>
      </c>
      <c r="AE23" s="122" t="s">
        <v>62</v>
      </c>
      <c r="AF23" s="122" t="s">
        <v>62</v>
      </c>
      <c r="AG23" s="122" t="s">
        <v>62</v>
      </c>
      <c r="AH23" s="122" t="s">
        <v>62</v>
      </c>
      <c r="AI23" s="122" t="s">
        <v>62</v>
      </c>
      <c r="AJ23" s="122" t="s">
        <v>62</v>
      </c>
      <c r="AK23" s="122" t="s">
        <v>62</v>
      </c>
      <c r="AL23" s="122" t="s">
        <v>62</v>
      </c>
      <c r="AM23" s="122" t="s">
        <v>62</v>
      </c>
      <c r="AN23" s="122" t="s">
        <v>62</v>
      </c>
      <c r="AO23" s="122" t="s">
        <v>62</v>
      </c>
      <c r="AP23" s="122" t="s">
        <v>62</v>
      </c>
      <c r="AQ23" s="122" t="s">
        <v>62</v>
      </c>
      <c r="AR23" s="122" t="s">
        <v>62</v>
      </c>
      <c r="AS23" s="122" t="s">
        <v>62</v>
      </c>
    </row>
    <row r="24" spans="1:45" ht="14.45" customHeight="1">
      <c r="A24" s="174"/>
      <c r="B24" s="158" t="s">
        <v>536</v>
      </c>
      <c r="C24" s="158" t="s">
        <v>537</v>
      </c>
      <c r="D24" s="158" t="s">
        <v>184</v>
      </c>
      <c r="E24" s="158" t="s">
        <v>185</v>
      </c>
      <c r="F24" s="158" t="s">
        <v>170</v>
      </c>
      <c r="G24" s="403"/>
      <c r="H24" s="256" t="s">
        <v>550</v>
      </c>
      <c r="I24" s="258">
        <v>1</v>
      </c>
      <c r="J24" s="167">
        <f>(Q24*L24)+(Q26*L26)</f>
        <v>0</v>
      </c>
      <c r="K24" s="158" t="s">
        <v>551</v>
      </c>
      <c r="L24" s="148">
        <v>0.5</v>
      </c>
      <c r="M24" s="151">
        <v>43862</v>
      </c>
      <c r="N24" s="151">
        <v>44042</v>
      </c>
      <c r="O24" s="152"/>
      <c r="P24" s="152" t="s">
        <v>306</v>
      </c>
      <c r="Q24" s="153">
        <f>(Y24*T24)+(T25*Y25)</f>
        <v>0</v>
      </c>
      <c r="R24" s="153" t="s">
        <v>541</v>
      </c>
      <c r="S24" s="128" t="s">
        <v>552</v>
      </c>
      <c r="T24" s="106">
        <v>0.6</v>
      </c>
      <c r="U24" s="117">
        <f>M24</f>
        <v>43862</v>
      </c>
      <c r="V24" s="117">
        <f>U24+120</f>
        <v>43982</v>
      </c>
      <c r="W24" s="7">
        <f>V24-U24</f>
        <v>120</v>
      </c>
      <c r="X24" s="104"/>
      <c r="Y24" s="8">
        <f>IF(X24="ejecutado",1,0)</f>
        <v>0</v>
      </c>
      <c r="Z24" s="9"/>
      <c r="AA24" s="9"/>
      <c r="AB24" s="122" t="s">
        <v>61</v>
      </c>
      <c r="AC24" s="122" t="s">
        <v>61</v>
      </c>
      <c r="AD24" s="122" t="s">
        <v>61</v>
      </c>
      <c r="AE24" s="122" t="s">
        <v>61</v>
      </c>
      <c r="AF24" s="122" t="s">
        <v>61</v>
      </c>
      <c r="AG24" s="122" t="s">
        <v>61</v>
      </c>
      <c r="AH24" s="122" t="s">
        <v>61</v>
      </c>
      <c r="AI24" s="122" t="s">
        <v>61</v>
      </c>
      <c r="AJ24" s="122" t="s">
        <v>61</v>
      </c>
      <c r="AK24" s="122" t="s">
        <v>61</v>
      </c>
      <c r="AL24" s="122" t="s">
        <v>61</v>
      </c>
      <c r="AM24" s="122" t="s">
        <v>61</v>
      </c>
      <c r="AN24" s="122" t="s">
        <v>61</v>
      </c>
      <c r="AO24" s="122" t="s">
        <v>61</v>
      </c>
      <c r="AP24" s="122" t="s">
        <v>61</v>
      </c>
      <c r="AQ24" s="122" t="s">
        <v>61</v>
      </c>
      <c r="AR24" s="122" t="s">
        <v>61</v>
      </c>
      <c r="AS24" s="122" t="s">
        <v>61</v>
      </c>
    </row>
    <row r="25" spans="1:45" ht="14.45" customHeight="1">
      <c r="A25" s="174"/>
      <c r="B25" s="174"/>
      <c r="C25" s="174"/>
      <c r="D25" s="174"/>
      <c r="E25" s="174"/>
      <c r="F25" s="174"/>
      <c r="G25" s="404"/>
      <c r="H25" s="257"/>
      <c r="I25" s="407"/>
      <c r="J25" s="165"/>
      <c r="K25" s="174"/>
      <c r="L25" s="149"/>
      <c r="M25" s="151"/>
      <c r="N25" s="151"/>
      <c r="O25" s="152"/>
      <c r="P25" s="152"/>
      <c r="Q25" s="154"/>
      <c r="R25" s="154"/>
      <c r="S25" s="128" t="s">
        <v>553</v>
      </c>
      <c r="T25" s="106">
        <v>0.4</v>
      </c>
      <c r="U25" s="107">
        <f>V24</f>
        <v>43982</v>
      </c>
      <c r="V25" s="107">
        <f>U25+60</f>
        <v>44042</v>
      </c>
      <c r="W25" s="7">
        <f t="shared" ref="W25" si="6">V25-U25</f>
        <v>60</v>
      </c>
      <c r="X25" s="104"/>
      <c r="Y25" s="8">
        <f t="shared" ref="Y25" si="7">IF(X25="ejecutado",1,0)</f>
        <v>0</v>
      </c>
      <c r="Z25" s="9"/>
      <c r="AA25" s="9"/>
      <c r="AB25" s="122" t="s">
        <v>61</v>
      </c>
      <c r="AC25" s="122" t="s">
        <v>61</v>
      </c>
      <c r="AD25" s="122" t="s">
        <v>61</v>
      </c>
      <c r="AE25" s="122" t="s">
        <v>61</v>
      </c>
      <c r="AF25" s="122" t="s">
        <v>61</v>
      </c>
      <c r="AG25" s="122" t="s">
        <v>61</v>
      </c>
      <c r="AH25" s="122" t="s">
        <v>61</v>
      </c>
      <c r="AI25" s="122" t="s">
        <v>61</v>
      </c>
      <c r="AJ25" s="122" t="s">
        <v>61</v>
      </c>
      <c r="AK25" s="122" t="s">
        <v>61</v>
      </c>
      <c r="AL25" s="122" t="s">
        <v>61</v>
      </c>
      <c r="AM25" s="122" t="s">
        <v>61</v>
      </c>
      <c r="AN25" s="122" t="s">
        <v>61</v>
      </c>
      <c r="AO25" s="122" t="s">
        <v>61</v>
      </c>
      <c r="AP25" s="122" t="s">
        <v>61</v>
      </c>
      <c r="AQ25" s="122" t="s">
        <v>61</v>
      </c>
      <c r="AR25" s="122" t="s">
        <v>61</v>
      </c>
      <c r="AS25" s="122" t="s">
        <v>61</v>
      </c>
    </row>
    <row r="26" spans="1:45" ht="14.45" customHeight="1">
      <c r="A26" s="174"/>
      <c r="B26" s="174"/>
      <c r="C26" s="174"/>
      <c r="D26" s="174"/>
      <c r="E26" s="174"/>
      <c r="F26" s="174"/>
      <c r="G26" s="404"/>
      <c r="H26" s="257"/>
      <c r="I26" s="407"/>
      <c r="J26" s="165"/>
      <c r="K26" s="158" t="s">
        <v>554</v>
      </c>
      <c r="L26" s="148">
        <v>0.5</v>
      </c>
      <c r="M26" s="151">
        <v>44044</v>
      </c>
      <c r="N26" s="151">
        <v>44196</v>
      </c>
      <c r="O26" s="152"/>
      <c r="P26" s="152" t="s">
        <v>306</v>
      </c>
      <c r="Q26" s="182">
        <f>(Y26*T26)+(T27*Y27)+(T28*Y28)+(T29*Y29)</f>
        <v>0</v>
      </c>
      <c r="R26" s="153" t="s">
        <v>541</v>
      </c>
      <c r="S26" s="128" t="s">
        <v>555</v>
      </c>
      <c r="T26" s="106">
        <v>0.3</v>
      </c>
      <c r="U26" s="117">
        <f>M26</f>
        <v>44044</v>
      </c>
      <c r="V26" s="117">
        <f>U26+45</f>
        <v>44089</v>
      </c>
      <c r="W26" s="7">
        <f>V26-U26</f>
        <v>45</v>
      </c>
      <c r="X26" s="104"/>
      <c r="Y26" s="8">
        <f>IF(X26="ejecutado",1,0)</f>
        <v>0</v>
      </c>
      <c r="Z26" s="9"/>
      <c r="AA26" s="9"/>
      <c r="AB26" s="122" t="s">
        <v>61</v>
      </c>
      <c r="AC26" s="122" t="s">
        <v>61</v>
      </c>
      <c r="AD26" s="122" t="s">
        <v>61</v>
      </c>
      <c r="AE26" s="122" t="s">
        <v>61</v>
      </c>
      <c r="AF26" s="122" t="s">
        <v>61</v>
      </c>
      <c r="AG26" s="122" t="s">
        <v>61</v>
      </c>
      <c r="AH26" s="122" t="s">
        <v>61</v>
      </c>
      <c r="AI26" s="122" t="s">
        <v>61</v>
      </c>
      <c r="AJ26" s="122" t="s">
        <v>61</v>
      </c>
      <c r="AK26" s="122" t="s">
        <v>61</v>
      </c>
      <c r="AL26" s="122" t="s">
        <v>61</v>
      </c>
      <c r="AM26" s="122" t="s">
        <v>61</v>
      </c>
      <c r="AN26" s="122" t="s">
        <v>61</v>
      </c>
      <c r="AO26" s="122" t="s">
        <v>61</v>
      </c>
      <c r="AP26" s="122" t="s">
        <v>61</v>
      </c>
      <c r="AQ26" s="122" t="s">
        <v>61</v>
      </c>
      <c r="AR26" s="122" t="s">
        <v>61</v>
      </c>
      <c r="AS26" s="122" t="s">
        <v>61</v>
      </c>
    </row>
    <row r="27" spans="1:45" ht="14.45" customHeight="1">
      <c r="A27" s="174"/>
      <c r="B27" s="174"/>
      <c r="C27" s="174"/>
      <c r="D27" s="174"/>
      <c r="E27" s="174"/>
      <c r="F27" s="174"/>
      <c r="G27" s="404"/>
      <c r="H27" s="257"/>
      <c r="I27" s="407"/>
      <c r="J27" s="165"/>
      <c r="K27" s="174"/>
      <c r="L27" s="149"/>
      <c r="M27" s="151"/>
      <c r="N27" s="151"/>
      <c r="O27" s="152"/>
      <c r="P27" s="152"/>
      <c r="Q27" s="182"/>
      <c r="R27" s="154"/>
      <c r="S27" s="128" t="s">
        <v>556</v>
      </c>
      <c r="T27" s="106">
        <v>0.2</v>
      </c>
      <c r="U27" s="107">
        <f>V26</f>
        <v>44089</v>
      </c>
      <c r="V27" s="107">
        <f>U27+30</f>
        <v>44119</v>
      </c>
      <c r="W27" s="7">
        <f t="shared" ref="W27:W29" si="8">V27-U27</f>
        <v>30</v>
      </c>
      <c r="X27" s="104"/>
      <c r="Y27" s="8">
        <f t="shared" ref="Y27:Y29" si="9">IF(X27="ejecutado",1,0)</f>
        <v>0</v>
      </c>
      <c r="Z27" s="9"/>
      <c r="AA27" s="9"/>
      <c r="AB27" s="122" t="s">
        <v>61</v>
      </c>
      <c r="AC27" s="122" t="s">
        <v>61</v>
      </c>
      <c r="AD27" s="122" t="s">
        <v>61</v>
      </c>
      <c r="AE27" s="122" t="s">
        <v>61</v>
      </c>
      <c r="AF27" s="122" t="s">
        <v>61</v>
      </c>
      <c r="AG27" s="122" t="s">
        <v>61</v>
      </c>
      <c r="AH27" s="122" t="s">
        <v>61</v>
      </c>
      <c r="AI27" s="122" t="s">
        <v>61</v>
      </c>
      <c r="AJ27" s="122" t="s">
        <v>61</v>
      </c>
      <c r="AK27" s="122" t="s">
        <v>61</v>
      </c>
      <c r="AL27" s="122" t="s">
        <v>61</v>
      </c>
      <c r="AM27" s="122" t="s">
        <v>61</v>
      </c>
      <c r="AN27" s="122" t="s">
        <v>61</v>
      </c>
      <c r="AO27" s="122" t="s">
        <v>61</v>
      </c>
      <c r="AP27" s="122" t="s">
        <v>61</v>
      </c>
      <c r="AQ27" s="122" t="s">
        <v>61</v>
      </c>
      <c r="AR27" s="122" t="s">
        <v>61</v>
      </c>
      <c r="AS27" s="122" t="s">
        <v>61</v>
      </c>
    </row>
    <row r="28" spans="1:45" ht="14.45" customHeight="1">
      <c r="A28" s="174"/>
      <c r="B28" s="174"/>
      <c r="C28" s="174"/>
      <c r="D28" s="174"/>
      <c r="E28" s="174"/>
      <c r="F28" s="174"/>
      <c r="G28" s="404"/>
      <c r="H28" s="257"/>
      <c r="I28" s="407"/>
      <c r="J28" s="165"/>
      <c r="K28" s="174"/>
      <c r="L28" s="149"/>
      <c r="M28" s="151"/>
      <c r="N28" s="151"/>
      <c r="O28" s="152"/>
      <c r="P28" s="152"/>
      <c r="Q28" s="182"/>
      <c r="R28" s="154"/>
      <c r="S28" s="128" t="s">
        <v>557</v>
      </c>
      <c r="T28" s="106">
        <v>0.2</v>
      </c>
      <c r="U28" s="107">
        <f>V27</f>
        <v>44119</v>
      </c>
      <c r="V28" s="107">
        <f>U28+10</f>
        <v>44129</v>
      </c>
      <c r="W28" s="7">
        <f t="shared" si="8"/>
        <v>10</v>
      </c>
      <c r="X28" s="104"/>
      <c r="Y28" s="8">
        <f t="shared" si="9"/>
        <v>0</v>
      </c>
      <c r="Z28" s="9"/>
      <c r="AA28" s="9"/>
      <c r="AB28" s="122" t="s">
        <v>61</v>
      </c>
      <c r="AC28" s="122" t="s">
        <v>61</v>
      </c>
      <c r="AD28" s="122" t="s">
        <v>61</v>
      </c>
      <c r="AE28" s="122" t="s">
        <v>61</v>
      </c>
      <c r="AF28" s="122" t="s">
        <v>61</v>
      </c>
      <c r="AG28" s="122" t="s">
        <v>61</v>
      </c>
      <c r="AH28" s="122" t="s">
        <v>61</v>
      </c>
      <c r="AI28" s="122" t="s">
        <v>61</v>
      </c>
      <c r="AJ28" s="122" t="s">
        <v>61</v>
      </c>
      <c r="AK28" s="122" t="s">
        <v>61</v>
      </c>
      <c r="AL28" s="122" t="s">
        <v>61</v>
      </c>
      <c r="AM28" s="122" t="s">
        <v>61</v>
      </c>
      <c r="AN28" s="122" t="s">
        <v>61</v>
      </c>
      <c r="AO28" s="122" t="s">
        <v>61</v>
      </c>
      <c r="AP28" s="122" t="s">
        <v>61</v>
      </c>
      <c r="AQ28" s="122" t="s">
        <v>61</v>
      </c>
      <c r="AR28" s="122" t="s">
        <v>61</v>
      </c>
      <c r="AS28" s="122" t="s">
        <v>61</v>
      </c>
    </row>
    <row r="29" spans="1:45" ht="14.45" customHeight="1">
      <c r="A29" s="159"/>
      <c r="B29" s="159"/>
      <c r="C29" s="159"/>
      <c r="D29" s="159"/>
      <c r="E29" s="159"/>
      <c r="F29" s="159"/>
      <c r="G29" s="405"/>
      <c r="H29" s="406"/>
      <c r="I29" s="408"/>
      <c r="J29" s="166"/>
      <c r="K29" s="159"/>
      <c r="L29" s="150"/>
      <c r="M29" s="151"/>
      <c r="N29" s="151"/>
      <c r="O29" s="152"/>
      <c r="P29" s="152"/>
      <c r="Q29" s="182"/>
      <c r="R29" s="155"/>
      <c r="S29" s="128" t="s">
        <v>558</v>
      </c>
      <c r="T29" s="106">
        <v>0.3</v>
      </c>
      <c r="U29" s="107">
        <f>V28</f>
        <v>44129</v>
      </c>
      <c r="V29" s="107">
        <f>U29+67</f>
        <v>44196</v>
      </c>
      <c r="W29" s="7">
        <f t="shared" si="8"/>
        <v>67</v>
      </c>
      <c r="X29" s="104"/>
      <c r="Y29" s="8">
        <f t="shared" si="9"/>
        <v>0</v>
      </c>
      <c r="Z29" s="9"/>
      <c r="AA29" s="9"/>
      <c r="AB29" s="122" t="s">
        <v>61</v>
      </c>
      <c r="AC29" s="122" t="s">
        <v>61</v>
      </c>
      <c r="AD29" s="122" t="s">
        <v>61</v>
      </c>
      <c r="AE29" s="122" t="s">
        <v>61</v>
      </c>
      <c r="AF29" s="122" t="s">
        <v>61</v>
      </c>
      <c r="AG29" s="122" t="s">
        <v>61</v>
      </c>
      <c r="AH29" s="122" t="s">
        <v>61</v>
      </c>
      <c r="AI29" s="122" t="s">
        <v>61</v>
      </c>
      <c r="AJ29" s="122" t="s">
        <v>61</v>
      </c>
      <c r="AK29" s="122" t="s">
        <v>61</v>
      </c>
      <c r="AL29" s="122" t="s">
        <v>61</v>
      </c>
      <c r="AM29" s="122" t="s">
        <v>61</v>
      </c>
      <c r="AN29" s="122" t="s">
        <v>61</v>
      </c>
      <c r="AO29" s="122" t="s">
        <v>61</v>
      </c>
      <c r="AP29" s="122" t="s">
        <v>61</v>
      </c>
      <c r="AQ29" s="122" t="s">
        <v>61</v>
      </c>
      <c r="AR29" s="122" t="s">
        <v>61</v>
      </c>
      <c r="AS29" s="122" t="s">
        <v>61</v>
      </c>
    </row>
    <row r="30" spans="1:45">
      <c r="AB30" s="23"/>
      <c r="AC30" s="23"/>
      <c r="AD30" s="23"/>
      <c r="AE30" s="23"/>
      <c r="AF30" s="23"/>
      <c r="AG30" s="23"/>
      <c r="AI30" s="23"/>
      <c r="AJ30" s="23"/>
      <c r="AK30" s="23"/>
      <c r="AL30" s="23"/>
      <c r="AM30" s="23"/>
      <c r="AN30" s="23"/>
      <c r="AO30" s="23"/>
      <c r="AP30" s="23"/>
      <c r="AQ30" s="23"/>
      <c r="AR30" s="23"/>
      <c r="AS30" s="23"/>
    </row>
    <row r="31" spans="1:45">
      <c r="AB31" s="23"/>
      <c r="AC31" s="23"/>
      <c r="AD31" s="23"/>
      <c r="AE31" s="23"/>
      <c r="AF31" s="23"/>
      <c r="AG31" s="23"/>
      <c r="AI31" s="23"/>
      <c r="AJ31" s="23"/>
      <c r="AK31" s="23"/>
      <c r="AL31" s="23"/>
      <c r="AM31" s="23"/>
      <c r="AN31" s="23"/>
      <c r="AO31" s="23"/>
      <c r="AP31" s="23"/>
      <c r="AQ31" s="23"/>
      <c r="AR31" s="23"/>
      <c r="AS31" s="23"/>
    </row>
    <row r="32" spans="1:45">
      <c r="AB32" s="23"/>
      <c r="AC32" s="23"/>
      <c r="AD32" s="23"/>
      <c r="AE32" s="23"/>
      <c r="AF32" s="23"/>
      <c r="AG32" s="23"/>
      <c r="AI32" s="23"/>
      <c r="AJ32" s="23"/>
      <c r="AK32" s="23"/>
      <c r="AL32" s="23"/>
      <c r="AM32" s="23"/>
      <c r="AN32" s="23"/>
      <c r="AO32" s="23"/>
      <c r="AP32" s="23"/>
      <c r="AQ32" s="23"/>
      <c r="AR32" s="23"/>
      <c r="AS32" s="23"/>
    </row>
    <row r="33" spans="28:45">
      <c r="AB33" s="23"/>
      <c r="AC33" s="23"/>
      <c r="AD33" s="23"/>
      <c r="AE33" s="23"/>
      <c r="AF33" s="23"/>
      <c r="AG33" s="23"/>
      <c r="AI33" s="23"/>
      <c r="AJ33" s="23"/>
      <c r="AK33" s="23"/>
      <c r="AL33" s="23"/>
      <c r="AM33" s="23"/>
      <c r="AN33" s="23"/>
      <c r="AO33" s="23"/>
      <c r="AP33" s="23"/>
      <c r="AQ33" s="23"/>
      <c r="AR33" s="23"/>
      <c r="AS33" s="23"/>
    </row>
    <row r="34" spans="28:45">
      <c r="AB34" s="23"/>
      <c r="AC34" s="23"/>
      <c r="AD34" s="23"/>
      <c r="AE34" s="23"/>
      <c r="AF34" s="23"/>
      <c r="AG34" s="23"/>
      <c r="AI34" s="23"/>
      <c r="AJ34" s="23"/>
      <c r="AK34" s="23"/>
      <c r="AL34" s="23"/>
      <c r="AM34" s="23"/>
      <c r="AN34" s="23"/>
      <c r="AO34" s="23"/>
      <c r="AP34" s="23"/>
      <c r="AQ34" s="23"/>
      <c r="AR34" s="23"/>
      <c r="AS34" s="23"/>
    </row>
    <row r="35" spans="28:45">
      <c r="AB35" s="23"/>
      <c r="AC35" s="23"/>
      <c r="AD35" s="23"/>
      <c r="AE35" s="23"/>
      <c r="AF35" s="23"/>
      <c r="AG35" s="23"/>
      <c r="AI35" s="23"/>
      <c r="AJ35" s="23"/>
      <c r="AK35" s="23"/>
      <c r="AL35" s="23"/>
      <c r="AM35" s="23"/>
      <c r="AN35" s="23"/>
      <c r="AO35" s="23"/>
      <c r="AP35" s="23"/>
      <c r="AQ35" s="23"/>
      <c r="AR35" s="23"/>
      <c r="AS35" s="23"/>
    </row>
    <row r="36" spans="28:45">
      <c r="AB36" s="23"/>
      <c r="AC36" s="23"/>
      <c r="AD36" s="23"/>
      <c r="AE36" s="23"/>
      <c r="AF36" s="23"/>
      <c r="AG36" s="23"/>
      <c r="AI36" s="23"/>
      <c r="AJ36" s="23"/>
      <c r="AK36" s="23"/>
      <c r="AL36" s="23"/>
      <c r="AM36" s="23"/>
      <c r="AN36" s="23"/>
      <c r="AO36" s="23"/>
      <c r="AP36" s="23"/>
      <c r="AQ36" s="23"/>
      <c r="AR36" s="23"/>
      <c r="AS36" s="23"/>
    </row>
    <row r="37" spans="28:45">
      <c r="AB37" s="23"/>
      <c r="AC37" s="23"/>
      <c r="AD37" s="23"/>
      <c r="AE37" s="23"/>
      <c r="AF37" s="23"/>
      <c r="AG37" s="23"/>
      <c r="AI37" s="23"/>
      <c r="AJ37" s="23"/>
      <c r="AK37" s="23"/>
      <c r="AL37" s="23"/>
      <c r="AM37" s="23"/>
      <c r="AN37" s="23"/>
      <c r="AO37" s="23"/>
      <c r="AP37" s="23"/>
      <c r="AQ37" s="23"/>
      <c r="AR37" s="23"/>
      <c r="AS37" s="23"/>
    </row>
    <row r="38" spans="28:45">
      <c r="AB38" s="23"/>
      <c r="AC38" s="23"/>
      <c r="AD38" s="23"/>
      <c r="AE38" s="23"/>
      <c r="AF38" s="23"/>
      <c r="AG38" s="23"/>
      <c r="AI38" s="23"/>
      <c r="AJ38" s="23"/>
      <c r="AK38" s="23"/>
      <c r="AL38" s="23"/>
      <c r="AM38" s="23"/>
      <c r="AN38" s="23"/>
      <c r="AO38" s="23"/>
      <c r="AP38" s="23"/>
      <c r="AQ38" s="23"/>
      <c r="AR38" s="23"/>
      <c r="AS38" s="23"/>
    </row>
    <row r="39" spans="28:45">
      <c r="AB39" s="23"/>
      <c r="AC39" s="23"/>
      <c r="AD39" s="23"/>
      <c r="AE39" s="23"/>
      <c r="AF39" s="23"/>
      <c r="AG39" s="23"/>
      <c r="AI39" s="23"/>
      <c r="AJ39" s="23"/>
      <c r="AK39" s="23"/>
      <c r="AL39" s="23"/>
      <c r="AM39" s="23"/>
      <c r="AN39" s="23"/>
      <c r="AO39" s="23"/>
      <c r="AP39" s="23"/>
      <c r="AQ39" s="23"/>
      <c r="AR39" s="23"/>
      <c r="AS39" s="23"/>
    </row>
    <row r="40" spans="28:45">
      <c r="AB40" s="23"/>
      <c r="AC40" s="23"/>
      <c r="AD40" s="23"/>
      <c r="AE40" s="23"/>
      <c r="AF40" s="23"/>
      <c r="AG40" s="23"/>
      <c r="AI40" s="23"/>
      <c r="AJ40" s="23"/>
      <c r="AK40" s="23"/>
      <c r="AL40" s="23"/>
      <c r="AM40" s="23"/>
      <c r="AN40" s="23"/>
      <c r="AO40" s="23"/>
      <c r="AP40" s="23"/>
      <c r="AQ40" s="23"/>
      <c r="AR40" s="23"/>
      <c r="AS40" s="23"/>
    </row>
    <row r="41" spans="28:45">
      <c r="AB41" s="23"/>
      <c r="AC41" s="23"/>
      <c r="AD41" s="23"/>
      <c r="AE41" s="23"/>
      <c r="AF41" s="23"/>
      <c r="AG41" s="23"/>
      <c r="AI41" s="23"/>
      <c r="AJ41" s="23"/>
      <c r="AK41" s="23"/>
      <c r="AL41" s="23"/>
      <c r="AM41" s="23"/>
      <c r="AN41" s="23"/>
      <c r="AO41" s="23"/>
      <c r="AP41" s="23"/>
      <c r="AQ41" s="23"/>
      <c r="AR41" s="23"/>
      <c r="AS41" s="23"/>
    </row>
    <row r="42" spans="28:45">
      <c r="AB42" s="23"/>
      <c r="AC42" s="23"/>
      <c r="AD42" s="23"/>
      <c r="AE42" s="23"/>
      <c r="AF42" s="23"/>
      <c r="AG42" s="23"/>
      <c r="AI42" s="23"/>
      <c r="AJ42" s="23"/>
      <c r="AK42" s="23"/>
      <c r="AL42" s="23"/>
      <c r="AM42" s="23"/>
      <c r="AN42" s="23"/>
      <c r="AO42" s="23"/>
      <c r="AP42" s="23"/>
      <c r="AQ42" s="23"/>
      <c r="AR42" s="23"/>
      <c r="AS42" s="23"/>
    </row>
    <row r="43" spans="28:45">
      <c r="AB43" s="23"/>
      <c r="AC43" s="23"/>
      <c r="AD43" s="23"/>
      <c r="AE43" s="23"/>
      <c r="AF43" s="23"/>
      <c r="AG43" s="23"/>
      <c r="AI43" s="23"/>
      <c r="AJ43" s="23"/>
      <c r="AK43" s="23"/>
      <c r="AL43" s="23"/>
      <c r="AM43" s="23"/>
      <c r="AN43" s="23"/>
      <c r="AO43" s="23"/>
      <c r="AP43" s="23"/>
      <c r="AQ43" s="23"/>
      <c r="AR43" s="23"/>
      <c r="AS43" s="23"/>
    </row>
    <row r="44" spans="28:45">
      <c r="AB44" s="23"/>
      <c r="AC44" s="23"/>
      <c r="AD44" s="23"/>
      <c r="AE44" s="23"/>
      <c r="AF44" s="23"/>
      <c r="AG44" s="23"/>
      <c r="AI44" s="23"/>
      <c r="AJ44" s="23"/>
      <c r="AK44" s="23"/>
      <c r="AL44" s="23"/>
      <c r="AM44" s="23"/>
      <c r="AN44" s="23"/>
      <c r="AO44" s="23"/>
      <c r="AP44" s="23"/>
      <c r="AQ44" s="23"/>
      <c r="AR44" s="23"/>
      <c r="AS44" s="23"/>
    </row>
    <row r="45" spans="28:45">
      <c r="AB45" s="23"/>
      <c r="AC45" s="23"/>
      <c r="AD45" s="23"/>
      <c r="AE45" s="23"/>
      <c r="AF45" s="23"/>
      <c r="AG45" s="23"/>
      <c r="AI45" s="23"/>
      <c r="AJ45" s="23"/>
      <c r="AK45" s="23"/>
      <c r="AL45" s="23"/>
      <c r="AM45" s="23"/>
      <c r="AN45" s="23"/>
      <c r="AO45" s="23"/>
      <c r="AP45" s="23"/>
      <c r="AQ45" s="23"/>
      <c r="AR45" s="23"/>
      <c r="AS45" s="23"/>
    </row>
    <row r="46" spans="28:45">
      <c r="AB46" s="23"/>
      <c r="AC46" s="23"/>
      <c r="AD46" s="23"/>
      <c r="AE46" s="23"/>
      <c r="AF46" s="23"/>
      <c r="AG46" s="23"/>
      <c r="AI46" s="23"/>
      <c r="AJ46" s="23"/>
      <c r="AK46" s="23"/>
      <c r="AL46" s="23"/>
      <c r="AM46" s="23"/>
      <c r="AN46" s="23"/>
      <c r="AO46" s="23"/>
      <c r="AP46" s="23"/>
      <c r="AQ46" s="23"/>
      <c r="AR46" s="23"/>
      <c r="AS46" s="23"/>
    </row>
    <row r="47" spans="28:45">
      <c r="AB47" s="23"/>
      <c r="AC47" s="23"/>
      <c r="AD47" s="23"/>
      <c r="AE47" s="23"/>
      <c r="AF47" s="23"/>
      <c r="AG47" s="23"/>
      <c r="AI47" s="23"/>
      <c r="AJ47" s="23"/>
      <c r="AK47" s="23"/>
      <c r="AL47" s="23"/>
      <c r="AM47" s="23"/>
      <c r="AN47" s="23"/>
      <c r="AO47" s="23"/>
      <c r="AP47" s="23"/>
      <c r="AQ47" s="23"/>
      <c r="AR47" s="23"/>
      <c r="AS47" s="23"/>
    </row>
    <row r="48" spans="28:45">
      <c r="AB48" s="23"/>
      <c r="AC48" s="23"/>
      <c r="AD48" s="23"/>
      <c r="AE48" s="23"/>
      <c r="AF48" s="23"/>
      <c r="AG48" s="23"/>
      <c r="AI48" s="23"/>
      <c r="AJ48" s="23"/>
      <c r="AK48" s="23"/>
      <c r="AL48" s="23"/>
      <c r="AM48" s="23"/>
      <c r="AN48" s="23"/>
      <c r="AO48" s="23"/>
      <c r="AP48" s="23"/>
      <c r="AQ48" s="23"/>
      <c r="AR48" s="23"/>
      <c r="AS48" s="23"/>
    </row>
    <row r="49" spans="28:45">
      <c r="AB49" s="23"/>
      <c r="AC49" s="23"/>
      <c r="AD49" s="23"/>
      <c r="AE49" s="23"/>
      <c r="AF49" s="23"/>
      <c r="AG49" s="23"/>
      <c r="AI49" s="23"/>
      <c r="AJ49" s="23"/>
      <c r="AK49" s="23"/>
      <c r="AL49" s="23"/>
      <c r="AM49" s="23"/>
      <c r="AN49" s="23"/>
      <c r="AO49" s="23"/>
      <c r="AP49" s="23"/>
      <c r="AQ49" s="23"/>
      <c r="AR49" s="23"/>
      <c r="AS49" s="23"/>
    </row>
    <row r="50" spans="28:45">
      <c r="AB50" s="23"/>
      <c r="AC50" s="23"/>
      <c r="AD50" s="23"/>
      <c r="AE50" s="23"/>
      <c r="AF50" s="23"/>
      <c r="AG50" s="23"/>
      <c r="AI50" s="23"/>
      <c r="AJ50" s="23"/>
      <c r="AK50" s="23"/>
      <c r="AL50" s="23"/>
      <c r="AM50" s="23"/>
      <c r="AN50" s="23"/>
      <c r="AO50" s="23"/>
      <c r="AP50" s="23"/>
      <c r="AQ50" s="23"/>
      <c r="AR50" s="23"/>
      <c r="AS50" s="23"/>
    </row>
  </sheetData>
  <mergeCells count="66">
    <mergeCell ref="B2:C4"/>
    <mergeCell ref="D2:AA2"/>
    <mergeCell ref="AB2:AS2"/>
    <mergeCell ref="D3:Q3"/>
    <mergeCell ref="R3:AA3"/>
    <mergeCell ref="AB3:AS3"/>
    <mergeCell ref="D4:AA4"/>
    <mergeCell ref="AB4:AS4"/>
    <mergeCell ref="AB6:AS6"/>
    <mergeCell ref="B8:B23"/>
    <mergeCell ref="C8:C23"/>
    <mergeCell ref="D8:D23"/>
    <mergeCell ref="E8:E23"/>
    <mergeCell ref="F8:F23"/>
    <mergeCell ref="G8:G23"/>
    <mergeCell ref="H8:H23"/>
    <mergeCell ref="I8:I23"/>
    <mergeCell ref="Z6:AA6"/>
    <mergeCell ref="P8:P15"/>
    <mergeCell ref="Q8:Q15"/>
    <mergeCell ref="R8:R15"/>
    <mergeCell ref="K16:K23"/>
    <mergeCell ref="L16:L23"/>
    <mergeCell ref="M16:M23"/>
    <mergeCell ref="A6:A7"/>
    <mergeCell ref="B6:J6"/>
    <mergeCell ref="K6:R6"/>
    <mergeCell ref="S6:V6"/>
    <mergeCell ref="X6:X7"/>
    <mergeCell ref="K8:K15"/>
    <mergeCell ref="L8:L15"/>
    <mergeCell ref="M8:M15"/>
    <mergeCell ref="N8:N15"/>
    <mergeCell ref="O8:O15"/>
    <mergeCell ref="R16:R23"/>
    <mergeCell ref="B24:B29"/>
    <mergeCell ref="C24:C29"/>
    <mergeCell ref="D24:D29"/>
    <mergeCell ref="E24:E29"/>
    <mergeCell ref="F24:F29"/>
    <mergeCell ref="G24:G29"/>
    <mergeCell ref="H24:H29"/>
    <mergeCell ref="I24:I29"/>
    <mergeCell ref="J8:J23"/>
    <mergeCell ref="N24:N25"/>
    <mergeCell ref="R26:R29"/>
    <mergeCell ref="P24:P25"/>
    <mergeCell ref="Q24:Q25"/>
    <mergeCell ref="R24:R25"/>
    <mergeCell ref="N26:N29"/>
    <mergeCell ref="O26:O29"/>
    <mergeCell ref="P26:P29"/>
    <mergeCell ref="Q26:Q29"/>
    <mergeCell ref="O24:O25"/>
    <mergeCell ref="A8:A29"/>
    <mergeCell ref="J24:J29"/>
    <mergeCell ref="K24:K25"/>
    <mergeCell ref="L24:L25"/>
    <mergeCell ref="M24:M25"/>
    <mergeCell ref="K26:K29"/>
    <mergeCell ref="L26:L29"/>
    <mergeCell ref="M26:M29"/>
    <mergeCell ref="N16:N23"/>
    <mergeCell ref="O16:O23"/>
    <mergeCell ref="P16:P23"/>
    <mergeCell ref="Q16:Q23"/>
  </mergeCells>
  <conditionalFormatting sqref="AB30:AG550 AB8:AG10 AI8:AS10 AI30:AS550">
    <cfRule type="cellIs" dxfId="31" priority="16" operator="equal">
      <formula>"Aplica"</formula>
    </cfRule>
  </conditionalFormatting>
  <conditionalFormatting sqref="AH8:AH10 AH30:AH550">
    <cfRule type="cellIs" dxfId="30" priority="15" operator="equal">
      <formula>"Aplica"</formula>
    </cfRule>
  </conditionalFormatting>
  <conditionalFormatting sqref="AB24:AG25 AI24:AS25">
    <cfRule type="cellIs" dxfId="29" priority="14" operator="equal">
      <formula>"Aplica"</formula>
    </cfRule>
  </conditionalFormatting>
  <conditionalFormatting sqref="AB26:AG29 AI26:AS29">
    <cfRule type="cellIs" dxfId="28" priority="13" operator="equal">
      <formula>"Aplica"</formula>
    </cfRule>
  </conditionalFormatting>
  <conditionalFormatting sqref="AH24:AH25">
    <cfRule type="cellIs" dxfId="27" priority="12" operator="equal">
      <formula>"Aplica"</formula>
    </cfRule>
  </conditionalFormatting>
  <conditionalFormatting sqref="AH26:AH29">
    <cfRule type="cellIs" dxfId="26" priority="11" operator="equal">
      <formula>"Aplica"</formula>
    </cfRule>
  </conditionalFormatting>
  <conditionalFormatting sqref="AB16:AG19 AI16:AS19 AB19:AS23">
    <cfRule type="cellIs" dxfId="25" priority="10" operator="equal">
      <formula>"Aplica"</formula>
    </cfRule>
  </conditionalFormatting>
  <conditionalFormatting sqref="AH16:AH19 AH21:AH23">
    <cfRule type="cellIs" dxfId="24" priority="9" operator="equal">
      <formula>"Aplica"</formula>
    </cfRule>
  </conditionalFormatting>
  <conditionalFormatting sqref="AH11 AH13:AH15">
    <cfRule type="cellIs" dxfId="23" priority="3" operator="equal">
      <formula>"Aplica"</formula>
    </cfRule>
  </conditionalFormatting>
  <conditionalFormatting sqref="AH20">
    <cfRule type="cellIs" dxfId="22" priority="5" operator="equal">
      <formula>"Aplica"</formula>
    </cfRule>
  </conditionalFormatting>
  <conditionalFormatting sqref="AB11:AS15">
    <cfRule type="cellIs" dxfId="21" priority="4" operator="equal">
      <formula>"Aplica"</formula>
    </cfRule>
  </conditionalFormatting>
  <conditionalFormatting sqref="AI20:AS20 AB20:AG20">
    <cfRule type="cellIs" dxfId="20" priority="6" operator="equal">
      <formula>"Aplica"</formula>
    </cfRule>
  </conditionalFormatting>
  <conditionalFormatting sqref="AH12">
    <cfRule type="cellIs" dxfId="19" priority="1" operator="equal">
      <formula>"Aplica"</formula>
    </cfRule>
  </conditionalFormatting>
  <conditionalFormatting sqref="AI12:AS12 AB12:AG12">
    <cfRule type="cellIs" dxfId="18" priority="2" operator="equal">
      <formula>"Aplica"</formula>
    </cfRule>
  </conditionalFormatting>
  <dataValidations count="3">
    <dataValidation type="list" allowBlank="1" showInputMessage="1" showErrorMessage="1" sqref="AB8:AS29" xr:uid="{00000000-0002-0000-0A00-000000000000}">
      <formula1>"Aplica, -"</formula1>
    </dataValidation>
    <dataValidation type="list" allowBlank="1" showInputMessage="1" showErrorMessage="1" sqref="E8:E24" xr:uid="{00000000-0002-0000-0A00-000001000000}">
      <formula1>INDIRECT(D8)</formula1>
    </dataValidation>
    <dataValidation type="list" allowBlank="1" showInputMessage="1" showErrorMessage="1" sqref="AI30:AS349 AB30:AG349" xr:uid="{00000000-0002-0000-0A00-000002000000}">
      <formula1>"Aplica"</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3000000}">
          <x14:formula1>
            <xm:f>'C:\Users\ALEXAN~1\AppData\Local\Temp\Rar$DIa0.238\[Plan de Acción DESI 2020_Revisado.xlsx]Instructivo'!#REF!</xm:f>
          </x14:formula1>
          <xm:sqref>R8:R29</xm:sqref>
        </x14:dataValidation>
        <x14:dataValidation type="list" allowBlank="1" showInputMessage="1" showErrorMessage="1" xr:uid="{00000000-0002-0000-0A00-000004000000}">
          <x14:formula1>
            <xm:f>'C:\Users\ALEXAN~1\AppData\Local\Temp\Rar$DIa0.238\[Plan de Acción DESI 2020_Revisado.xlsx]Hoja2'!#REF!</xm:f>
          </x14:formula1>
          <xm:sqref>X8:X29 F8 F16 F24 C8:D8 C16:D16 C24:D24 B8:B24</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S33"/>
  <sheetViews>
    <sheetView topLeftCell="A4" workbookViewId="0">
      <selection activeCell="S8" sqref="S8:S12"/>
    </sheetView>
  </sheetViews>
  <sheetFormatPr defaultColWidth="11.42578125" defaultRowHeight="13.9"/>
  <cols>
    <col min="1" max="1" width="5.5703125" style="1" bestFit="1" customWidth="1"/>
    <col min="2" max="2" width="22.5703125" style="1" customWidth="1"/>
    <col min="3" max="3" width="18.42578125" style="1" customWidth="1"/>
    <col min="4" max="5" width="21.28515625" style="1" customWidth="1"/>
    <col min="6" max="6" width="21.140625" style="1" customWidth="1"/>
    <col min="7" max="7" width="19.42578125" style="1" customWidth="1"/>
    <col min="8" max="8" width="17.140625" style="1" customWidth="1"/>
    <col min="9" max="10" width="21.140625" style="1" customWidth="1"/>
    <col min="11" max="11" width="17.85546875" style="1" customWidth="1"/>
    <col min="12" max="12" width="23.140625" style="1" customWidth="1"/>
    <col min="13" max="14" width="19.85546875" style="1" customWidth="1"/>
    <col min="15" max="15" width="13.85546875" style="1" hidden="1" customWidth="1"/>
    <col min="16" max="16" width="17.140625" style="1" customWidth="1"/>
    <col min="17" max="17" width="19.7109375" style="1" customWidth="1"/>
    <col min="18" max="18" width="22.5703125" style="1" customWidth="1"/>
    <col min="19" max="19" width="35.7109375" style="1" customWidth="1"/>
    <col min="20" max="20" width="23.5703125" style="1" customWidth="1"/>
    <col min="21" max="21" width="23.85546875" style="1" customWidth="1"/>
    <col min="22" max="22" width="20.28515625" style="1" customWidth="1"/>
    <col min="23" max="23" width="19.85546875" style="1" hidden="1" customWidth="1"/>
    <col min="24" max="24" width="21.5703125" style="1" customWidth="1"/>
    <col min="25" max="25" width="19.85546875" style="1" hidden="1" customWidth="1"/>
    <col min="26" max="26" width="26.7109375" style="1" customWidth="1"/>
    <col min="27" max="27" width="21.28515625" style="1" customWidth="1"/>
    <col min="28" max="28" width="17.5703125" style="1" customWidth="1"/>
    <col min="29" max="29" width="18.140625" style="1" customWidth="1"/>
    <col min="30" max="30" width="19" style="1" customWidth="1"/>
    <col min="31" max="31" width="24.85546875" style="1" customWidth="1"/>
    <col min="32" max="32" width="17" style="1" customWidth="1"/>
    <col min="33" max="33" width="17.85546875" style="1" customWidth="1"/>
    <col min="34" max="34" width="15.42578125" style="1" customWidth="1"/>
    <col min="35" max="35" width="19.7109375" style="1" customWidth="1"/>
    <col min="36" max="36" width="16.140625" style="1" customWidth="1"/>
    <col min="37" max="37" width="15.7109375" style="1" customWidth="1"/>
    <col min="38" max="38" width="19.28515625" style="1" customWidth="1"/>
    <col min="39" max="41" width="15.7109375" style="1" customWidth="1"/>
    <col min="42" max="42" width="24.5703125" style="1" customWidth="1"/>
    <col min="43" max="43" width="23.7109375" style="1" customWidth="1"/>
    <col min="44" max="44" width="19.5703125" style="1" customWidth="1"/>
    <col min="45" max="45" width="16.7109375" style="1" customWidth="1"/>
    <col min="46" max="16384" width="11.42578125" style="1"/>
  </cols>
  <sheetData>
    <row r="1" spans="1:45" ht="14.45" thickBot="1"/>
    <row r="2" spans="1:45" ht="21.6" thickBot="1">
      <c r="B2" s="303"/>
      <c r="C2" s="304"/>
      <c r="D2" s="309" t="s">
        <v>0</v>
      </c>
      <c r="E2" s="310"/>
      <c r="F2" s="310"/>
      <c r="G2" s="310"/>
      <c r="H2" s="310"/>
      <c r="I2" s="310"/>
      <c r="J2" s="310"/>
      <c r="K2" s="310"/>
      <c r="L2" s="310"/>
      <c r="M2" s="310"/>
      <c r="N2" s="310"/>
      <c r="O2" s="310"/>
      <c r="P2" s="310"/>
      <c r="Q2" s="310"/>
      <c r="R2" s="310"/>
      <c r="S2" s="310"/>
      <c r="T2" s="310"/>
      <c r="U2" s="310"/>
      <c r="V2" s="310"/>
      <c r="W2" s="310"/>
      <c r="X2" s="310"/>
      <c r="Y2" s="310"/>
      <c r="Z2" s="310"/>
      <c r="AA2" s="311"/>
      <c r="AB2" s="312" t="s">
        <v>0</v>
      </c>
      <c r="AC2" s="313"/>
      <c r="AD2" s="313"/>
      <c r="AE2" s="313"/>
      <c r="AF2" s="313"/>
      <c r="AG2" s="313"/>
      <c r="AH2" s="313"/>
      <c r="AI2" s="313"/>
      <c r="AJ2" s="313"/>
      <c r="AK2" s="313"/>
      <c r="AL2" s="313"/>
      <c r="AM2" s="313"/>
      <c r="AN2" s="313"/>
      <c r="AO2" s="313"/>
      <c r="AP2" s="313"/>
      <c r="AQ2" s="313"/>
      <c r="AR2" s="313"/>
      <c r="AS2" s="313"/>
    </row>
    <row r="3" spans="1:45" ht="21.6" thickBot="1">
      <c r="B3" s="305"/>
      <c r="C3" s="306"/>
      <c r="D3" s="314" t="s">
        <v>1</v>
      </c>
      <c r="E3" s="315"/>
      <c r="F3" s="315"/>
      <c r="G3" s="315"/>
      <c r="H3" s="315"/>
      <c r="I3" s="315"/>
      <c r="J3" s="315"/>
      <c r="K3" s="315"/>
      <c r="L3" s="315"/>
      <c r="M3" s="315"/>
      <c r="N3" s="315"/>
      <c r="O3" s="315"/>
      <c r="P3" s="315"/>
      <c r="Q3" s="316"/>
      <c r="R3" s="317" t="s">
        <v>2</v>
      </c>
      <c r="S3" s="315"/>
      <c r="T3" s="315"/>
      <c r="U3" s="315"/>
      <c r="V3" s="315"/>
      <c r="W3" s="315"/>
      <c r="X3" s="315"/>
      <c r="Y3" s="315"/>
      <c r="Z3" s="315"/>
      <c r="AA3" s="318"/>
      <c r="AB3" s="319"/>
      <c r="AC3" s="320"/>
      <c r="AD3" s="320"/>
      <c r="AE3" s="320"/>
      <c r="AF3" s="320"/>
      <c r="AG3" s="320"/>
      <c r="AH3" s="320"/>
      <c r="AI3" s="320"/>
      <c r="AJ3" s="320"/>
      <c r="AK3" s="320"/>
      <c r="AL3" s="320"/>
      <c r="AM3" s="320"/>
      <c r="AN3" s="320"/>
      <c r="AO3" s="320"/>
      <c r="AP3" s="320"/>
      <c r="AQ3" s="320"/>
      <c r="AR3" s="320"/>
      <c r="AS3" s="320"/>
    </row>
    <row r="4" spans="1:45" ht="21.6" thickBot="1">
      <c r="B4" s="307"/>
      <c r="C4" s="308"/>
      <c r="D4" s="314" t="s">
        <v>3</v>
      </c>
      <c r="E4" s="315"/>
      <c r="F4" s="315"/>
      <c r="G4" s="315"/>
      <c r="H4" s="315"/>
      <c r="I4" s="315"/>
      <c r="J4" s="315"/>
      <c r="K4" s="315"/>
      <c r="L4" s="315"/>
      <c r="M4" s="315"/>
      <c r="N4" s="315"/>
      <c r="O4" s="315"/>
      <c r="P4" s="315"/>
      <c r="Q4" s="315"/>
      <c r="R4" s="315"/>
      <c r="S4" s="315"/>
      <c r="T4" s="315"/>
      <c r="U4" s="315"/>
      <c r="V4" s="315"/>
      <c r="W4" s="315"/>
      <c r="X4" s="315"/>
      <c r="Y4" s="315"/>
      <c r="Z4" s="315"/>
      <c r="AA4" s="318"/>
      <c r="AB4" s="319"/>
      <c r="AC4" s="320"/>
      <c r="AD4" s="320"/>
      <c r="AE4" s="320"/>
      <c r="AF4" s="320"/>
      <c r="AG4" s="320"/>
      <c r="AH4" s="320"/>
      <c r="AI4" s="320"/>
      <c r="AJ4" s="320"/>
      <c r="AK4" s="320"/>
      <c r="AL4" s="320"/>
      <c r="AM4" s="320"/>
      <c r="AN4" s="320"/>
      <c r="AO4" s="320"/>
      <c r="AP4" s="320"/>
      <c r="AQ4" s="320"/>
      <c r="AR4" s="320"/>
      <c r="AS4" s="320"/>
    </row>
    <row r="6" spans="1:45" ht="21">
      <c r="A6" s="323" t="s">
        <v>4</v>
      </c>
      <c r="B6" s="324" t="s">
        <v>5</v>
      </c>
      <c r="C6" s="325"/>
      <c r="D6" s="325"/>
      <c r="E6" s="325"/>
      <c r="F6" s="325"/>
      <c r="G6" s="325"/>
      <c r="H6" s="325"/>
      <c r="I6" s="325"/>
      <c r="J6" s="326"/>
      <c r="K6" s="327" t="s">
        <v>6</v>
      </c>
      <c r="L6" s="328"/>
      <c r="M6" s="328"/>
      <c r="N6" s="328"/>
      <c r="O6" s="328"/>
      <c r="P6" s="328"/>
      <c r="Q6" s="328"/>
      <c r="R6" s="329"/>
      <c r="S6" s="330" t="s">
        <v>7</v>
      </c>
      <c r="T6" s="330"/>
      <c r="U6" s="330"/>
      <c r="V6" s="330"/>
      <c r="W6" s="103"/>
      <c r="X6" s="331" t="s">
        <v>8</v>
      </c>
      <c r="Y6" s="103"/>
      <c r="Z6" s="331" t="s">
        <v>9</v>
      </c>
      <c r="AA6" s="331"/>
      <c r="AB6" s="321" t="s">
        <v>10</v>
      </c>
      <c r="AC6" s="322"/>
      <c r="AD6" s="322"/>
      <c r="AE6" s="322"/>
      <c r="AF6" s="322"/>
      <c r="AG6" s="322"/>
      <c r="AH6" s="322"/>
      <c r="AI6" s="322"/>
      <c r="AJ6" s="322"/>
      <c r="AK6" s="322"/>
      <c r="AL6" s="322"/>
      <c r="AM6" s="322"/>
      <c r="AN6" s="322"/>
      <c r="AO6" s="322"/>
      <c r="AP6" s="322"/>
      <c r="AQ6" s="322"/>
      <c r="AR6" s="322"/>
      <c r="AS6" s="322"/>
    </row>
    <row r="7" spans="1:45" ht="78">
      <c r="A7" s="323"/>
      <c r="B7" s="2" t="s">
        <v>11</v>
      </c>
      <c r="C7" s="2" t="s">
        <v>12</v>
      </c>
      <c r="D7" s="2" t="s">
        <v>13</v>
      </c>
      <c r="E7" s="2" t="s">
        <v>14</v>
      </c>
      <c r="F7" s="2" t="s">
        <v>15</v>
      </c>
      <c r="G7" s="2" t="s">
        <v>16</v>
      </c>
      <c r="H7" s="2" t="s">
        <v>17</v>
      </c>
      <c r="I7" s="2" t="s">
        <v>18</v>
      </c>
      <c r="J7" s="2" t="s">
        <v>19</v>
      </c>
      <c r="K7" s="3" t="s">
        <v>20</v>
      </c>
      <c r="L7" s="3" t="s">
        <v>21</v>
      </c>
      <c r="M7" s="3" t="s">
        <v>22</v>
      </c>
      <c r="N7" s="3" t="s">
        <v>23</v>
      </c>
      <c r="O7" s="3" t="s">
        <v>24</v>
      </c>
      <c r="P7" s="3" t="s">
        <v>25</v>
      </c>
      <c r="Q7" s="3" t="s">
        <v>19</v>
      </c>
      <c r="R7" s="3" t="s">
        <v>26</v>
      </c>
      <c r="S7" s="4" t="s">
        <v>27</v>
      </c>
      <c r="T7" s="4" t="s">
        <v>18</v>
      </c>
      <c r="U7" s="4" t="s">
        <v>28</v>
      </c>
      <c r="V7" s="4" t="s">
        <v>29</v>
      </c>
      <c r="W7" s="4"/>
      <c r="X7" s="331"/>
      <c r="Y7" s="4" t="s">
        <v>19</v>
      </c>
      <c r="Z7" s="5" t="s">
        <v>30</v>
      </c>
      <c r="AA7" s="5" t="s">
        <v>31</v>
      </c>
      <c r="AB7" s="6" t="s">
        <v>32</v>
      </c>
      <c r="AC7" s="6" t="s">
        <v>33</v>
      </c>
      <c r="AD7" s="6" t="s">
        <v>34</v>
      </c>
      <c r="AE7" s="6" t="s">
        <v>35</v>
      </c>
      <c r="AF7" s="6" t="s">
        <v>36</v>
      </c>
      <c r="AG7" s="6" t="s">
        <v>37</v>
      </c>
      <c r="AH7" s="6" t="s">
        <v>38</v>
      </c>
      <c r="AI7" s="6" t="s">
        <v>39</v>
      </c>
      <c r="AJ7" s="6" t="s">
        <v>40</v>
      </c>
      <c r="AK7" s="6" t="s">
        <v>41</v>
      </c>
      <c r="AL7" s="6" t="s">
        <v>42</v>
      </c>
      <c r="AM7" s="6" t="s">
        <v>43</v>
      </c>
      <c r="AN7" s="6" t="s">
        <v>44</v>
      </c>
      <c r="AO7" s="6" t="s">
        <v>45</v>
      </c>
      <c r="AP7" s="6" t="s">
        <v>46</v>
      </c>
      <c r="AQ7" s="6" t="s">
        <v>47</v>
      </c>
      <c r="AR7" s="6" t="s">
        <v>48</v>
      </c>
      <c r="AS7" s="6" t="s">
        <v>49</v>
      </c>
    </row>
    <row r="8" spans="1:45" ht="55.15">
      <c r="A8" s="152">
        <v>16</v>
      </c>
      <c r="B8" s="152" t="s">
        <v>130</v>
      </c>
      <c r="C8" s="171" t="s">
        <v>474</v>
      </c>
      <c r="D8" s="152" t="s">
        <v>52</v>
      </c>
      <c r="E8" s="152" t="s">
        <v>113</v>
      </c>
      <c r="F8" s="152" t="s">
        <v>54</v>
      </c>
      <c r="G8" s="158" t="s">
        <v>475</v>
      </c>
      <c r="H8" s="158" t="s">
        <v>476</v>
      </c>
      <c r="I8" s="167">
        <v>0.6</v>
      </c>
      <c r="J8" s="167">
        <f>(L8*Q8)</f>
        <v>0</v>
      </c>
      <c r="K8" s="158" t="s">
        <v>477</v>
      </c>
      <c r="L8" s="148">
        <v>1</v>
      </c>
      <c r="M8" s="156">
        <v>43831</v>
      </c>
      <c r="N8" s="156">
        <v>44012</v>
      </c>
      <c r="O8" s="104"/>
      <c r="P8" s="158" t="s">
        <v>478</v>
      </c>
      <c r="Q8" s="153">
        <f>(T8*Y8)+(T9*Y9)</f>
        <v>0</v>
      </c>
      <c r="R8" s="153" t="s">
        <v>59</v>
      </c>
      <c r="S8" s="104" t="s">
        <v>479</v>
      </c>
      <c r="T8" s="106">
        <v>0.5</v>
      </c>
      <c r="U8" s="63">
        <v>43831</v>
      </c>
      <c r="V8" s="63">
        <v>43920</v>
      </c>
      <c r="W8" s="7">
        <f>V8-U8</f>
        <v>89</v>
      </c>
      <c r="X8" s="104"/>
      <c r="Y8" s="8">
        <f>IF(X8="ejecutado",1,0)</f>
        <v>0</v>
      </c>
      <c r="Z8" s="9"/>
      <c r="AA8" s="9"/>
      <c r="AB8" s="122" t="s">
        <v>61</v>
      </c>
      <c r="AC8" s="122" t="s">
        <v>61</v>
      </c>
      <c r="AD8" s="122" t="s">
        <v>61</v>
      </c>
      <c r="AE8" s="122" t="s">
        <v>62</v>
      </c>
      <c r="AF8" s="122" t="s">
        <v>61</v>
      </c>
      <c r="AG8" s="122" t="s">
        <v>61</v>
      </c>
      <c r="AH8" s="122" t="s">
        <v>61</v>
      </c>
      <c r="AI8" s="122" t="s">
        <v>61</v>
      </c>
      <c r="AJ8" s="122" t="s">
        <v>61</v>
      </c>
      <c r="AK8" s="122" t="s">
        <v>61</v>
      </c>
      <c r="AL8" s="122" t="s">
        <v>61</v>
      </c>
      <c r="AM8" s="122" t="s">
        <v>61</v>
      </c>
      <c r="AN8" s="122" t="s">
        <v>61</v>
      </c>
      <c r="AO8" s="122" t="s">
        <v>61</v>
      </c>
      <c r="AP8" s="122" t="s">
        <v>61</v>
      </c>
      <c r="AQ8" s="122" t="s">
        <v>61</v>
      </c>
      <c r="AR8" s="122" t="s">
        <v>61</v>
      </c>
      <c r="AS8" s="122" t="s">
        <v>62</v>
      </c>
    </row>
    <row r="9" spans="1:45" ht="55.15">
      <c r="A9" s="152"/>
      <c r="B9" s="152"/>
      <c r="C9" s="171"/>
      <c r="D9" s="152"/>
      <c r="E9" s="152"/>
      <c r="F9" s="152"/>
      <c r="G9" s="159"/>
      <c r="H9" s="159"/>
      <c r="I9" s="169"/>
      <c r="J9" s="169"/>
      <c r="K9" s="159"/>
      <c r="L9" s="150"/>
      <c r="M9" s="157"/>
      <c r="N9" s="157"/>
      <c r="O9" s="104"/>
      <c r="P9" s="159"/>
      <c r="Q9" s="155"/>
      <c r="R9" s="155"/>
      <c r="S9" s="104" t="s">
        <v>480</v>
      </c>
      <c r="T9" s="106">
        <v>0.5</v>
      </c>
      <c r="U9" s="63">
        <v>43920</v>
      </c>
      <c r="V9" s="63">
        <v>44012</v>
      </c>
      <c r="W9" s="7">
        <f t="shared" ref="W9:W12" si="0">V9-U9</f>
        <v>92</v>
      </c>
      <c r="X9" s="104"/>
      <c r="Y9" s="8">
        <f t="shared" ref="Y9:Y10" si="1">IF(X9="ejecutado",1,0)</f>
        <v>0</v>
      </c>
      <c r="Z9" s="9"/>
      <c r="AA9" s="9"/>
      <c r="AB9" s="122" t="s">
        <v>61</v>
      </c>
      <c r="AC9" s="122" t="s">
        <v>61</v>
      </c>
      <c r="AD9" s="122" t="s">
        <v>61</v>
      </c>
      <c r="AE9" s="122" t="s">
        <v>62</v>
      </c>
      <c r="AF9" s="122" t="s">
        <v>61</v>
      </c>
      <c r="AG9" s="122" t="s">
        <v>61</v>
      </c>
      <c r="AH9" s="122" t="s">
        <v>61</v>
      </c>
      <c r="AI9" s="122" t="s">
        <v>61</v>
      </c>
      <c r="AJ9" s="122" t="s">
        <v>61</v>
      </c>
      <c r="AK9" s="122" t="s">
        <v>61</v>
      </c>
      <c r="AL9" s="122" t="s">
        <v>61</v>
      </c>
      <c r="AM9" s="122" t="s">
        <v>61</v>
      </c>
      <c r="AN9" s="122" t="s">
        <v>61</v>
      </c>
      <c r="AO9" s="122" t="s">
        <v>61</v>
      </c>
      <c r="AP9" s="122" t="s">
        <v>61</v>
      </c>
      <c r="AQ9" s="122" t="s">
        <v>61</v>
      </c>
      <c r="AR9" s="122" t="s">
        <v>61</v>
      </c>
      <c r="AS9" s="122" t="s">
        <v>62</v>
      </c>
    </row>
    <row r="10" spans="1:45" ht="27.6">
      <c r="A10" s="152"/>
      <c r="B10" s="152"/>
      <c r="C10" s="171"/>
      <c r="D10" s="152"/>
      <c r="E10" s="152"/>
      <c r="F10" s="152"/>
      <c r="G10" s="160" t="s">
        <v>481</v>
      </c>
      <c r="H10" s="409" t="s">
        <v>482</v>
      </c>
      <c r="I10" s="164">
        <v>40</v>
      </c>
      <c r="J10" s="167">
        <f>(L10*Q10)</f>
        <v>0</v>
      </c>
      <c r="K10" s="170" t="s">
        <v>483</v>
      </c>
      <c r="L10" s="148">
        <v>1</v>
      </c>
      <c r="M10" s="151">
        <v>43831</v>
      </c>
      <c r="N10" s="151">
        <v>44012</v>
      </c>
      <c r="O10" s="127"/>
      <c r="P10" s="152" t="s">
        <v>484</v>
      </c>
      <c r="Q10" s="153">
        <f>(T10*Y10)+(T11*Y11)+(T12*Y12)</f>
        <v>0</v>
      </c>
      <c r="R10" s="153" t="s">
        <v>59</v>
      </c>
      <c r="S10" s="128" t="s">
        <v>485</v>
      </c>
      <c r="T10" s="106">
        <v>0.3</v>
      </c>
      <c r="U10" s="63">
        <v>43831</v>
      </c>
      <c r="V10" s="63">
        <v>43920</v>
      </c>
      <c r="W10" s="7">
        <f t="shared" si="0"/>
        <v>89</v>
      </c>
      <c r="X10" s="104"/>
      <c r="Y10" s="8">
        <f t="shared" si="1"/>
        <v>0</v>
      </c>
      <c r="Z10" s="9"/>
      <c r="AA10" s="9"/>
      <c r="AB10" s="122" t="s">
        <v>61</v>
      </c>
      <c r="AC10" s="122" t="s">
        <v>61</v>
      </c>
      <c r="AD10" s="122" t="s">
        <v>61</v>
      </c>
      <c r="AE10" s="122" t="s">
        <v>62</v>
      </c>
      <c r="AF10" s="122" t="s">
        <v>61</v>
      </c>
      <c r="AG10" s="122" t="s">
        <v>61</v>
      </c>
      <c r="AH10" s="122" t="s">
        <v>61</v>
      </c>
      <c r="AI10" s="122" t="s">
        <v>61</v>
      </c>
      <c r="AJ10" s="122" t="s">
        <v>61</v>
      </c>
      <c r="AK10" s="122" t="s">
        <v>61</v>
      </c>
      <c r="AL10" s="122" t="s">
        <v>61</v>
      </c>
      <c r="AM10" s="122" t="s">
        <v>61</v>
      </c>
      <c r="AN10" s="122" t="s">
        <v>61</v>
      </c>
      <c r="AO10" s="122" t="s">
        <v>61</v>
      </c>
      <c r="AP10" s="122" t="s">
        <v>61</v>
      </c>
      <c r="AQ10" s="122" t="s">
        <v>61</v>
      </c>
      <c r="AR10" s="122" t="s">
        <v>61</v>
      </c>
      <c r="AS10" s="122" t="s">
        <v>62</v>
      </c>
    </row>
    <row r="11" spans="1:45" ht="27.6">
      <c r="A11" s="152"/>
      <c r="B11" s="152"/>
      <c r="C11" s="171"/>
      <c r="D11" s="152"/>
      <c r="E11" s="152"/>
      <c r="F11" s="152"/>
      <c r="G11" s="160"/>
      <c r="H11" s="410"/>
      <c r="I11" s="165"/>
      <c r="J11" s="168"/>
      <c r="K11" s="170"/>
      <c r="L11" s="149"/>
      <c r="M11" s="151"/>
      <c r="N11" s="151"/>
      <c r="O11" s="104"/>
      <c r="P11" s="152"/>
      <c r="Q11" s="154"/>
      <c r="R11" s="154"/>
      <c r="S11" s="137" t="s">
        <v>486</v>
      </c>
      <c r="T11" s="84">
        <v>0.3</v>
      </c>
      <c r="U11" s="63">
        <v>43920</v>
      </c>
      <c r="V11" s="63">
        <v>44012</v>
      </c>
      <c r="W11" s="7">
        <f t="shared" si="0"/>
        <v>92</v>
      </c>
      <c r="X11" s="104"/>
      <c r="Y11" s="8">
        <f>IF(X11="ejecutado",1,0)</f>
        <v>0</v>
      </c>
      <c r="Z11" s="9"/>
      <c r="AA11" s="9"/>
      <c r="AB11" s="122" t="s">
        <v>61</v>
      </c>
      <c r="AC11" s="122" t="s">
        <v>61</v>
      </c>
      <c r="AD11" s="122" t="s">
        <v>61</v>
      </c>
      <c r="AE11" s="122" t="s">
        <v>62</v>
      </c>
      <c r="AF11" s="122" t="s">
        <v>61</v>
      </c>
      <c r="AG11" s="122" t="s">
        <v>61</v>
      </c>
      <c r="AH11" s="122" t="s">
        <v>61</v>
      </c>
      <c r="AI11" s="122" t="s">
        <v>61</v>
      </c>
      <c r="AJ11" s="122" t="s">
        <v>61</v>
      </c>
      <c r="AK11" s="122" t="s">
        <v>61</v>
      </c>
      <c r="AL11" s="122" t="s">
        <v>61</v>
      </c>
      <c r="AM11" s="122" t="s">
        <v>61</v>
      </c>
      <c r="AN11" s="122" t="s">
        <v>61</v>
      </c>
      <c r="AO11" s="122" t="s">
        <v>61</v>
      </c>
      <c r="AP11" s="122" t="s">
        <v>61</v>
      </c>
      <c r="AQ11" s="122" t="s">
        <v>61</v>
      </c>
      <c r="AR11" s="122" t="s">
        <v>61</v>
      </c>
      <c r="AS11" s="122" t="s">
        <v>62</v>
      </c>
    </row>
    <row r="12" spans="1:45" ht="27.6">
      <c r="A12" s="152"/>
      <c r="B12" s="152"/>
      <c r="C12" s="171"/>
      <c r="D12" s="152"/>
      <c r="E12" s="152"/>
      <c r="F12" s="152"/>
      <c r="G12" s="160"/>
      <c r="H12" s="411"/>
      <c r="I12" s="166"/>
      <c r="J12" s="169"/>
      <c r="K12" s="170"/>
      <c r="L12" s="150"/>
      <c r="M12" s="151"/>
      <c r="N12" s="151"/>
      <c r="O12" s="104"/>
      <c r="P12" s="152"/>
      <c r="Q12" s="155"/>
      <c r="R12" s="155"/>
      <c r="S12" s="137" t="s">
        <v>487</v>
      </c>
      <c r="T12" s="84">
        <v>0.4</v>
      </c>
      <c r="U12" s="64">
        <v>43831</v>
      </c>
      <c r="V12" s="64">
        <v>44012</v>
      </c>
      <c r="W12" s="7">
        <f t="shared" si="0"/>
        <v>181</v>
      </c>
      <c r="X12" s="104"/>
      <c r="Y12" s="8">
        <f>IF(X12="ejecutado",1,0)</f>
        <v>0</v>
      </c>
      <c r="Z12" s="9"/>
      <c r="AA12" s="9"/>
      <c r="AB12" s="122" t="s">
        <v>61</v>
      </c>
      <c r="AC12" s="122" t="s">
        <v>61</v>
      </c>
      <c r="AD12" s="122" t="s">
        <v>61</v>
      </c>
      <c r="AE12" s="122" t="s">
        <v>62</v>
      </c>
      <c r="AF12" s="122" t="s">
        <v>61</v>
      </c>
      <c r="AG12" s="122" t="s">
        <v>61</v>
      </c>
      <c r="AH12" s="122" t="s">
        <v>61</v>
      </c>
      <c r="AI12" s="122" t="s">
        <v>61</v>
      </c>
      <c r="AJ12" s="122" t="s">
        <v>61</v>
      </c>
      <c r="AK12" s="122" t="s">
        <v>61</v>
      </c>
      <c r="AL12" s="122" t="s">
        <v>61</v>
      </c>
      <c r="AM12" s="122" t="s">
        <v>61</v>
      </c>
      <c r="AN12" s="122" t="s">
        <v>61</v>
      </c>
      <c r="AO12" s="122" t="s">
        <v>61</v>
      </c>
      <c r="AP12" s="122" t="s">
        <v>61</v>
      </c>
      <c r="AQ12" s="122" t="s">
        <v>61</v>
      </c>
      <c r="AR12" s="122" t="s">
        <v>61</v>
      </c>
      <c r="AS12" s="122" t="s">
        <v>62</v>
      </c>
    </row>
    <row r="13" spans="1:45">
      <c r="AB13" s="23"/>
      <c r="AC13" s="23"/>
      <c r="AD13" s="23"/>
      <c r="AE13" s="23"/>
      <c r="AF13" s="23"/>
      <c r="AG13" s="23"/>
      <c r="AI13" s="23"/>
      <c r="AJ13" s="23"/>
      <c r="AK13" s="23"/>
      <c r="AL13" s="23"/>
      <c r="AM13" s="23"/>
      <c r="AN13" s="23"/>
      <c r="AO13" s="23"/>
      <c r="AP13" s="23"/>
      <c r="AQ13" s="23"/>
      <c r="AR13" s="23"/>
      <c r="AS13" s="23"/>
    </row>
    <row r="14" spans="1:45">
      <c r="AB14" s="23"/>
      <c r="AC14" s="23"/>
      <c r="AD14" s="23"/>
      <c r="AE14" s="23"/>
      <c r="AF14" s="23"/>
      <c r="AG14" s="23"/>
      <c r="AI14" s="23"/>
      <c r="AJ14" s="23"/>
      <c r="AK14" s="23"/>
      <c r="AL14" s="23"/>
      <c r="AM14" s="23"/>
      <c r="AN14" s="23"/>
      <c r="AO14" s="23"/>
      <c r="AP14" s="23"/>
      <c r="AQ14" s="23"/>
      <c r="AR14" s="23"/>
      <c r="AS14" s="23"/>
    </row>
    <row r="15" spans="1:45">
      <c r="AB15" s="23"/>
      <c r="AC15" s="23"/>
      <c r="AD15" s="23"/>
      <c r="AE15" s="23"/>
      <c r="AF15" s="23"/>
      <c r="AG15" s="23"/>
      <c r="AI15" s="23"/>
      <c r="AJ15" s="23"/>
      <c r="AK15" s="23"/>
      <c r="AL15" s="23"/>
      <c r="AM15" s="23"/>
      <c r="AN15" s="23"/>
      <c r="AO15" s="23"/>
      <c r="AP15" s="23"/>
      <c r="AQ15" s="23"/>
      <c r="AR15" s="23"/>
      <c r="AS15" s="23"/>
    </row>
    <row r="16" spans="1:45">
      <c r="AB16" s="23"/>
      <c r="AC16" s="23"/>
      <c r="AD16" s="23"/>
      <c r="AE16" s="23"/>
      <c r="AF16" s="23"/>
      <c r="AG16" s="23"/>
      <c r="AI16" s="23"/>
      <c r="AJ16" s="23"/>
      <c r="AK16" s="23"/>
      <c r="AL16" s="23"/>
      <c r="AM16" s="23"/>
      <c r="AN16" s="23"/>
      <c r="AO16" s="23"/>
      <c r="AP16" s="23"/>
      <c r="AQ16" s="23"/>
      <c r="AR16" s="23"/>
      <c r="AS16" s="23"/>
    </row>
    <row r="17" spans="28:45">
      <c r="AB17" s="23"/>
      <c r="AC17" s="23"/>
      <c r="AD17" s="23"/>
      <c r="AE17" s="23"/>
      <c r="AF17" s="23"/>
      <c r="AG17" s="23"/>
      <c r="AI17" s="23"/>
      <c r="AJ17" s="23"/>
      <c r="AK17" s="23"/>
      <c r="AL17" s="23"/>
      <c r="AM17" s="23"/>
      <c r="AN17" s="23"/>
      <c r="AO17" s="23"/>
      <c r="AP17" s="23"/>
      <c r="AQ17" s="23"/>
      <c r="AR17" s="23"/>
      <c r="AS17" s="23"/>
    </row>
    <row r="18" spans="28:45">
      <c r="AB18" s="23"/>
      <c r="AC18" s="23"/>
      <c r="AD18" s="23"/>
      <c r="AE18" s="23"/>
      <c r="AF18" s="23"/>
      <c r="AG18" s="23"/>
      <c r="AI18" s="23"/>
      <c r="AJ18" s="23"/>
      <c r="AK18" s="23"/>
      <c r="AL18" s="23"/>
      <c r="AM18" s="23"/>
      <c r="AN18" s="23"/>
      <c r="AO18" s="23"/>
      <c r="AP18" s="23"/>
      <c r="AQ18" s="23"/>
      <c r="AR18" s="23"/>
      <c r="AS18" s="23"/>
    </row>
    <row r="19" spans="28:45">
      <c r="AB19" s="23"/>
      <c r="AC19" s="23"/>
      <c r="AD19" s="23"/>
      <c r="AE19" s="23"/>
      <c r="AF19" s="23"/>
      <c r="AG19" s="23"/>
      <c r="AI19" s="23"/>
      <c r="AJ19" s="23"/>
      <c r="AK19" s="23"/>
      <c r="AL19" s="23"/>
      <c r="AM19" s="23"/>
      <c r="AN19" s="23"/>
      <c r="AO19" s="23"/>
      <c r="AP19" s="23"/>
      <c r="AQ19" s="23"/>
      <c r="AR19" s="23"/>
      <c r="AS19" s="23"/>
    </row>
    <row r="20" spans="28:45">
      <c r="AB20" s="23"/>
      <c r="AC20" s="23"/>
      <c r="AD20" s="23"/>
      <c r="AE20" s="23"/>
      <c r="AF20" s="23"/>
      <c r="AG20" s="23"/>
      <c r="AI20" s="23"/>
      <c r="AJ20" s="23"/>
      <c r="AK20" s="23"/>
      <c r="AL20" s="23"/>
      <c r="AM20" s="23"/>
      <c r="AN20" s="23"/>
      <c r="AO20" s="23"/>
      <c r="AP20" s="23"/>
      <c r="AQ20" s="23"/>
      <c r="AR20" s="23"/>
      <c r="AS20" s="23"/>
    </row>
    <row r="21" spans="28:45">
      <c r="AB21" s="23"/>
      <c r="AC21" s="23"/>
      <c r="AD21" s="23"/>
      <c r="AE21" s="23"/>
      <c r="AF21" s="23"/>
      <c r="AG21" s="23"/>
      <c r="AI21" s="23"/>
      <c r="AJ21" s="23"/>
      <c r="AK21" s="23"/>
      <c r="AL21" s="23"/>
      <c r="AM21" s="23"/>
      <c r="AN21" s="23"/>
      <c r="AO21" s="23"/>
      <c r="AP21" s="23"/>
      <c r="AQ21" s="23"/>
      <c r="AR21" s="23"/>
      <c r="AS21" s="23"/>
    </row>
    <row r="22" spans="28:45">
      <c r="AB22" s="23"/>
      <c r="AC22" s="23"/>
      <c r="AD22" s="23"/>
      <c r="AE22" s="23"/>
      <c r="AF22" s="23"/>
      <c r="AG22" s="23"/>
      <c r="AI22" s="23"/>
      <c r="AJ22" s="23"/>
      <c r="AK22" s="23"/>
      <c r="AL22" s="23"/>
      <c r="AM22" s="23"/>
      <c r="AN22" s="23"/>
      <c r="AO22" s="23"/>
      <c r="AP22" s="23"/>
      <c r="AQ22" s="23"/>
      <c r="AR22" s="23"/>
      <c r="AS22" s="23"/>
    </row>
    <row r="23" spans="28:45">
      <c r="AB23" s="23"/>
      <c r="AC23" s="23"/>
      <c r="AD23" s="23"/>
      <c r="AE23" s="23"/>
      <c r="AF23" s="23"/>
      <c r="AG23" s="23"/>
      <c r="AI23" s="23"/>
      <c r="AJ23" s="23"/>
      <c r="AK23" s="23"/>
      <c r="AL23" s="23"/>
      <c r="AM23" s="23"/>
      <c r="AN23" s="23"/>
      <c r="AO23" s="23"/>
      <c r="AP23" s="23"/>
      <c r="AQ23" s="23"/>
      <c r="AR23" s="23"/>
      <c r="AS23" s="23"/>
    </row>
    <row r="24" spans="28:45">
      <c r="AB24" s="23"/>
      <c r="AC24" s="23"/>
      <c r="AD24" s="23"/>
      <c r="AE24" s="23"/>
      <c r="AF24" s="23"/>
      <c r="AG24" s="23"/>
      <c r="AI24" s="23"/>
      <c r="AJ24" s="23"/>
      <c r="AK24" s="23"/>
      <c r="AL24" s="23"/>
      <c r="AM24" s="23"/>
      <c r="AN24" s="23"/>
      <c r="AO24" s="23"/>
      <c r="AP24" s="23"/>
      <c r="AQ24" s="23"/>
      <c r="AR24" s="23"/>
      <c r="AS24" s="23"/>
    </row>
    <row r="25" spans="28:45">
      <c r="AB25" s="23"/>
      <c r="AC25" s="23"/>
      <c r="AD25" s="23"/>
      <c r="AE25" s="23"/>
      <c r="AF25" s="23"/>
      <c r="AG25" s="23"/>
      <c r="AI25" s="23"/>
      <c r="AJ25" s="23"/>
      <c r="AK25" s="23"/>
      <c r="AL25" s="23"/>
      <c r="AM25" s="23"/>
      <c r="AN25" s="23"/>
      <c r="AO25" s="23"/>
      <c r="AP25" s="23"/>
      <c r="AQ25" s="23"/>
      <c r="AR25" s="23"/>
      <c r="AS25" s="23"/>
    </row>
    <row r="26" spans="28:45">
      <c r="AB26" s="23"/>
      <c r="AC26" s="23"/>
      <c r="AD26" s="23"/>
      <c r="AE26" s="23"/>
      <c r="AF26" s="23"/>
      <c r="AG26" s="23"/>
      <c r="AI26" s="23"/>
      <c r="AJ26" s="23"/>
      <c r="AK26" s="23"/>
      <c r="AL26" s="23"/>
      <c r="AM26" s="23"/>
      <c r="AN26" s="23"/>
      <c r="AO26" s="23"/>
      <c r="AP26" s="23"/>
      <c r="AQ26" s="23"/>
      <c r="AR26" s="23"/>
      <c r="AS26" s="23"/>
    </row>
    <row r="27" spans="28:45">
      <c r="AB27" s="23"/>
      <c r="AC27" s="23"/>
      <c r="AD27" s="23"/>
      <c r="AE27" s="23"/>
      <c r="AF27" s="23"/>
      <c r="AG27" s="23"/>
      <c r="AI27" s="23"/>
      <c r="AJ27" s="23"/>
      <c r="AK27" s="23"/>
      <c r="AL27" s="23"/>
      <c r="AM27" s="23"/>
      <c r="AN27" s="23"/>
      <c r="AO27" s="23"/>
      <c r="AP27" s="23"/>
      <c r="AQ27" s="23"/>
      <c r="AR27" s="23"/>
      <c r="AS27" s="23"/>
    </row>
    <row r="28" spans="28:45">
      <c r="AB28" s="23"/>
      <c r="AC28" s="23"/>
      <c r="AD28" s="23"/>
      <c r="AE28" s="23"/>
      <c r="AF28" s="23"/>
      <c r="AG28" s="23"/>
      <c r="AI28" s="23"/>
      <c r="AJ28" s="23"/>
      <c r="AK28" s="23"/>
      <c r="AL28" s="23"/>
      <c r="AM28" s="23"/>
      <c r="AN28" s="23"/>
      <c r="AO28" s="23"/>
      <c r="AP28" s="23"/>
      <c r="AQ28" s="23"/>
      <c r="AR28" s="23"/>
      <c r="AS28" s="23"/>
    </row>
    <row r="29" spans="28:45">
      <c r="AB29" s="23"/>
      <c r="AC29" s="23"/>
      <c r="AD29" s="23"/>
      <c r="AE29" s="23"/>
      <c r="AF29" s="23"/>
      <c r="AG29" s="23"/>
      <c r="AI29" s="23"/>
      <c r="AJ29" s="23"/>
      <c r="AK29" s="23"/>
      <c r="AL29" s="23"/>
      <c r="AM29" s="23"/>
      <c r="AN29" s="23"/>
      <c r="AO29" s="23"/>
      <c r="AP29" s="23"/>
      <c r="AQ29" s="23"/>
      <c r="AR29" s="23"/>
      <c r="AS29" s="23"/>
    </row>
    <row r="30" spans="28:45">
      <c r="AB30" s="23"/>
      <c r="AC30" s="23"/>
      <c r="AD30" s="23"/>
      <c r="AE30" s="23"/>
      <c r="AF30" s="23"/>
      <c r="AG30" s="23"/>
      <c r="AI30" s="23"/>
      <c r="AJ30" s="23"/>
      <c r="AK30" s="23"/>
      <c r="AL30" s="23"/>
      <c r="AM30" s="23"/>
      <c r="AN30" s="23"/>
      <c r="AO30" s="23"/>
      <c r="AP30" s="23"/>
      <c r="AQ30" s="23"/>
      <c r="AR30" s="23"/>
      <c r="AS30" s="23"/>
    </row>
    <row r="31" spans="28:45">
      <c r="AB31" s="23"/>
      <c r="AC31" s="23"/>
      <c r="AD31" s="23"/>
      <c r="AE31" s="23"/>
      <c r="AF31" s="23"/>
      <c r="AG31" s="23"/>
      <c r="AI31" s="23"/>
      <c r="AJ31" s="23"/>
      <c r="AK31" s="23"/>
      <c r="AL31" s="23"/>
      <c r="AM31" s="23"/>
      <c r="AN31" s="23"/>
      <c r="AO31" s="23"/>
      <c r="AP31" s="23"/>
      <c r="AQ31" s="23"/>
      <c r="AR31" s="23"/>
      <c r="AS31" s="23"/>
    </row>
    <row r="32" spans="28:45">
      <c r="AB32" s="23"/>
      <c r="AC32" s="23"/>
      <c r="AD32" s="23"/>
      <c r="AE32" s="23"/>
      <c r="AF32" s="23"/>
      <c r="AG32" s="23"/>
      <c r="AI32" s="23"/>
      <c r="AJ32" s="23"/>
      <c r="AK32" s="23"/>
      <c r="AL32" s="23"/>
      <c r="AM32" s="23"/>
      <c r="AN32" s="23"/>
      <c r="AO32" s="23"/>
      <c r="AP32" s="23"/>
      <c r="AQ32" s="23"/>
      <c r="AR32" s="23"/>
      <c r="AS32" s="23"/>
    </row>
    <row r="33" spans="28:45">
      <c r="AB33" s="23"/>
      <c r="AC33" s="23"/>
      <c r="AD33" s="23"/>
      <c r="AE33" s="23"/>
      <c r="AF33" s="23"/>
      <c r="AG33" s="23"/>
      <c r="AI33" s="23"/>
      <c r="AJ33" s="23"/>
      <c r="AK33" s="23"/>
      <c r="AL33" s="23"/>
      <c r="AM33" s="23"/>
      <c r="AN33" s="23"/>
      <c r="AO33" s="23"/>
      <c r="AP33" s="23"/>
      <c r="AQ33" s="23"/>
      <c r="AR33" s="23"/>
      <c r="AS33" s="23"/>
    </row>
  </sheetData>
  <mergeCells count="43">
    <mergeCell ref="B2:C4"/>
    <mergeCell ref="D2:AA2"/>
    <mergeCell ref="AB2:AS2"/>
    <mergeCell ref="D3:Q3"/>
    <mergeCell ref="R3:AA3"/>
    <mergeCell ref="AB3:AS3"/>
    <mergeCell ref="D4:AA4"/>
    <mergeCell ref="AB4:AS4"/>
    <mergeCell ref="AB6:AS6"/>
    <mergeCell ref="A8:A12"/>
    <mergeCell ref="B8:B12"/>
    <mergeCell ref="C8:C12"/>
    <mergeCell ref="D8:D12"/>
    <mergeCell ref="E8:E12"/>
    <mergeCell ref="F8:F12"/>
    <mergeCell ref="G8:G9"/>
    <mergeCell ref="H8:H9"/>
    <mergeCell ref="I8:I9"/>
    <mergeCell ref="A6:A7"/>
    <mergeCell ref="B6:J6"/>
    <mergeCell ref="K6:R6"/>
    <mergeCell ref="S6:V6"/>
    <mergeCell ref="X6:X7"/>
    <mergeCell ref="Z6:AA6"/>
    <mergeCell ref="L10:L12"/>
    <mergeCell ref="M10:M12"/>
    <mergeCell ref="N10:N12"/>
    <mergeCell ref="J8:J9"/>
    <mergeCell ref="K8:K9"/>
    <mergeCell ref="L8:L9"/>
    <mergeCell ref="M8:M9"/>
    <mergeCell ref="N8:N9"/>
    <mergeCell ref="G10:G12"/>
    <mergeCell ref="H10:H12"/>
    <mergeCell ref="I10:I12"/>
    <mergeCell ref="J10:J12"/>
    <mergeCell ref="K10:K12"/>
    <mergeCell ref="P10:P12"/>
    <mergeCell ref="Q10:Q12"/>
    <mergeCell ref="R10:R12"/>
    <mergeCell ref="Q8:Q9"/>
    <mergeCell ref="R8:R9"/>
    <mergeCell ref="P8:P9"/>
  </mergeCells>
  <conditionalFormatting sqref="AB13:AG533 AI13:AS533">
    <cfRule type="cellIs" dxfId="17" priority="6" operator="equal">
      <formula>"Aplica"</formula>
    </cfRule>
  </conditionalFormatting>
  <conditionalFormatting sqref="AH13:AH533">
    <cfRule type="cellIs" dxfId="16" priority="5" operator="equal">
      <formula>"Aplica"</formula>
    </cfRule>
  </conditionalFormatting>
  <conditionalFormatting sqref="AB8:AS9">
    <cfRule type="cellIs" dxfId="15" priority="4" operator="equal">
      <formula>"Aplica"</formula>
    </cfRule>
  </conditionalFormatting>
  <conditionalFormatting sqref="AB10:AG10 AI10:AS10 AI12:AS12 AB12:AG12">
    <cfRule type="cellIs" dxfId="14" priority="3" operator="equal">
      <formula>"Aplica"</formula>
    </cfRule>
  </conditionalFormatting>
  <conditionalFormatting sqref="AH10 AH12">
    <cfRule type="cellIs" dxfId="13" priority="2" operator="equal">
      <formula>"Aplica"</formula>
    </cfRule>
  </conditionalFormatting>
  <conditionalFormatting sqref="AB11:AS11">
    <cfRule type="cellIs" dxfId="12" priority="1" operator="equal">
      <formula>"Aplica"</formula>
    </cfRule>
  </conditionalFormatting>
  <dataValidations count="3">
    <dataValidation type="list" allowBlank="1" showInputMessage="1" showErrorMessage="1" sqref="AB8:AS12" xr:uid="{00000000-0002-0000-1000-000000000000}">
      <formula1>"Aplica, -"</formula1>
    </dataValidation>
    <dataValidation type="list" allowBlank="1" showInputMessage="1" showErrorMessage="1" sqref="E8" xr:uid="{00000000-0002-0000-1000-000001000000}">
      <formula1>INDIRECT(D8)</formula1>
    </dataValidation>
    <dataValidation type="list" allowBlank="1" showInputMessage="1" showErrorMessage="1" sqref="AI13:AS332 AB13:AG332" xr:uid="{00000000-0002-0000-1000-000002000000}">
      <formula1>"Aplica"</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3000000}">
          <x14:formula1>
            <xm:f>'C:\Users\ALEXAN~1\AppData\Local\Temp\Rar$DIa0.671\[4. Plan de Acción CODI.xlsx]Hoja2'!#REF!</xm:f>
          </x14:formula1>
          <xm:sqref>X8:X12 F8 B8:D8</xm:sqref>
        </x14:dataValidation>
        <x14:dataValidation type="list" allowBlank="1" showInputMessage="1" showErrorMessage="1" xr:uid="{00000000-0002-0000-1000-000004000000}">
          <x14:formula1>
            <xm:f>'C:\Users\ALEXAN~1\AppData\Local\Temp\Rar$DIa0.671\[4. Plan de Acción CODI.xlsx]Instructivo'!#REF!</xm:f>
          </x14:formula1>
          <xm:sqref>R8 R10</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S26"/>
  <sheetViews>
    <sheetView topLeftCell="A8" zoomScale="60" zoomScaleNormal="60" workbookViewId="0">
      <selection activeCell="K8" sqref="K8:K26"/>
    </sheetView>
  </sheetViews>
  <sheetFormatPr defaultColWidth="11.42578125" defaultRowHeight="13.9"/>
  <cols>
    <col min="1" max="1" width="5.5703125" style="1" bestFit="1" customWidth="1"/>
    <col min="2" max="2" width="22.5703125" style="1" customWidth="1"/>
    <col min="3" max="3" width="18.42578125" style="1" customWidth="1"/>
    <col min="4" max="5" width="21.28515625" style="1" customWidth="1"/>
    <col min="6" max="6" width="21.140625" style="1" customWidth="1"/>
    <col min="7" max="7" width="38.28515625" style="1" customWidth="1"/>
    <col min="8" max="8" width="41.42578125" style="1" customWidth="1"/>
    <col min="9" max="10" width="21.140625" style="1" customWidth="1"/>
    <col min="11" max="11" width="47.140625" style="1" customWidth="1"/>
    <col min="12" max="12" width="23.140625" style="1" customWidth="1"/>
    <col min="13" max="14" width="19.85546875" style="1" customWidth="1"/>
    <col min="15" max="15" width="13.85546875" style="1" hidden="1" customWidth="1"/>
    <col min="16" max="16" width="17.140625" style="1" customWidth="1"/>
    <col min="17" max="18" width="19.7109375" style="1" customWidth="1"/>
    <col min="19" max="19" width="59.140625" style="1" customWidth="1"/>
    <col min="20" max="20" width="23.5703125" style="1" customWidth="1"/>
    <col min="21" max="21" width="23.85546875" style="1" customWidth="1"/>
    <col min="22" max="22" width="23.42578125" style="1" customWidth="1"/>
    <col min="23" max="23" width="19.85546875" style="1" hidden="1" customWidth="1"/>
    <col min="24" max="24" width="21.5703125" style="1" customWidth="1"/>
    <col min="25" max="25" width="19.85546875" style="1" hidden="1" customWidth="1"/>
    <col min="26" max="26" width="26.7109375" style="1" customWidth="1"/>
    <col min="27" max="27" width="21.28515625" style="1" customWidth="1"/>
    <col min="28" max="28" width="17.5703125" style="1" customWidth="1"/>
    <col min="29" max="29" width="18.140625" style="1" customWidth="1"/>
    <col min="30" max="30" width="19" style="1" customWidth="1"/>
    <col min="31" max="31" width="24.85546875" style="1" customWidth="1"/>
    <col min="32" max="32" width="17" style="1" customWidth="1"/>
    <col min="33" max="33" width="17.85546875" style="1" customWidth="1"/>
    <col min="34" max="34" width="15.42578125" style="1" customWidth="1"/>
    <col min="35" max="35" width="19.7109375" style="1" customWidth="1"/>
    <col min="36" max="36" width="16.140625" style="1" customWidth="1"/>
    <col min="37" max="37" width="15.7109375" style="1" customWidth="1"/>
    <col min="38" max="38" width="19.28515625" style="1" customWidth="1"/>
    <col min="39" max="41" width="15.7109375" style="1" customWidth="1"/>
    <col min="42" max="42" width="24.5703125" style="1" customWidth="1"/>
    <col min="43" max="43" width="23.7109375" style="1" customWidth="1"/>
    <col min="44" max="44" width="19.5703125" style="1" customWidth="1"/>
    <col min="45" max="45" width="11.85546875" style="1" customWidth="1"/>
    <col min="46" max="16384" width="11.42578125" style="1"/>
  </cols>
  <sheetData>
    <row r="1" spans="1:45" ht="14.45" thickBot="1"/>
    <row r="2" spans="1:45" ht="21.6" thickBot="1">
      <c r="B2" s="303"/>
      <c r="C2" s="304"/>
      <c r="D2" s="309" t="s">
        <v>0</v>
      </c>
      <c r="E2" s="310"/>
      <c r="F2" s="310"/>
      <c r="G2" s="310"/>
      <c r="H2" s="310"/>
      <c r="I2" s="310"/>
      <c r="J2" s="310"/>
      <c r="K2" s="310"/>
      <c r="L2" s="310"/>
      <c r="M2" s="310"/>
      <c r="N2" s="310"/>
      <c r="O2" s="310"/>
      <c r="P2" s="310"/>
      <c r="Q2" s="310"/>
      <c r="R2" s="310"/>
      <c r="S2" s="310"/>
      <c r="T2" s="310"/>
      <c r="U2" s="310"/>
      <c r="V2" s="310"/>
      <c r="W2" s="310"/>
      <c r="X2" s="310"/>
      <c r="Y2" s="310"/>
      <c r="Z2" s="310"/>
      <c r="AA2" s="311"/>
      <c r="AB2" s="312" t="s">
        <v>0</v>
      </c>
      <c r="AC2" s="313"/>
      <c r="AD2" s="313"/>
      <c r="AE2" s="313"/>
      <c r="AF2" s="313"/>
      <c r="AG2" s="313"/>
      <c r="AH2" s="313"/>
      <c r="AI2" s="313"/>
      <c r="AJ2" s="313"/>
      <c r="AK2" s="313"/>
      <c r="AL2" s="313"/>
      <c r="AM2" s="313"/>
      <c r="AN2" s="313"/>
      <c r="AO2" s="313"/>
      <c r="AP2" s="313"/>
      <c r="AQ2" s="313"/>
      <c r="AR2" s="313"/>
      <c r="AS2" s="412"/>
    </row>
    <row r="3" spans="1:45" ht="21.6" thickBot="1">
      <c r="B3" s="305"/>
      <c r="C3" s="306"/>
      <c r="D3" s="314" t="s">
        <v>1</v>
      </c>
      <c r="E3" s="315"/>
      <c r="F3" s="315"/>
      <c r="G3" s="315"/>
      <c r="H3" s="315"/>
      <c r="I3" s="315"/>
      <c r="J3" s="315"/>
      <c r="K3" s="315"/>
      <c r="L3" s="315"/>
      <c r="M3" s="315"/>
      <c r="N3" s="315"/>
      <c r="O3" s="315"/>
      <c r="P3" s="315"/>
      <c r="Q3" s="316"/>
      <c r="R3" s="317" t="s">
        <v>2</v>
      </c>
      <c r="S3" s="315"/>
      <c r="T3" s="315"/>
      <c r="U3" s="315"/>
      <c r="V3" s="315"/>
      <c r="W3" s="315"/>
      <c r="X3" s="315"/>
      <c r="Y3" s="315"/>
      <c r="Z3" s="315"/>
      <c r="AA3" s="318"/>
      <c r="AB3" s="319"/>
      <c r="AC3" s="320"/>
      <c r="AD3" s="320"/>
      <c r="AE3" s="320"/>
      <c r="AF3" s="320"/>
      <c r="AG3" s="320"/>
      <c r="AH3" s="320"/>
      <c r="AI3" s="320"/>
      <c r="AJ3" s="320"/>
      <c r="AK3" s="320"/>
      <c r="AL3" s="320"/>
      <c r="AM3" s="320"/>
      <c r="AN3" s="320"/>
      <c r="AO3" s="320"/>
      <c r="AP3" s="320"/>
      <c r="AQ3" s="320"/>
      <c r="AR3" s="320"/>
      <c r="AS3" s="413"/>
    </row>
    <row r="4" spans="1:45" ht="21.6" thickBot="1">
      <c r="B4" s="307"/>
      <c r="C4" s="308"/>
      <c r="D4" s="314" t="s">
        <v>3</v>
      </c>
      <c r="E4" s="315"/>
      <c r="F4" s="315"/>
      <c r="G4" s="315"/>
      <c r="H4" s="315"/>
      <c r="I4" s="315"/>
      <c r="J4" s="315"/>
      <c r="K4" s="315"/>
      <c r="L4" s="315"/>
      <c r="M4" s="315"/>
      <c r="N4" s="315"/>
      <c r="O4" s="315"/>
      <c r="P4" s="315"/>
      <c r="Q4" s="315"/>
      <c r="R4" s="315"/>
      <c r="S4" s="315"/>
      <c r="T4" s="315"/>
      <c r="U4" s="315"/>
      <c r="V4" s="315"/>
      <c r="W4" s="315"/>
      <c r="X4" s="315"/>
      <c r="Y4" s="315"/>
      <c r="Z4" s="315"/>
      <c r="AA4" s="318"/>
      <c r="AB4" s="319"/>
      <c r="AC4" s="320"/>
      <c r="AD4" s="320"/>
      <c r="AE4" s="320"/>
      <c r="AF4" s="320"/>
      <c r="AG4" s="320"/>
      <c r="AH4" s="320"/>
      <c r="AI4" s="320"/>
      <c r="AJ4" s="320"/>
      <c r="AK4" s="320"/>
      <c r="AL4" s="320"/>
      <c r="AM4" s="320"/>
      <c r="AN4" s="320"/>
      <c r="AO4" s="320"/>
      <c r="AP4" s="320"/>
      <c r="AQ4" s="320"/>
      <c r="AR4" s="320"/>
      <c r="AS4" s="413"/>
    </row>
    <row r="6" spans="1:45" ht="21">
      <c r="A6" s="323" t="s">
        <v>4</v>
      </c>
      <c r="B6" s="324" t="s">
        <v>5</v>
      </c>
      <c r="C6" s="325"/>
      <c r="D6" s="325"/>
      <c r="E6" s="325"/>
      <c r="F6" s="325"/>
      <c r="G6" s="325"/>
      <c r="H6" s="325"/>
      <c r="I6" s="325"/>
      <c r="J6" s="326"/>
      <c r="K6" s="327" t="s">
        <v>6</v>
      </c>
      <c r="L6" s="328"/>
      <c r="M6" s="328"/>
      <c r="N6" s="328"/>
      <c r="O6" s="328"/>
      <c r="P6" s="328"/>
      <c r="Q6" s="328"/>
      <c r="R6" s="329"/>
      <c r="S6" s="330" t="s">
        <v>7</v>
      </c>
      <c r="T6" s="330"/>
      <c r="U6" s="330"/>
      <c r="V6" s="330"/>
      <c r="W6" s="103"/>
      <c r="X6" s="331" t="s">
        <v>8</v>
      </c>
      <c r="Y6" s="103"/>
      <c r="Z6" s="331" t="s">
        <v>9</v>
      </c>
      <c r="AA6" s="331"/>
      <c r="AB6" s="321" t="s">
        <v>10</v>
      </c>
      <c r="AC6" s="322"/>
      <c r="AD6" s="322"/>
      <c r="AE6" s="322"/>
      <c r="AF6" s="322"/>
      <c r="AG6" s="322"/>
      <c r="AH6" s="322"/>
      <c r="AI6" s="322"/>
      <c r="AJ6" s="322"/>
      <c r="AK6" s="322"/>
      <c r="AL6" s="322"/>
      <c r="AM6" s="322"/>
      <c r="AN6" s="322"/>
      <c r="AO6" s="322"/>
      <c r="AP6" s="322"/>
      <c r="AQ6" s="322"/>
      <c r="AR6" s="322"/>
      <c r="AS6" s="322"/>
    </row>
    <row r="7" spans="1:45" ht="78">
      <c r="A7" s="323"/>
      <c r="B7" s="2" t="s">
        <v>11</v>
      </c>
      <c r="C7" s="2" t="s">
        <v>12</v>
      </c>
      <c r="D7" s="2" t="s">
        <v>13</v>
      </c>
      <c r="E7" s="2" t="s">
        <v>14</v>
      </c>
      <c r="F7" s="2" t="s">
        <v>15</v>
      </c>
      <c r="G7" s="2" t="s">
        <v>561</v>
      </c>
      <c r="H7" s="2" t="s">
        <v>17</v>
      </c>
      <c r="I7" s="2" t="s">
        <v>18</v>
      </c>
      <c r="J7" s="2" t="s">
        <v>19</v>
      </c>
      <c r="K7" s="3" t="s">
        <v>20</v>
      </c>
      <c r="L7" s="3" t="s">
        <v>21</v>
      </c>
      <c r="M7" s="3" t="s">
        <v>22</v>
      </c>
      <c r="N7" s="3" t="s">
        <v>23</v>
      </c>
      <c r="O7" s="3" t="s">
        <v>24</v>
      </c>
      <c r="P7" s="3" t="s">
        <v>25</v>
      </c>
      <c r="Q7" s="3" t="s">
        <v>19</v>
      </c>
      <c r="R7" s="3" t="s">
        <v>26</v>
      </c>
      <c r="S7" s="4" t="s">
        <v>27</v>
      </c>
      <c r="T7" s="4" t="s">
        <v>18</v>
      </c>
      <c r="U7" s="4" t="s">
        <v>28</v>
      </c>
      <c r="V7" s="4" t="s">
        <v>29</v>
      </c>
      <c r="W7" s="4"/>
      <c r="X7" s="331"/>
      <c r="Y7" s="4" t="s">
        <v>19</v>
      </c>
      <c r="Z7" s="5" t="s">
        <v>30</v>
      </c>
      <c r="AA7" s="5" t="s">
        <v>31</v>
      </c>
      <c r="AB7" s="6" t="s">
        <v>32</v>
      </c>
      <c r="AC7" s="6" t="s">
        <v>33</v>
      </c>
      <c r="AD7" s="6" t="s">
        <v>34</v>
      </c>
      <c r="AE7" s="6" t="s">
        <v>35</v>
      </c>
      <c r="AF7" s="6" t="s">
        <v>36</v>
      </c>
      <c r="AG7" s="6" t="s">
        <v>37</v>
      </c>
      <c r="AH7" s="6" t="s">
        <v>38</v>
      </c>
      <c r="AI7" s="6" t="s">
        <v>39</v>
      </c>
      <c r="AJ7" s="6" t="s">
        <v>40</v>
      </c>
      <c r="AK7" s="6" t="s">
        <v>41</v>
      </c>
      <c r="AL7" s="6" t="s">
        <v>42</v>
      </c>
      <c r="AM7" s="6" t="s">
        <v>43</v>
      </c>
      <c r="AN7" s="6" t="s">
        <v>44</v>
      </c>
      <c r="AO7" s="6" t="s">
        <v>45</v>
      </c>
      <c r="AP7" s="6" t="s">
        <v>46</v>
      </c>
      <c r="AQ7" s="6" t="s">
        <v>47</v>
      </c>
      <c r="AR7" s="6" t="s">
        <v>48</v>
      </c>
      <c r="AS7" s="6" t="s">
        <v>49</v>
      </c>
    </row>
    <row r="8" spans="1:45" s="70" customFormat="1" ht="69.599999999999994">
      <c r="A8" s="176">
        <v>17</v>
      </c>
      <c r="B8" s="176" t="s">
        <v>438</v>
      </c>
      <c r="C8" s="176" t="s">
        <v>439</v>
      </c>
      <c r="D8" s="176" t="s">
        <v>440</v>
      </c>
      <c r="E8" s="336" t="s">
        <v>441</v>
      </c>
      <c r="F8" s="176" t="s">
        <v>54</v>
      </c>
      <c r="G8" s="179" t="s">
        <v>442</v>
      </c>
      <c r="H8" s="179" t="s">
        <v>443</v>
      </c>
      <c r="I8" s="180">
        <v>0.25</v>
      </c>
      <c r="J8" s="180">
        <v>0</v>
      </c>
      <c r="K8" s="89" t="s">
        <v>444</v>
      </c>
      <c r="L8" s="88">
        <v>0.5</v>
      </c>
      <c r="M8" s="86">
        <v>43922</v>
      </c>
      <c r="N8" s="87">
        <v>43936</v>
      </c>
      <c r="O8" s="83"/>
      <c r="P8" s="83" t="s">
        <v>445</v>
      </c>
      <c r="Q8" s="65">
        <f t="shared" ref="Q8:Q14" si="0">(Y8*T8)</f>
        <v>0</v>
      </c>
      <c r="R8" s="343"/>
      <c r="S8" s="89" t="s">
        <v>446</v>
      </c>
      <c r="T8" s="88">
        <v>0.5</v>
      </c>
      <c r="U8" s="86">
        <v>43922</v>
      </c>
      <c r="V8" s="87">
        <v>43936</v>
      </c>
      <c r="W8" s="66">
        <f t="shared" ref="W8:W14" si="1">V8-U8</f>
        <v>14</v>
      </c>
      <c r="X8" s="134"/>
      <c r="Y8" s="67">
        <f t="shared" ref="Y8:Y18" si="2">IF(X8="ejecutado",1,0)</f>
        <v>0</v>
      </c>
      <c r="Z8" s="68"/>
      <c r="AA8" s="68"/>
      <c r="AB8" s="69" t="s">
        <v>61</v>
      </c>
      <c r="AC8" s="69" t="s">
        <v>61</v>
      </c>
      <c r="AD8" s="69" t="s">
        <v>61</v>
      </c>
      <c r="AE8" s="69" t="s">
        <v>61</v>
      </c>
      <c r="AF8" s="69" t="s">
        <v>61</v>
      </c>
      <c r="AG8" s="69" t="s">
        <v>61</v>
      </c>
      <c r="AH8" s="69" t="s">
        <v>62</v>
      </c>
      <c r="AI8" s="69" t="s">
        <v>61</v>
      </c>
      <c r="AJ8" s="69" t="s">
        <v>61</v>
      </c>
      <c r="AK8" s="69" t="s">
        <v>61</v>
      </c>
      <c r="AL8" s="69" t="s">
        <v>61</v>
      </c>
      <c r="AM8" s="69" t="s">
        <v>61</v>
      </c>
      <c r="AN8" s="69" t="s">
        <v>61</v>
      </c>
      <c r="AO8" s="69" t="s">
        <v>61</v>
      </c>
      <c r="AP8" s="69" t="s">
        <v>61</v>
      </c>
      <c r="AQ8" s="69" t="s">
        <v>62</v>
      </c>
      <c r="AR8" s="69" t="s">
        <v>62</v>
      </c>
      <c r="AS8" s="69" t="s">
        <v>62</v>
      </c>
    </row>
    <row r="9" spans="1:45" s="70" customFormat="1" ht="69.599999999999994">
      <c r="A9" s="177"/>
      <c r="B9" s="177"/>
      <c r="C9" s="177"/>
      <c r="D9" s="177"/>
      <c r="E9" s="337"/>
      <c r="F9" s="177"/>
      <c r="G9" s="179"/>
      <c r="H9" s="179"/>
      <c r="I9" s="181"/>
      <c r="J9" s="181"/>
      <c r="K9" s="89" t="s">
        <v>447</v>
      </c>
      <c r="L9" s="88">
        <v>0.5</v>
      </c>
      <c r="M9" s="86">
        <v>44013</v>
      </c>
      <c r="N9" s="87">
        <v>44027</v>
      </c>
      <c r="O9" s="83"/>
      <c r="P9" s="83" t="s">
        <v>445</v>
      </c>
      <c r="Q9" s="65">
        <f t="shared" si="0"/>
        <v>0</v>
      </c>
      <c r="R9" s="343"/>
      <c r="S9" s="89" t="s">
        <v>448</v>
      </c>
      <c r="T9" s="88">
        <v>0.5</v>
      </c>
      <c r="U9" s="86">
        <v>44013</v>
      </c>
      <c r="V9" s="87">
        <v>44027</v>
      </c>
      <c r="W9" s="66">
        <f t="shared" si="1"/>
        <v>14</v>
      </c>
      <c r="X9" s="134"/>
      <c r="Y9" s="67">
        <f t="shared" si="2"/>
        <v>0</v>
      </c>
      <c r="Z9" s="68"/>
      <c r="AA9" s="68"/>
      <c r="AB9" s="69" t="s">
        <v>61</v>
      </c>
      <c r="AC9" s="69" t="s">
        <v>61</v>
      </c>
      <c r="AD9" s="69" t="s">
        <v>61</v>
      </c>
      <c r="AE9" s="69" t="s">
        <v>61</v>
      </c>
      <c r="AF9" s="69" t="s">
        <v>61</v>
      </c>
      <c r="AG9" s="69" t="s">
        <v>61</v>
      </c>
      <c r="AH9" s="69" t="s">
        <v>62</v>
      </c>
      <c r="AI9" s="69" t="s">
        <v>61</v>
      </c>
      <c r="AJ9" s="69" t="s">
        <v>61</v>
      </c>
      <c r="AK9" s="69" t="s">
        <v>61</v>
      </c>
      <c r="AL9" s="69" t="s">
        <v>61</v>
      </c>
      <c r="AM9" s="69" t="s">
        <v>61</v>
      </c>
      <c r="AN9" s="69" t="s">
        <v>61</v>
      </c>
      <c r="AO9" s="69" t="s">
        <v>61</v>
      </c>
      <c r="AP9" s="69" t="s">
        <v>61</v>
      </c>
      <c r="AQ9" s="69" t="s">
        <v>62</v>
      </c>
      <c r="AR9" s="69" t="s">
        <v>62</v>
      </c>
      <c r="AS9" s="69" t="s">
        <v>62</v>
      </c>
    </row>
    <row r="10" spans="1:45" s="70" customFormat="1" ht="174">
      <c r="A10" s="177"/>
      <c r="B10" s="177"/>
      <c r="C10" s="177"/>
      <c r="D10" s="177"/>
      <c r="E10" s="337"/>
      <c r="F10" s="177"/>
      <c r="G10" s="179" t="s">
        <v>449</v>
      </c>
      <c r="H10" s="344" t="s">
        <v>450</v>
      </c>
      <c r="I10" s="180">
        <v>0.25</v>
      </c>
      <c r="J10" s="180">
        <f>(Q10*L10)+(Q11*L11)</f>
        <v>0</v>
      </c>
      <c r="K10" s="89" t="s">
        <v>451</v>
      </c>
      <c r="L10" s="88">
        <v>0.5</v>
      </c>
      <c r="M10" s="86">
        <v>43922</v>
      </c>
      <c r="N10" s="87">
        <v>43936</v>
      </c>
      <c r="O10" s="83"/>
      <c r="P10" s="83" t="s">
        <v>452</v>
      </c>
      <c r="Q10" s="65">
        <f t="shared" si="0"/>
        <v>0</v>
      </c>
      <c r="R10" s="343"/>
      <c r="S10" s="89" t="s">
        <v>453</v>
      </c>
      <c r="T10" s="88">
        <v>0.5</v>
      </c>
      <c r="U10" s="86">
        <v>43922</v>
      </c>
      <c r="V10" s="87">
        <v>43936</v>
      </c>
      <c r="W10" s="66">
        <f t="shared" si="1"/>
        <v>14</v>
      </c>
      <c r="X10" s="134"/>
      <c r="Y10" s="67">
        <f t="shared" si="2"/>
        <v>0</v>
      </c>
      <c r="Z10" s="68"/>
      <c r="AA10" s="68"/>
      <c r="AB10" s="69" t="s">
        <v>61</v>
      </c>
      <c r="AC10" s="69" t="s">
        <v>61</v>
      </c>
      <c r="AD10" s="69" t="s">
        <v>61</v>
      </c>
      <c r="AE10" s="69" t="s">
        <v>61</v>
      </c>
      <c r="AF10" s="69" t="s">
        <v>61</v>
      </c>
      <c r="AG10" s="69" t="s">
        <v>61</v>
      </c>
      <c r="AH10" s="69" t="s">
        <v>62</v>
      </c>
      <c r="AI10" s="69" t="s">
        <v>61</v>
      </c>
      <c r="AJ10" s="69" t="s">
        <v>61</v>
      </c>
      <c r="AK10" s="69" t="s">
        <v>61</v>
      </c>
      <c r="AL10" s="69" t="s">
        <v>61</v>
      </c>
      <c r="AM10" s="69" t="s">
        <v>61</v>
      </c>
      <c r="AN10" s="69" t="s">
        <v>61</v>
      </c>
      <c r="AO10" s="69" t="s">
        <v>61</v>
      </c>
      <c r="AP10" s="69" t="s">
        <v>61</v>
      </c>
      <c r="AQ10" s="69" t="s">
        <v>61</v>
      </c>
      <c r="AR10" s="69" t="s">
        <v>61</v>
      </c>
      <c r="AS10" s="69" t="s">
        <v>62</v>
      </c>
    </row>
    <row r="11" spans="1:45" s="70" customFormat="1" ht="69.599999999999994">
      <c r="A11" s="177"/>
      <c r="B11" s="177"/>
      <c r="C11" s="177"/>
      <c r="D11" s="177"/>
      <c r="E11" s="337"/>
      <c r="F11" s="177"/>
      <c r="G11" s="179"/>
      <c r="H11" s="344"/>
      <c r="I11" s="181"/>
      <c r="J11" s="181"/>
      <c r="K11" s="89" t="s">
        <v>454</v>
      </c>
      <c r="L11" s="88">
        <v>0.5</v>
      </c>
      <c r="M11" s="86">
        <v>44013</v>
      </c>
      <c r="N11" s="87">
        <v>44027</v>
      </c>
      <c r="O11" s="83"/>
      <c r="P11" s="83" t="s">
        <v>445</v>
      </c>
      <c r="Q11" s="65">
        <f t="shared" si="0"/>
        <v>0</v>
      </c>
      <c r="R11" s="343"/>
      <c r="S11" s="89" t="s">
        <v>455</v>
      </c>
      <c r="T11" s="88">
        <v>0.5</v>
      </c>
      <c r="U11" s="86">
        <v>44013</v>
      </c>
      <c r="V11" s="87">
        <v>44027</v>
      </c>
      <c r="W11" s="66">
        <f t="shared" si="1"/>
        <v>14</v>
      </c>
      <c r="X11" s="134"/>
      <c r="Y11" s="67">
        <f t="shared" si="2"/>
        <v>0</v>
      </c>
      <c r="Z11" s="68"/>
      <c r="AA11" s="68"/>
      <c r="AB11" s="69" t="s">
        <v>61</v>
      </c>
      <c r="AC11" s="69" t="s">
        <v>61</v>
      </c>
      <c r="AD11" s="69" t="s">
        <v>61</v>
      </c>
      <c r="AE11" s="69" t="s">
        <v>61</v>
      </c>
      <c r="AF11" s="69" t="s">
        <v>61</v>
      </c>
      <c r="AG11" s="69" t="s">
        <v>61</v>
      </c>
      <c r="AH11" s="69" t="s">
        <v>62</v>
      </c>
      <c r="AI11" s="69" t="s">
        <v>61</v>
      </c>
      <c r="AJ11" s="69" t="s">
        <v>61</v>
      </c>
      <c r="AK11" s="69" t="s">
        <v>61</v>
      </c>
      <c r="AL11" s="69" t="s">
        <v>61</v>
      </c>
      <c r="AM11" s="69" t="s">
        <v>61</v>
      </c>
      <c r="AN11" s="69" t="s">
        <v>61</v>
      </c>
      <c r="AO11" s="69" t="s">
        <v>61</v>
      </c>
      <c r="AP11" s="69" t="s">
        <v>61</v>
      </c>
      <c r="AQ11" s="69" t="s">
        <v>61</v>
      </c>
      <c r="AR11" s="69" t="s">
        <v>61</v>
      </c>
      <c r="AS11" s="69" t="s">
        <v>62</v>
      </c>
    </row>
    <row r="12" spans="1:45" s="70" customFormat="1" ht="69.599999999999994">
      <c r="A12" s="177"/>
      <c r="B12" s="177"/>
      <c r="C12" s="177"/>
      <c r="D12" s="177"/>
      <c r="E12" s="337"/>
      <c r="F12" s="177"/>
      <c r="G12" s="179" t="s">
        <v>456</v>
      </c>
      <c r="H12" s="179" t="s">
        <v>457</v>
      </c>
      <c r="I12" s="180">
        <v>0.25</v>
      </c>
      <c r="J12" s="180">
        <f>(Q12*L12)+(Q14*L14)</f>
        <v>0</v>
      </c>
      <c r="K12" s="71" t="s">
        <v>458</v>
      </c>
      <c r="L12" s="88">
        <v>0.33</v>
      </c>
      <c r="M12" s="86">
        <v>43840</v>
      </c>
      <c r="N12" s="87">
        <v>43861</v>
      </c>
      <c r="O12" s="83"/>
      <c r="P12" s="83" t="s">
        <v>459</v>
      </c>
      <c r="Q12" s="65">
        <f t="shared" si="0"/>
        <v>0</v>
      </c>
      <c r="R12" s="343"/>
      <c r="S12" s="71" t="s">
        <v>460</v>
      </c>
      <c r="T12" s="88">
        <v>0.33</v>
      </c>
      <c r="U12" s="86">
        <v>43840</v>
      </c>
      <c r="V12" s="87">
        <v>43861</v>
      </c>
      <c r="W12" s="66">
        <f t="shared" si="1"/>
        <v>21</v>
      </c>
      <c r="X12" s="134"/>
      <c r="Y12" s="67">
        <f t="shared" si="2"/>
        <v>0</v>
      </c>
      <c r="Z12" s="68"/>
      <c r="AA12" s="68"/>
      <c r="AB12" s="69" t="s">
        <v>61</v>
      </c>
      <c r="AC12" s="69" t="s">
        <v>61</v>
      </c>
      <c r="AD12" s="69" t="s">
        <v>61</v>
      </c>
      <c r="AE12" s="69" t="s">
        <v>61</v>
      </c>
      <c r="AF12" s="69" t="s">
        <v>61</v>
      </c>
      <c r="AG12" s="69" t="s">
        <v>61</v>
      </c>
      <c r="AH12" s="69" t="s">
        <v>62</v>
      </c>
      <c r="AI12" s="69" t="s">
        <v>61</v>
      </c>
      <c r="AJ12" s="69" t="s">
        <v>61</v>
      </c>
      <c r="AK12" s="69" t="s">
        <v>61</v>
      </c>
      <c r="AL12" s="69" t="s">
        <v>61</v>
      </c>
      <c r="AM12" s="69" t="s">
        <v>61</v>
      </c>
      <c r="AN12" s="69" t="s">
        <v>61</v>
      </c>
      <c r="AO12" s="69" t="s">
        <v>61</v>
      </c>
      <c r="AP12" s="69" t="s">
        <v>61</v>
      </c>
      <c r="AQ12" s="69" t="s">
        <v>61</v>
      </c>
      <c r="AR12" s="69" t="s">
        <v>61</v>
      </c>
      <c r="AS12" s="69" t="s">
        <v>62</v>
      </c>
    </row>
    <row r="13" spans="1:45" s="70" customFormat="1" ht="69.599999999999994">
      <c r="A13" s="177"/>
      <c r="B13" s="177"/>
      <c r="C13" s="177"/>
      <c r="D13" s="177"/>
      <c r="E13" s="337"/>
      <c r="F13" s="177"/>
      <c r="G13" s="179"/>
      <c r="H13" s="179"/>
      <c r="I13" s="181"/>
      <c r="J13" s="180"/>
      <c r="K13" s="71" t="s">
        <v>461</v>
      </c>
      <c r="L13" s="88">
        <v>0.33</v>
      </c>
      <c r="M13" s="86">
        <v>43922</v>
      </c>
      <c r="N13" s="87">
        <v>43936</v>
      </c>
      <c r="O13" s="83"/>
      <c r="P13" s="83" t="s">
        <v>459</v>
      </c>
      <c r="Q13" s="65">
        <f t="shared" si="0"/>
        <v>0</v>
      </c>
      <c r="R13" s="343"/>
      <c r="S13" s="71" t="s">
        <v>462</v>
      </c>
      <c r="T13" s="88">
        <v>0.33</v>
      </c>
      <c r="U13" s="86">
        <v>43922</v>
      </c>
      <c r="V13" s="87">
        <v>43936</v>
      </c>
      <c r="W13" s="66"/>
      <c r="X13" s="134"/>
      <c r="Y13" s="67"/>
      <c r="Z13" s="68"/>
      <c r="AA13" s="68"/>
      <c r="AB13" s="69"/>
      <c r="AC13" s="69"/>
      <c r="AD13" s="69"/>
      <c r="AE13" s="69"/>
      <c r="AF13" s="69"/>
      <c r="AG13" s="69"/>
      <c r="AH13" s="69"/>
      <c r="AI13" s="69"/>
      <c r="AJ13" s="69"/>
      <c r="AK13" s="69"/>
      <c r="AL13" s="69"/>
      <c r="AM13" s="69"/>
      <c r="AN13" s="69"/>
      <c r="AO13" s="69"/>
      <c r="AP13" s="69"/>
      <c r="AQ13" s="69"/>
      <c r="AR13" s="69"/>
      <c r="AS13" s="69"/>
    </row>
    <row r="14" spans="1:45" s="70" customFormat="1" ht="69.599999999999994">
      <c r="A14" s="177"/>
      <c r="B14" s="177"/>
      <c r="C14" s="177"/>
      <c r="D14" s="177"/>
      <c r="E14" s="337"/>
      <c r="F14" s="177"/>
      <c r="G14" s="179"/>
      <c r="H14" s="179"/>
      <c r="I14" s="181"/>
      <c r="J14" s="181"/>
      <c r="K14" s="71" t="s">
        <v>463</v>
      </c>
      <c r="L14" s="88">
        <v>0.34</v>
      </c>
      <c r="M14" s="86">
        <v>44013</v>
      </c>
      <c r="N14" s="87">
        <v>44027</v>
      </c>
      <c r="O14" s="83"/>
      <c r="P14" s="83" t="s">
        <v>459</v>
      </c>
      <c r="Q14" s="65">
        <f t="shared" si="0"/>
        <v>0</v>
      </c>
      <c r="R14" s="343"/>
      <c r="S14" s="71" t="s">
        <v>464</v>
      </c>
      <c r="T14" s="88">
        <v>0.34</v>
      </c>
      <c r="U14" s="86">
        <v>44013</v>
      </c>
      <c r="V14" s="87">
        <v>44027</v>
      </c>
      <c r="W14" s="66">
        <f t="shared" si="1"/>
        <v>14</v>
      </c>
      <c r="X14" s="134"/>
      <c r="Y14" s="67">
        <f t="shared" si="2"/>
        <v>0</v>
      </c>
      <c r="Z14" s="68"/>
      <c r="AA14" s="68"/>
      <c r="AB14" s="69" t="s">
        <v>61</v>
      </c>
      <c r="AC14" s="69" t="s">
        <v>61</v>
      </c>
      <c r="AD14" s="69" t="s">
        <v>61</v>
      </c>
      <c r="AE14" s="69" t="s">
        <v>61</v>
      </c>
      <c r="AF14" s="69" t="s">
        <v>61</v>
      </c>
      <c r="AG14" s="69" t="s">
        <v>61</v>
      </c>
      <c r="AH14" s="69" t="s">
        <v>62</v>
      </c>
      <c r="AI14" s="69" t="s">
        <v>61</v>
      </c>
      <c r="AJ14" s="69" t="s">
        <v>61</v>
      </c>
      <c r="AK14" s="69" t="s">
        <v>61</v>
      </c>
      <c r="AL14" s="69" t="s">
        <v>61</v>
      </c>
      <c r="AM14" s="69" t="s">
        <v>61</v>
      </c>
      <c r="AN14" s="69" t="s">
        <v>61</v>
      </c>
      <c r="AO14" s="69" t="s">
        <v>61</v>
      </c>
      <c r="AP14" s="69" t="s">
        <v>61</v>
      </c>
      <c r="AQ14" s="69" t="s">
        <v>61</v>
      </c>
      <c r="AR14" s="69" t="s">
        <v>61</v>
      </c>
      <c r="AS14" s="69" t="s">
        <v>62</v>
      </c>
    </row>
    <row r="15" spans="1:45">
      <c r="A15" s="177"/>
      <c r="B15" s="177"/>
      <c r="C15" s="177"/>
      <c r="D15" s="177"/>
      <c r="E15" s="337"/>
      <c r="F15" s="177"/>
      <c r="G15" s="179" t="s">
        <v>465</v>
      </c>
      <c r="H15" s="179" t="s">
        <v>466</v>
      </c>
      <c r="I15" s="180">
        <v>0.25</v>
      </c>
      <c r="J15" s="180">
        <v>0</v>
      </c>
      <c r="K15" s="345" t="s">
        <v>467</v>
      </c>
      <c r="L15" s="346">
        <v>0.2</v>
      </c>
      <c r="M15" s="347">
        <v>43840</v>
      </c>
      <c r="N15" s="348">
        <v>43861</v>
      </c>
      <c r="O15" s="179"/>
      <c r="P15" s="179" t="s">
        <v>468</v>
      </c>
      <c r="Q15" s="343">
        <f>(Y15*T15)+(T16*Y16)+(T17*Y17)+(T18*Y18)</f>
        <v>0</v>
      </c>
      <c r="R15" s="343"/>
      <c r="S15" s="179" t="s">
        <v>469</v>
      </c>
      <c r="T15" s="172">
        <v>0.2</v>
      </c>
      <c r="U15" s="347">
        <v>43840</v>
      </c>
      <c r="V15" s="348">
        <v>43861</v>
      </c>
      <c r="W15" s="217"/>
      <c r="X15" s="104"/>
      <c r="Y15" s="8">
        <f t="shared" si="2"/>
        <v>0</v>
      </c>
      <c r="Z15" s="9"/>
      <c r="AA15" s="9"/>
      <c r="AB15" s="122" t="s">
        <v>61</v>
      </c>
      <c r="AC15" s="122" t="s">
        <v>61</v>
      </c>
      <c r="AD15" s="122" t="s">
        <v>61</v>
      </c>
      <c r="AE15" s="122" t="s">
        <v>61</v>
      </c>
      <c r="AF15" s="122" t="s">
        <v>61</v>
      </c>
      <c r="AG15" s="122" t="s">
        <v>61</v>
      </c>
      <c r="AH15" s="122" t="s">
        <v>61</v>
      </c>
      <c r="AI15" s="122" t="s">
        <v>61</v>
      </c>
      <c r="AJ15" s="122" t="s">
        <v>61</v>
      </c>
      <c r="AK15" s="122" t="s">
        <v>61</v>
      </c>
      <c r="AL15" s="122" t="s">
        <v>61</v>
      </c>
      <c r="AM15" s="122" t="s">
        <v>61</v>
      </c>
      <c r="AN15" s="122" t="s">
        <v>61</v>
      </c>
      <c r="AO15" s="122" t="s">
        <v>61</v>
      </c>
      <c r="AP15" s="122" t="s">
        <v>61</v>
      </c>
      <c r="AQ15" s="122" t="s">
        <v>61</v>
      </c>
      <c r="AR15" s="122" t="s">
        <v>61</v>
      </c>
      <c r="AS15" s="122" t="s">
        <v>61</v>
      </c>
    </row>
    <row r="16" spans="1:45">
      <c r="A16" s="177"/>
      <c r="B16" s="177"/>
      <c r="C16" s="177"/>
      <c r="D16" s="177"/>
      <c r="E16" s="337"/>
      <c r="F16" s="177"/>
      <c r="G16" s="179"/>
      <c r="H16" s="179"/>
      <c r="I16" s="181"/>
      <c r="J16" s="181"/>
      <c r="K16" s="345"/>
      <c r="L16" s="346"/>
      <c r="M16" s="347"/>
      <c r="N16" s="348"/>
      <c r="O16" s="179"/>
      <c r="P16" s="179"/>
      <c r="Q16" s="343"/>
      <c r="R16" s="343"/>
      <c r="S16" s="179"/>
      <c r="T16" s="172"/>
      <c r="U16" s="347"/>
      <c r="V16" s="348"/>
      <c r="W16" s="218"/>
      <c r="X16" s="104"/>
      <c r="Y16" s="8">
        <f t="shared" si="2"/>
        <v>0</v>
      </c>
      <c r="Z16" s="9"/>
      <c r="AA16" s="9"/>
      <c r="AB16" s="122" t="s">
        <v>61</v>
      </c>
      <c r="AC16" s="122" t="s">
        <v>61</v>
      </c>
      <c r="AD16" s="122" t="s">
        <v>61</v>
      </c>
      <c r="AE16" s="122" t="s">
        <v>61</v>
      </c>
      <c r="AF16" s="122" t="s">
        <v>61</v>
      </c>
      <c r="AG16" s="122" t="s">
        <v>61</v>
      </c>
      <c r="AH16" s="122" t="s">
        <v>61</v>
      </c>
      <c r="AI16" s="122" t="s">
        <v>61</v>
      </c>
      <c r="AJ16" s="122" t="s">
        <v>61</v>
      </c>
      <c r="AK16" s="122" t="s">
        <v>61</v>
      </c>
      <c r="AL16" s="122" t="s">
        <v>61</v>
      </c>
      <c r="AM16" s="122" t="s">
        <v>61</v>
      </c>
      <c r="AN16" s="122" t="s">
        <v>61</v>
      </c>
      <c r="AO16" s="122" t="s">
        <v>61</v>
      </c>
      <c r="AP16" s="122" t="s">
        <v>61</v>
      </c>
      <c r="AQ16" s="122" t="s">
        <v>61</v>
      </c>
      <c r="AR16" s="122" t="s">
        <v>61</v>
      </c>
      <c r="AS16" s="122" t="s">
        <v>61</v>
      </c>
    </row>
    <row r="17" spans="1:45">
      <c r="A17" s="177"/>
      <c r="B17" s="177"/>
      <c r="C17" s="177"/>
      <c r="D17" s="177"/>
      <c r="E17" s="337"/>
      <c r="F17" s="177"/>
      <c r="G17" s="179"/>
      <c r="H17" s="179"/>
      <c r="I17" s="181"/>
      <c r="J17" s="181"/>
      <c r="K17" s="345"/>
      <c r="L17" s="346"/>
      <c r="M17" s="347"/>
      <c r="N17" s="348"/>
      <c r="O17" s="179"/>
      <c r="P17" s="179"/>
      <c r="Q17" s="343"/>
      <c r="R17" s="343"/>
      <c r="S17" s="179"/>
      <c r="T17" s="172"/>
      <c r="U17" s="347"/>
      <c r="V17" s="348"/>
      <c r="W17" s="218"/>
      <c r="X17" s="104"/>
      <c r="Y17" s="8">
        <f t="shared" si="2"/>
        <v>0</v>
      </c>
      <c r="Z17" s="9"/>
      <c r="AA17" s="9"/>
      <c r="AB17" s="122" t="s">
        <v>61</v>
      </c>
      <c r="AC17" s="122" t="s">
        <v>61</v>
      </c>
      <c r="AD17" s="122" t="s">
        <v>61</v>
      </c>
      <c r="AE17" s="122" t="s">
        <v>61</v>
      </c>
      <c r="AF17" s="122" t="s">
        <v>61</v>
      </c>
      <c r="AG17" s="122" t="s">
        <v>61</v>
      </c>
      <c r="AH17" s="122" t="s">
        <v>61</v>
      </c>
      <c r="AI17" s="122" t="s">
        <v>61</v>
      </c>
      <c r="AJ17" s="122" t="s">
        <v>61</v>
      </c>
      <c r="AK17" s="122" t="s">
        <v>61</v>
      </c>
      <c r="AL17" s="122" t="s">
        <v>61</v>
      </c>
      <c r="AM17" s="122" t="s">
        <v>61</v>
      </c>
      <c r="AN17" s="122" t="s">
        <v>61</v>
      </c>
      <c r="AO17" s="122" t="s">
        <v>61</v>
      </c>
      <c r="AP17" s="122" t="s">
        <v>61</v>
      </c>
      <c r="AQ17" s="122" t="s">
        <v>61</v>
      </c>
      <c r="AR17" s="122" t="s">
        <v>61</v>
      </c>
      <c r="AS17" s="122" t="s">
        <v>61</v>
      </c>
    </row>
    <row r="18" spans="1:45">
      <c r="A18" s="177"/>
      <c r="B18" s="177"/>
      <c r="C18" s="177"/>
      <c r="D18" s="177"/>
      <c r="E18" s="337"/>
      <c r="F18" s="177"/>
      <c r="G18" s="179"/>
      <c r="H18" s="179"/>
      <c r="I18" s="181"/>
      <c r="J18" s="181"/>
      <c r="K18" s="345"/>
      <c r="L18" s="346"/>
      <c r="M18" s="347"/>
      <c r="N18" s="348"/>
      <c r="O18" s="179"/>
      <c r="P18" s="179"/>
      <c r="Q18" s="343"/>
      <c r="R18" s="343"/>
      <c r="S18" s="179"/>
      <c r="T18" s="172"/>
      <c r="U18" s="347"/>
      <c r="V18" s="348"/>
      <c r="W18" s="219"/>
      <c r="X18" s="104"/>
      <c r="Y18" s="8">
        <f t="shared" si="2"/>
        <v>0</v>
      </c>
      <c r="Z18" s="9"/>
      <c r="AA18" s="9"/>
      <c r="AB18" s="122" t="s">
        <v>61</v>
      </c>
      <c r="AC18" s="122" t="s">
        <v>61</v>
      </c>
      <c r="AD18" s="122" t="s">
        <v>61</v>
      </c>
      <c r="AE18" s="122" t="s">
        <v>61</v>
      </c>
      <c r="AF18" s="122" t="s">
        <v>61</v>
      </c>
      <c r="AG18" s="122" t="s">
        <v>61</v>
      </c>
      <c r="AH18" s="122" t="s">
        <v>61</v>
      </c>
      <c r="AI18" s="122" t="s">
        <v>61</v>
      </c>
      <c r="AJ18" s="122" t="s">
        <v>61</v>
      </c>
      <c r="AK18" s="122" t="s">
        <v>61</v>
      </c>
      <c r="AL18" s="122" t="s">
        <v>61</v>
      </c>
      <c r="AM18" s="122" t="s">
        <v>61</v>
      </c>
      <c r="AN18" s="122" t="s">
        <v>61</v>
      </c>
      <c r="AO18" s="122" t="s">
        <v>61</v>
      </c>
      <c r="AP18" s="122" t="s">
        <v>61</v>
      </c>
      <c r="AQ18" s="122" t="s">
        <v>61</v>
      </c>
      <c r="AR18" s="122" t="s">
        <v>61</v>
      </c>
      <c r="AS18" s="122" t="s">
        <v>61</v>
      </c>
    </row>
    <row r="19" spans="1:45" ht="17.45">
      <c r="A19" s="177"/>
      <c r="B19" s="177"/>
      <c r="C19" s="177"/>
      <c r="D19" s="177"/>
      <c r="E19" s="337"/>
      <c r="F19" s="177"/>
      <c r="G19" s="179"/>
      <c r="H19" s="179"/>
      <c r="I19" s="181"/>
      <c r="J19" s="181"/>
      <c r="K19" s="179" t="s">
        <v>470</v>
      </c>
      <c r="L19" s="346">
        <v>0.3</v>
      </c>
      <c r="M19" s="347">
        <v>43922</v>
      </c>
      <c r="N19" s="348">
        <v>43936</v>
      </c>
      <c r="O19" s="83"/>
      <c r="P19" s="179" t="s">
        <v>445</v>
      </c>
      <c r="Q19" s="343">
        <v>0</v>
      </c>
      <c r="R19" s="343"/>
      <c r="S19" s="179" t="s">
        <v>471</v>
      </c>
      <c r="T19" s="172">
        <v>0.3</v>
      </c>
      <c r="U19" s="347">
        <v>43922</v>
      </c>
      <c r="V19" s="348">
        <v>43936</v>
      </c>
      <c r="W19" s="7"/>
      <c r="X19" s="104"/>
      <c r="Y19" s="8"/>
      <c r="Z19" s="9"/>
      <c r="AA19" s="9"/>
      <c r="AB19" s="122"/>
      <c r="AC19" s="122"/>
      <c r="AD19" s="122"/>
      <c r="AE19" s="122"/>
      <c r="AF19" s="122"/>
      <c r="AG19" s="122"/>
      <c r="AH19" s="122"/>
      <c r="AI19" s="122"/>
      <c r="AJ19" s="122"/>
      <c r="AK19" s="122"/>
      <c r="AL19" s="122"/>
      <c r="AM19" s="122"/>
      <c r="AN19" s="122"/>
      <c r="AO19" s="122"/>
      <c r="AP19" s="122"/>
      <c r="AQ19" s="122"/>
      <c r="AR19" s="122"/>
      <c r="AS19" s="122"/>
    </row>
    <row r="20" spans="1:45" ht="17.45">
      <c r="A20" s="177"/>
      <c r="B20" s="177"/>
      <c r="C20" s="177"/>
      <c r="D20" s="177"/>
      <c r="E20" s="337"/>
      <c r="F20" s="177"/>
      <c r="G20" s="179"/>
      <c r="H20" s="179"/>
      <c r="I20" s="181"/>
      <c r="J20" s="181"/>
      <c r="K20" s="179"/>
      <c r="L20" s="346"/>
      <c r="M20" s="347"/>
      <c r="N20" s="348"/>
      <c r="O20" s="83"/>
      <c r="P20" s="179"/>
      <c r="Q20" s="343"/>
      <c r="R20" s="343"/>
      <c r="S20" s="179"/>
      <c r="T20" s="172"/>
      <c r="U20" s="347"/>
      <c r="V20" s="348"/>
      <c r="W20" s="7"/>
      <c r="X20" s="104"/>
      <c r="Y20" s="8"/>
      <c r="Z20" s="9"/>
      <c r="AA20" s="9"/>
      <c r="AB20" s="122"/>
      <c r="AC20" s="122"/>
      <c r="AD20" s="122"/>
      <c r="AE20" s="122"/>
      <c r="AF20" s="122"/>
      <c r="AG20" s="122"/>
      <c r="AH20" s="122"/>
      <c r="AI20" s="122"/>
      <c r="AJ20" s="122"/>
      <c r="AK20" s="122"/>
      <c r="AL20" s="122"/>
      <c r="AM20" s="122"/>
      <c r="AN20" s="122"/>
      <c r="AO20" s="122"/>
      <c r="AP20" s="122"/>
      <c r="AQ20" s="122"/>
      <c r="AR20" s="122"/>
      <c r="AS20" s="122"/>
    </row>
    <row r="21" spans="1:45" ht="17.45">
      <c r="A21" s="177"/>
      <c r="B21" s="177"/>
      <c r="C21" s="177"/>
      <c r="D21" s="177"/>
      <c r="E21" s="337"/>
      <c r="F21" s="177"/>
      <c r="G21" s="179"/>
      <c r="H21" s="179"/>
      <c r="I21" s="181"/>
      <c r="J21" s="181"/>
      <c r="K21" s="179"/>
      <c r="L21" s="346"/>
      <c r="M21" s="347"/>
      <c r="N21" s="348"/>
      <c r="O21" s="83"/>
      <c r="P21" s="179"/>
      <c r="Q21" s="343"/>
      <c r="R21" s="343"/>
      <c r="S21" s="179"/>
      <c r="T21" s="172"/>
      <c r="U21" s="347"/>
      <c r="V21" s="348"/>
      <c r="W21" s="7"/>
      <c r="X21" s="104"/>
      <c r="Y21" s="8"/>
      <c r="Z21" s="9"/>
      <c r="AA21" s="9"/>
      <c r="AB21" s="122"/>
      <c r="AC21" s="122"/>
      <c r="AD21" s="122"/>
      <c r="AE21" s="122"/>
      <c r="AF21" s="122"/>
      <c r="AG21" s="122"/>
      <c r="AH21" s="122"/>
      <c r="AI21" s="122"/>
      <c r="AJ21" s="122"/>
      <c r="AK21" s="122"/>
      <c r="AL21" s="122"/>
      <c r="AM21" s="122"/>
      <c r="AN21" s="122"/>
      <c r="AO21" s="122"/>
      <c r="AP21" s="122"/>
      <c r="AQ21" s="122"/>
      <c r="AR21" s="122"/>
      <c r="AS21" s="122"/>
    </row>
    <row r="22" spans="1:45" ht="17.45">
      <c r="A22" s="177"/>
      <c r="B22" s="177"/>
      <c r="C22" s="177"/>
      <c r="D22" s="177"/>
      <c r="E22" s="337"/>
      <c r="F22" s="177"/>
      <c r="G22" s="179"/>
      <c r="H22" s="179"/>
      <c r="I22" s="181"/>
      <c r="J22" s="181"/>
      <c r="K22" s="179"/>
      <c r="L22" s="346"/>
      <c r="M22" s="347"/>
      <c r="N22" s="348"/>
      <c r="O22" s="83"/>
      <c r="P22" s="179"/>
      <c r="Q22" s="343"/>
      <c r="R22" s="343"/>
      <c r="S22" s="179"/>
      <c r="T22" s="172"/>
      <c r="U22" s="347"/>
      <c r="V22" s="348"/>
      <c r="W22" s="7"/>
      <c r="X22" s="104"/>
      <c r="Y22" s="8"/>
      <c r="Z22" s="9"/>
      <c r="AA22" s="9"/>
      <c r="AB22" s="122"/>
      <c r="AC22" s="122"/>
      <c r="AD22" s="122"/>
      <c r="AE22" s="122"/>
      <c r="AF22" s="122"/>
      <c r="AG22" s="122"/>
      <c r="AH22" s="122"/>
      <c r="AI22" s="122"/>
      <c r="AJ22" s="122"/>
      <c r="AK22" s="122"/>
      <c r="AL22" s="122"/>
      <c r="AM22" s="122"/>
      <c r="AN22" s="122"/>
      <c r="AO22" s="122"/>
      <c r="AP22" s="122"/>
      <c r="AQ22" s="122"/>
      <c r="AR22" s="122"/>
      <c r="AS22" s="122"/>
    </row>
    <row r="23" spans="1:45">
      <c r="A23" s="177"/>
      <c r="B23" s="177"/>
      <c r="C23" s="177"/>
      <c r="D23" s="177"/>
      <c r="E23" s="337"/>
      <c r="F23" s="177"/>
      <c r="G23" s="179"/>
      <c r="H23" s="179"/>
      <c r="I23" s="181"/>
      <c r="J23" s="181"/>
      <c r="K23" s="179" t="s">
        <v>472</v>
      </c>
      <c r="L23" s="346">
        <v>0.5</v>
      </c>
      <c r="M23" s="347">
        <v>43997</v>
      </c>
      <c r="N23" s="347">
        <v>44012</v>
      </c>
      <c r="O23" s="179"/>
      <c r="P23" s="179" t="s">
        <v>445</v>
      </c>
      <c r="Q23" s="343">
        <f>(Y23*T23)+(T24*Y24)+(T25*Y25)+(T26*Y26)</f>
        <v>0</v>
      </c>
      <c r="R23" s="343"/>
      <c r="S23" s="179" t="s">
        <v>473</v>
      </c>
      <c r="T23" s="172">
        <v>0.5</v>
      </c>
      <c r="U23" s="193">
        <v>43997</v>
      </c>
      <c r="V23" s="193">
        <v>44012</v>
      </c>
      <c r="W23" s="7">
        <f>V23-U23</f>
        <v>15</v>
      </c>
      <c r="X23" s="104"/>
      <c r="Y23" s="8">
        <f>IF(X23="ejecutado",1,0)</f>
        <v>0</v>
      </c>
      <c r="Z23" s="9"/>
      <c r="AA23" s="9"/>
      <c r="AB23" s="122" t="s">
        <v>61</v>
      </c>
      <c r="AC23" s="122" t="s">
        <v>61</v>
      </c>
      <c r="AD23" s="122" t="s">
        <v>61</v>
      </c>
      <c r="AE23" s="122" t="s">
        <v>61</v>
      </c>
      <c r="AF23" s="122" t="s">
        <v>61</v>
      </c>
      <c r="AG23" s="122" t="s">
        <v>61</v>
      </c>
      <c r="AH23" s="122" t="s">
        <v>61</v>
      </c>
      <c r="AI23" s="122" t="s">
        <v>61</v>
      </c>
      <c r="AJ23" s="122" t="s">
        <v>61</v>
      </c>
      <c r="AK23" s="122" t="s">
        <v>61</v>
      </c>
      <c r="AL23" s="122" t="s">
        <v>61</v>
      </c>
      <c r="AM23" s="122" t="s">
        <v>61</v>
      </c>
      <c r="AN23" s="122" t="s">
        <v>61</v>
      </c>
      <c r="AO23" s="122" t="s">
        <v>61</v>
      </c>
      <c r="AP23" s="122" t="s">
        <v>61</v>
      </c>
      <c r="AQ23" s="122" t="s">
        <v>61</v>
      </c>
      <c r="AR23" s="122" t="s">
        <v>61</v>
      </c>
      <c r="AS23" s="122" t="s">
        <v>61</v>
      </c>
    </row>
    <row r="24" spans="1:45">
      <c r="A24" s="177"/>
      <c r="B24" s="177"/>
      <c r="C24" s="177"/>
      <c r="D24" s="177"/>
      <c r="E24" s="337"/>
      <c r="F24" s="177"/>
      <c r="G24" s="179"/>
      <c r="H24" s="179"/>
      <c r="I24" s="181"/>
      <c r="J24" s="181"/>
      <c r="K24" s="179"/>
      <c r="L24" s="346"/>
      <c r="M24" s="347"/>
      <c r="N24" s="347"/>
      <c r="O24" s="179"/>
      <c r="P24" s="179"/>
      <c r="Q24" s="343"/>
      <c r="R24" s="343"/>
      <c r="S24" s="179"/>
      <c r="T24" s="172"/>
      <c r="U24" s="193"/>
      <c r="V24" s="193"/>
      <c r="W24" s="7">
        <f t="shared" ref="W24:W26" si="3">V24-U24</f>
        <v>0</v>
      </c>
      <c r="X24" s="104"/>
      <c r="Y24" s="8">
        <f t="shared" ref="Y24:Y26" si="4">IF(X24="ejecutado",1,0)</f>
        <v>0</v>
      </c>
      <c r="Z24" s="9"/>
      <c r="AA24" s="9"/>
      <c r="AB24" s="122" t="s">
        <v>61</v>
      </c>
      <c r="AC24" s="122" t="s">
        <v>61</v>
      </c>
      <c r="AD24" s="122" t="s">
        <v>61</v>
      </c>
      <c r="AE24" s="122" t="s">
        <v>61</v>
      </c>
      <c r="AF24" s="122" t="s">
        <v>61</v>
      </c>
      <c r="AG24" s="122" t="s">
        <v>61</v>
      </c>
      <c r="AH24" s="122" t="s">
        <v>61</v>
      </c>
      <c r="AI24" s="122" t="s">
        <v>61</v>
      </c>
      <c r="AJ24" s="122" t="s">
        <v>61</v>
      </c>
      <c r="AK24" s="122" t="s">
        <v>61</v>
      </c>
      <c r="AL24" s="122" t="s">
        <v>61</v>
      </c>
      <c r="AM24" s="122" t="s">
        <v>61</v>
      </c>
      <c r="AN24" s="122" t="s">
        <v>61</v>
      </c>
      <c r="AO24" s="122" t="s">
        <v>61</v>
      </c>
      <c r="AP24" s="122" t="s">
        <v>61</v>
      </c>
      <c r="AQ24" s="122" t="s">
        <v>61</v>
      </c>
      <c r="AR24" s="122" t="s">
        <v>61</v>
      </c>
      <c r="AS24" s="122" t="s">
        <v>61</v>
      </c>
    </row>
    <row r="25" spans="1:45">
      <c r="A25" s="177"/>
      <c r="B25" s="177"/>
      <c r="C25" s="177"/>
      <c r="D25" s="177"/>
      <c r="E25" s="337"/>
      <c r="F25" s="177"/>
      <c r="G25" s="179"/>
      <c r="H25" s="179"/>
      <c r="I25" s="181"/>
      <c r="J25" s="181"/>
      <c r="K25" s="179"/>
      <c r="L25" s="346"/>
      <c r="M25" s="347"/>
      <c r="N25" s="347"/>
      <c r="O25" s="179"/>
      <c r="P25" s="179"/>
      <c r="Q25" s="343"/>
      <c r="R25" s="343"/>
      <c r="S25" s="179"/>
      <c r="T25" s="172"/>
      <c r="U25" s="193"/>
      <c r="V25" s="193"/>
      <c r="W25" s="7">
        <f t="shared" si="3"/>
        <v>0</v>
      </c>
      <c r="X25" s="104"/>
      <c r="Y25" s="8">
        <f t="shared" si="4"/>
        <v>0</v>
      </c>
      <c r="Z25" s="9"/>
      <c r="AA25" s="9"/>
      <c r="AB25" s="122" t="s">
        <v>61</v>
      </c>
      <c r="AC25" s="122" t="s">
        <v>61</v>
      </c>
      <c r="AD25" s="122" t="s">
        <v>61</v>
      </c>
      <c r="AE25" s="122" t="s">
        <v>61</v>
      </c>
      <c r="AF25" s="122" t="s">
        <v>61</v>
      </c>
      <c r="AG25" s="122" t="s">
        <v>61</v>
      </c>
      <c r="AH25" s="122" t="s">
        <v>61</v>
      </c>
      <c r="AI25" s="122" t="s">
        <v>61</v>
      </c>
      <c r="AJ25" s="122" t="s">
        <v>61</v>
      </c>
      <c r="AK25" s="122" t="s">
        <v>61</v>
      </c>
      <c r="AL25" s="122" t="s">
        <v>61</v>
      </c>
      <c r="AM25" s="122" t="s">
        <v>61</v>
      </c>
      <c r="AN25" s="122" t="s">
        <v>61</v>
      </c>
      <c r="AO25" s="122" t="s">
        <v>61</v>
      </c>
      <c r="AP25" s="122" t="s">
        <v>61</v>
      </c>
      <c r="AQ25" s="122" t="s">
        <v>61</v>
      </c>
      <c r="AR25" s="122" t="s">
        <v>61</v>
      </c>
      <c r="AS25" s="122" t="s">
        <v>61</v>
      </c>
    </row>
    <row r="26" spans="1:45">
      <c r="A26" s="178"/>
      <c r="B26" s="178"/>
      <c r="C26" s="178"/>
      <c r="D26" s="178"/>
      <c r="E26" s="338"/>
      <c r="F26" s="178"/>
      <c r="G26" s="179"/>
      <c r="H26" s="179"/>
      <c r="I26" s="181"/>
      <c r="J26" s="181"/>
      <c r="K26" s="179"/>
      <c r="L26" s="346"/>
      <c r="M26" s="347"/>
      <c r="N26" s="347"/>
      <c r="O26" s="179"/>
      <c r="P26" s="179"/>
      <c r="Q26" s="343"/>
      <c r="R26" s="343"/>
      <c r="S26" s="179"/>
      <c r="T26" s="172"/>
      <c r="U26" s="193"/>
      <c r="V26" s="193"/>
      <c r="W26" s="7">
        <f t="shared" si="3"/>
        <v>0</v>
      </c>
      <c r="X26" s="104"/>
      <c r="Y26" s="8">
        <f t="shared" si="4"/>
        <v>0</v>
      </c>
      <c r="Z26" s="9"/>
      <c r="AA26" s="9"/>
      <c r="AB26" s="122" t="s">
        <v>61</v>
      </c>
      <c r="AC26" s="122" t="s">
        <v>61</v>
      </c>
      <c r="AD26" s="122" t="s">
        <v>61</v>
      </c>
      <c r="AE26" s="122" t="s">
        <v>61</v>
      </c>
      <c r="AF26" s="122" t="s">
        <v>61</v>
      </c>
      <c r="AG26" s="122" t="s">
        <v>61</v>
      </c>
      <c r="AH26" s="122" t="s">
        <v>61</v>
      </c>
      <c r="AI26" s="122" t="s">
        <v>61</v>
      </c>
      <c r="AJ26" s="122" t="s">
        <v>61</v>
      </c>
      <c r="AK26" s="122" t="s">
        <v>61</v>
      </c>
      <c r="AL26" s="122" t="s">
        <v>61</v>
      </c>
      <c r="AM26" s="122" t="s">
        <v>61</v>
      </c>
      <c r="AN26" s="122" t="s">
        <v>61</v>
      </c>
      <c r="AO26" s="122" t="s">
        <v>61</v>
      </c>
      <c r="AP26" s="122" t="s">
        <v>61</v>
      </c>
      <c r="AQ26" s="122" t="s">
        <v>61</v>
      </c>
      <c r="AR26" s="122" t="s">
        <v>61</v>
      </c>
      <c r="AS26" s="122" t="s">
        <v>61</v>
      </c>
    </row>
  </sheetData>
  <mergeCells count="74">
    <mergeCell ref="S23:S26"/>
    <mergeCell ref="T23:T26"/>
    <mergeCell ref="U23:U26"/>
    <mergeCell ref="V23:V26"/>
    <mergeCell ref="A8:A26"/>
    <mergeCell ref="U19:U22"/>
    <mergeCell ref="V19:V22"/>
    <mergeCell ref="K23:K26"/>
    <mergeCell ref="L23:L26"/>
    <mergeCell ref="M23:M26"/>
    <mergeCell ref="N23:N26"/>
    <mergeCell ref="O23:O26"/>
    <mergeCell ref="P23:P26"/>
    <mergeCell ref="Q23:Q26"/>
    <mergeCell ref="R23:R26"/>
    <mergeCell ref="K15:K18"/>
    <mergeCell ref="W15:W18"/>
    <mergeCell ref="K19:K22"/>
    <mergeCell ref="L19:L22"/>
    <mergeCell ref="M19:M22"/>
    <mergeCell ref="N19:N22"/>
    <mergeCell ref="P19:P22"/>
    <mergeCell ref="Q19:Q22"/>
    <mergeCell ref="R19:R22"/>
    <mergeCell ref="S19:S22"/>
    <mergeCell ref="T19:T22"/>
    <mergeCell ref="Q15:Q18"/>
    <mergeCell ref="R15:R18"/>
    <mergeCell ref="S15:S18"/>
    <mergeCell ref="T15:T18"/>
    <mergeCell ref="U15:U18"/>
    <mergeCell ref="V15:V18"/>
    <mergeCell ref="L15:L18"/>
    <mergeCell ref="M15:M18"/>
    <mergeCell ref="N15:N18"/>
    <mergeCell ref="O15:O18"/>
    <mergeCell ref="P15:P18"/>
    <mergeCell ref="G12:G14"/>
    <mergeCell ref="H12:H14"/>
    <mergeCell ref="I12:I14"/>
    <mergeCell ref="J12:J14"/>
    <mergeCell ref="G15:G26"/>
    <mergeCell ref="H15:H26"/>
    <mergeCell ref="I15:I26"/>
    <mergeCell ref="J15:J26"/>
    <mergeCell ref="AB6:AS6"/>
    <mergeCell ref="B8:B26"/>
    <mergeCell ref="C8:C26"/>
    <mergeCell ref="D8:D26"/>
    <mergeCell ref="E8:E26"/>
    <mergeCell ref="F8:F26"/>
    <mergeCell ref="G8:G9"/>
    <mergeCell ref="H8:H9"/>
    <mergeCell ref="I8:I9"/>
    <mergeCell ref="Z6:AA6"/>
    <mergeCell ref="J8:J9"/>
    <mergeCell ref="R8:R14"/>
    <mergeCell ref="G10:G11"/>
    <mergeCell ref="H10:H11"/>
    <mergeCell ref="I10:I11"/>
    <mergeCell ref="J10:J11"/>
    <mergeCell ref="A6:A7"/>
    <mergeCell ref="B6:J6"/>
    <mergeCell ref="K6:R6"/>
    <mergeCell ref="S6:V6"/>
    <mergeCell ref="X6:X7"/>
    <mergeCell ref="B2:C4"/>
    <mergeCell ref="D2:AA2"/>
    <mergeCell ref="AB2:AS2"/>
    <mergeCell ref="D3:Q3"/>
    <mergeCell ref="R3:AA3"/>
    <mergeCell ref="AB3:AS3"/>
    <mergeCell ref="D4:AA4"/>
    <mergeCell ref="AB4:AS4"/>
  </mergeCells>
  <conditionalFormatting sqref="AB27:AG511 AI27:AS511 AS12:AS14 AH8:AH14">
    <cfRule type="cellIs" dxfId="11" priority="12" operator="equal">
      <formula>"Aplica"</formula>
    </cfRule>
  </conditionalFormatting>
  <conditionalFormatting sqref="AH27:AH511">
    <cfRule type="cellIs" dxfId="10" priority="11" operator="equal">
      <formula>"Aplica"</formula>
    </cfRule>
  </conditionalFormatting>
  <conditionalFormatting sqref="AB23:AG26 AI23:AS26">
    <cfRule type="cellIs" dxfId="9" priority="9" operator="equal">
      <formula>"Aplica"</formula>
    </cfRule>
  </conditionalFormatting>
  <conditionalFormatting sqref="AB15:AG22 AI15:AS22">
    <cfRule type="cellIs" dxfId="8" priority="10" operator="equal">
      <formula>"Aplica"</formula>
    </cfRule>
  </conditionalFormatting>
  <conditionalFormatting sqref="AB9:AG9 AI9:AS9">
    <cfRule type="cellIs" dxfId="7" priority="5" operator="equal">
      <formula>"Aplica"</formula>
    </cfRule>
  </conditionalFormatting>
  <conditionalFormatting sqref="AH15:AH22">
    <cfRule type="cellIs" dxfId="6" priority="8" operator="equal">
      <formula>"Aplica"</formula>
    </cfRule>
  </conditionalFormatting>
  <conditionalFormatting sqref="AH23:AH26">
    <cfRule type="cellIs" dxfId="5" priority="7" operator="equal">
      <formula>"Aplica"</formula>
    </cfRule>
  </conditionalFormatting>
  <conditionalFormatting sqref="AB8:AG8 AI8:AS8">
    <cfRule type="cellIs" dxfId="4" priority="6" operator="equal">
      <formula>"Aplica"</formula>
    </cfRule>
  </conditionalFormatting>
  <conditionalFormatting sqref="AB10:AG10 AI10:AS10">
    <cfRule type="cellIs" dxfId="3" priority="4" operator="equal">
      <formula>"Aplica"</formula>
    </cfRule>
  </conditionalFormatting>
  <conditionalFormatting sqref="AB11:AG11 AI11:AS11">
    <cfRule type="cellIs" dxfId="2" priority="3" operator="equal">
      <formula>"Aplica"</formula>
    </cfRule>
  </conditionalFormatting>
  <conditionalFormatting sqref="AB12:AG13 AI12:AR13">
    <cfRule type="cellIs" dxfId="1" priority="2" operator="equal">
      <formula>"Aplica"</formula>
    </cfRule>
  </conditionalFormatting>
  <conditionalFormatting sqref="AB14:AG14 AI14:AR14">
    <cfRule type="cellIs" dxfId="0" priority="1" operator="equal">
      <formula>"Aplica"</formula>
    </cfRule>
  </conditionalFormatting>
  <dataValidations count="2">
    <dataValidation type="list" allowBlank="1" showInputMessage="1" showErrorMessage="1" sqref="AB8:AS26" xr:uid="{A8381247-1D92-4419-87F8-30C00E1B34CA}">
      <formula1>"Aplica, -"</formula1>
    </dataValidation>
    <dataValidation type="list" allowBlank="1" showInputMessage="1" showErrorMessage="1" sqref="AB27:AG310 AI27:AS310" xr:uid="{B05CD8E6-B57B-41BB-B2B6-5282A7620041}">
      <formula1>"Aplica"</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F561DC86-F17B-4050-97DD-08C75028522A}">
          <x14:formula1>
            <xm:f>'C:\Users\edna.vallejo\Downloads\[DESI-FM-005-V10_Formulacion_y_Seguimiento_del_Plan_de_Accion CEM 2020-Semestre1 (1).xlsx]Hoja2'!#REF!</xm:f>
          </x14:formula1>
          <xm:sqref>B8:D8 F8</xm:sqref>
        </x14:dataValidation>
        <x14:dataValidation type="list" allowBlank="1" showInputMessage="1" showErrorMessage="1" xr:uid="{62738129-1BA5-4B70-B5FB-5EAD58537499}">
          <x14:formula1>
            <xm:f>'Z:\PES\1. Planeación Estratégica\2020\[DESI-FM-005-V10_Formulacion_y_Seguimiento_del_Plan_de_Accion CEM 2020-ajustado 30122019.xlsx]Hoja2'!#REF!</xm:f>
          </x14:formula1>
          <xm:sqref>X8:X26</xm:sqref>
        </x14:dataValidation>
        <x14:dataValidation type="list" allowBlank="1" showInputMessage="1" showErrorMessage="1" xr:uid="{09B277BB-C454-4CD3-856C-90B3692FC625}">
          <x14:formula1>
            <xm:f>'Z:\PES\1. Planeación Estratégica\2020\[DESI-FM-005-V10_Formulacion_y_Seguimiento_del_Plan_de_Accion CEM 2020-ajustado 30122019.xlsx]Instructivo'!#REF!</xm:f>
          </x14:formula1>
          <xm:sqref>R15:R19 R23:R26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D3655-0F7A-4C6B-B41F-6B3FE9292061}">
  <sheetPr>
    <tabColor rgb="FF92D050"/>
  </sheetPr>
  <dimension ref="A2:AT268"/>
  <sheetViews>
    <sheetView tabSelected="1" topLeftCell="A231" zoomScale="70" zoomScaleNormal="70" workbookViewId="0">
      <selection activeCell="J210" sqref="J210:J212"/>
    </sheetView>
  </sheetViews>
  <sheetFormatPr defaultColWidth="11.42578125" defaultRowHeight="14.45"/>
  <cols>
    <col min="1" max="1" width="5.5703125" bestFit="1" customWidth="1"/>
    <col min="2" max="2" width="22.5703125" customWidth="1"/>
    <col min="3" max="3" width="18.42578125" customWidth="1"/>
    <col min="4" max="5" width="21.28515625" customWidth="1"/>
    <col min="6" max="6" width="21.140625" customWidth="1"/>
    <col min="7" max="7" width="19.42578125" customWidth="1"/>
    <col min="8" max="8" width="14.85546875" customWidth="1"/>
    <col min="9" max="10" width="21.140625" customWidth="1"/>
    <col min="11" max="11" width="23.5703125" customWidth="1"/>
    <col min="12" max="12" width="23.140625" customWidth="1"/>
    <col min="13" max="13" width="26.7109375" customWidth="1"/>
    <col min="14" max="14" width="24.85546875" customWidth="1"/>
    <col min="15" max="15" width="0" hidden="1" customWidth="1"/>
    <col min="16" max="16" width="17.140625" customWidth="1"/>
    <col min="17" max="17" width="19.7109375" customWidth="1"/>
    <col min="18" max="18" width="50.140625" customWidth="1"/>
    <col min="19" max="19" width="60.28515625" customWidth="1"/>
    <col min="20" max="20" width="23.5703125" customWidth="1"/>
    <col min="21" max="21" width="23.85546875" customWidth="1"/>
    <col min="22" max="22" width="25.7109375" customWidth="1"/>
    <col min="23" max="23" width="0" hidden="1" customWidth="1"/>
    <col min="24" max="24" width="21.5703125" customWidth="1"/>
    <col min="25" max="25" width="0" hidden="1" customWidth="1"/>
    <col min="26" max="26" width="26.7109375" customWidth="1"/>
    <col min="27" max="27" width="21.28515625" customWidth="1"/>
    <col min="28" max="28" width="17.5703125" customWidth="1"/>
    <col min="29" max="29" width="18.140625" customWidth="1"/>
    <col min="30" max="30" width="19" customWidth="1"/>
    <col min="31" max="31" width="24.85546875" customWidth="1"/>
    <col min="32" max="32" width="17" customWidth="1"/>
    <col min="33" max="33" width="17.85546875" customWidth="1"/>
    <col min="34" max="34" width="15.42578125" customWidth="1"/>
    <col min="35" max="35" width="19.7109375" customWidth="1"/>
    <col min="36" max="36" width="16.140625" customWidth="1"/>
    <col min="37" max="37" width="15.7109375" customWidth="1"/>
    <col min="38" max="38" width="19.28515625" customWidth="1"/>
    <col min="39" max="41" width="15.7109375" customWidth="1"/>
    <col min="42" max="42" width="24.5703125" customWidth="1"/>
    <col min="43" max="43" width="23.7109375" customWidth="1"/>
    <col min="44" max="44" width="19.5703125" customWidth="1"/>
    <col min="45" max="45" width="11.85546875" customWidth="1"/>
  </cols>
  <sheetData>
    <row r="2" spans="1:46" s="1" customFormat="1" thickBot="1"/>
    <row r="3" spans="1:46" s="1" customFormat="1" ht="45" customHeight="1" thickBot="1">
      <c r="B3" s="303"/>
      <c r="C3" s="304"/>
      <c r="D3" s="309" t="s">
        <v>0</v>
      </c>
      <c r="E3" s="310"/>
      <c r="F3" s="310"/>
      <c r="G3" s="310"/>
      <c r="H3" s="310"/>
      <c r="I3" s="310"/>
      <c r="J3" s="310"/>
      <c r="K3" s="310"/>
      <c r="L3" s="310"/>
      <c r="M3" s="310"/>
      <c r="N3" s="310"/>
      <c r="O3" s="310"/>
      <c r="P3" s="310"/>
      <c r="Q3" s="310"/>
      <c r="R3" s="310"/>
      <c r="S3" s="310"/>
      <c r="T3" s="310"/>
      <c r="U3" s="310"/>
      <c r="V3" s="310"/>
      <c r="W3" s="310"/>
      <c r="X3" s="310"/>
      <c r="Y3" s="310"/>
      <c r="Z3" s="310"/>
      <c r="AA3" s="311"/>
      <c r="AB3" s="312" t="s">
        <v>0</v>
      </c>
      <c r="AC3" s="313"/>
      <c r="AD3" s="313"/>
      <c r="AE3" s="313"/>
      <c r="AF3" s="313"/>
      <c r="AG3" s="313"/>
      <c r="AH3" s="313"/>
      <c r="AI3" s="313"/>
      <c r="AJ3" s="313"/>
      <c r="AK3" s="313"/>
      <c r="AL3" s="313"/>
      <c r="AM3" s="313"/>
      <c r="AN3" s="313"/>
      <c r="AO3" s="313"/>
      <c r="AP3" s="313"/>
      <c r="AQ3" s="313"/>
      <c r="AR3" s="313"/>
      <c r="AS3" s="313"/>
    </row>
    <row r="4" spans="1:46" s="1" customFormat="1" ht="45" customHeight="1" thickBot="1">
      <c r="B4" s="305"/>
      <c r="C4" s="306"/>
      <c r="D4" s="314" t="s">
        <v>1</v>
      </c>
      <c r="E4" s="315"/>
      <c r="F4" s="315"/>
      <c r="G4" s="315"/>
      <c r="H4" s="315"/>
      <c r="I4" s="315"/>
      <c r="J4" s="315"/>
      <c r="K4" s="315"/>
      <c r="L4" s="315"/>
      <c r="M4" s="315"/>
      <c r="N4" s="315"/>
      <c r="O4" s="315"/>
      <c r="P4" s="315"/>
      <c r="Q4" s="316"/>
      <c r="R4" s="317" t="s">
        <v>2</v>
      </c>
      <c r="S4" s="315"/>
      <c r="T4" s="315"/>
      <c r="U4" s="315"/>
      <c r="V4" s="315"/>
      <c r="W4" s="315"/>
      <c r="X4" s="315"/>
      <c r="Y4" s="315"/>
      <c r="Z4" s="315"/>
      <c r="AA4" s="318"/>
      <c r="AB4" s="319"/>
      <c r="AC4" s="320"/>
      <c r="AD4" s="320"/>
      <c r="AE4" s="320"/>
      <c r="AF4" s="320"/>
      <c r="AG4" s="320"/>
      <c r="AH4" s="320"/>
      <c r="AI4" s="320"/>
      <c r="AJ4" s="320"/>
      <c r="AK4" s="320"/>
      <c r="AL4" s="320"/>
      <c r="AM4" s="320"/>
      <c r="AN4" s="320"/>
      <c r="AO4" s="320"/>
      <c r="AP4" s="320"/>
      <c r="AQ4" s="320"/>
      <c r="AR4" s="320"/>
      <c r="AS4" s="320"/>
    </row>
    <row r="5" spans="1:46" s="1" customFormat="1" ht="45" customHeight="1" thickBot="1">
      <c r="B5" s="307"/>
      <c r="C5" s="308"/>
      <c r="D5" s="314" t="s">
        <v>3</v>
      </c>
      <c r="E5" s="315"/>
      <c r="F5" s="315"/>
      <c r="G5" s="315"/>
      <c r="H5" s="315"/>
      <c r="I5" s="315"/>
      <c r="J5" s="315"/>
      <c r="K5" s="315"/>
      <c r="L5" s="315"/>
      <c r="M5" s="315"/>
      <c r="N5" s="315"/>
      <c r="O5" s="315"/>
      <c r="P5" s="315"/>
      <c r="Q5" s="315"/>
      <c r="R5" s="315"/>
      <c r="S5" s="315"/>
      <c r="T5" s="315"/>
      <c r="U5" s="315"/>
      <c r="V5" s="315"/>
      <c r="W5" s="315"/>
      <c r="X5" s="315"/>
      <c r="Y5" s="315"/>
      <c r="Z5" s="315"/>
      <c r="AA5" s="318"/>
      <c r="AB5" s="319"/>
      <c r="AC5" s="320"/>
      <c r="AD5" s="320"/>
      <c r="AE5" s="320"/>
      <c r="AF5" s="320"/>
      <c r="AG5" s="320"/>
      <c r="AH5" s="320"/>
      <c r="AI5" s="320"/>
      <c r="AJ5" s="320"/>
      <c r="AK5" s="320"/>
      <c r="AL5" s="320"/>
      <c r="AM5" s="320"/>
      <c r="AN5" s="320"/>
      <c r="AO5" s="320"/>
      <c r="AP5" s="320"/>
      <c r="AQ5" s="320"/>
      <c r="AR5" s="320"/>
      <c r="AS5" s="320"/>
    </row>
    <row r="6" spans="1:46" s="1" customFormat="1" ht="13.9"/>
    <row r="7" spans="1:46" s="1" customFormat="1" ht="36" customHeight="1">
      <c r="A7" s="75" t="s">
        <v>4</v>
      </c>
      <c r="B7" s="97" t="s">
        <v>5</v>
      </c>
      <c r="C7" s="98"/>
      <c r="D7" s="98"/>
      <c r="E7" s="98"/>
      <c r="F7" s="98"/>
      <c r="G7" s="98"/>
      <c r="H7" s="98"/>
      <c r="I7" s="98"/>
      <c r="J7" s="99"/>
      <c r="K7" s="100" t="s">
        <v>6</v>
      </c>
      <c r="L7" s="101"/>
      <c r="M7" s="101"/>
      <c r="N7" s="101"/>
      <c r="O7" s="101"/>
      <c r="P7" s="101"/>
      <c r="Q7" s="101"/>
      <c r="R7" s="102"/>
      <c r="S7" s="141" t="s">
        <v>7</v>
      </c>
      <c r="T7" s="142"/>
      <c r="U7" s="142"/>
      <c r="V7" s="143"/>
      <c r="W7" s="103"/>
      <c r="X7" s="144" t="s">
        <v>8</v>
      </c>
      <c r="Y7" s="103"/>
      <c r="Z7" s="146" t="s">
        <v>9</v>
      </c>
      <c r="AA7" s="147"/>
      <c r="AB7" s="93" t="s">
        <v>10</v>
      </c>
      <c r="AC7" s="94"/>
      <c r="AD7" s="94"/>
      <c r="AE7" s="94"/>
      <c r="AF7" s="94"/>
      <c r="AG7" s="94"/>
      <c r="AH7" s="94"/>
      <c r="AI7" s="94"/>
      <c r="AJ7" s="94"/>
      <c r="AK7" s="94"/>
      <c r="AL7" s="94"/>
      <c r="AM7" s="94"/>
      <c r="AN7" s="94"/>
      <c r="AO7" s="94"/>
      <c r="AP7" s="94"/>
      <c r="AQ7" s="94"/>
      <c r="AR7" s="94"/>
      <c r="AS7" s="94"/>
    </row>
    <row r="8" spans="1:46" s="78" customFormat="1" ht="36" customHeight="1">
      <c r="A8" s="76"/>
      <c r="B8" s="77"/>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7"/>
      <c r="AQ8" s="77"/>
      <c r="AR8" s="77"/>
      <c r="AS8" s="77"/>
      <c r="AT8" s="77"/>
    </row>
    <row r="9" spans="1:46" s="1" customFormat="1" ht="108" customHeight="1">
      <c r="A9" s="79"/>
      <c r="B9" s="2" t="s">
        <v>11</v>
      </c>
      <c r="C9" s="2" t="s">
        <v>12</v>
      </c>
      <c r="D9" s="2" t="s">
        <v>13</v>
      </c>
      <c r="E9" s="2" t="s">
        <v>14</v>
      </c>
      <c r="F9" s="80" t="s">
        <v>15</v>
      </c>
      <c r="G9" s="80" t="s">
        <v>16</v>
      </c>
      <c r="H9" s="2" t="s">
        <v>17</v>
      </c>
      <c r="I9" s="2" t="s">
        <v>18</v>
      </c>
      <c r="J9" s="2" t="s">
        <v>19</v>
      </c>
      <c r="K9" s="81" t="s">
        <v>20</v>
      </c>
      <c r="L9" s="3" t="s">
        <v>21</v>
      </c>
      <c r="M9" s="3" t="s">
        <v>22</v>
      </c>
      <c r="N9" s="3" t="s">
        <v>23</v>
      </c>
      <c r="O9" s="3" t="s">
        <v>24</v>
      </c>
      <c r="P9" s="3" t="s">
        <v>25</v>
      </c>
      <c r="Q9" s="3" t="s">
        <v>19</v>
      </c>
      <c r="R9" s="81" t="s">
        <v>26</v>
      </c>
      <c r="S9" s="82" t="s">
        <v>27</v>
      </c>
      <c r="T9" s="4" t="s">
        <v>18</v>
      </c>
      <c r="U9" s="4" t="s">
        <v>28</v>
      </c>
      <c r="V9" s="4" t="s">
        <v>29</v>
      </c>
      <c r="W9" s="4"/>
      <c r="X9" s="145"/>
      <c r="Y9" s="4" t="s">
        <v>19</v>
      </c>
      <c r="Z9" s="5" t="s">
        <v>30</v>
      </c>
      <c r="AA9" s="5" t="s">
        <v>31</v>
      </c>
      <c r="AB9" s="6" t="s">
        <v>32</v>
      </c>
      <c r="AC9" s="6" t="s">
        <v>33</v>
      </c>
      <c r="AD9" s="6" t="s">
        <v>34</v>
      </c>
      <c r="AE9" s="6" t="s">
        <v>35</v>
      </c>
      <c r="AF9" s="6" t="s">
        <v>36</v>
      </c>
      <c r="AG9" s="6" t="s">
        <v>37</v>
      </c>
      <c r="AH9" s="6" t="s">
        <v>38</v>
      </c>
      <c r="AI9" s="6" t="s">
        <v>39</v>
      </c>
      <c r="AJ9" s="6" t="s">
        <v>40</v>
      </c>
      <c r="AK9" s="6" t="s">
        <v>41</v>
      </c>
      <c r="AL9" s="6" t="s">
        <v>42</v>
      </c>
      <c r="AM9" s="6" t="s">
        <v>43</v>
      </c>
      <c r="AN9" s="6" t="s">
        <v>44</v>
      </c>
      <c r="AO9" s="6" t="s">
        <v>45</v>
      </c>
      <c r="AP9" s="6" t="s">
        <v>46</v>
      </c>
      <c r="AQ9" s="6" t="s">
        <v>47</v>
      </c>
      <c r="AR9" s="6" t="s">
        <v>48</v>
      </c>
      <c r="AS9" s="6" t="s">
        <v>49</v>
      </c>
    </row>
    <row r="10" spans="1:46" ht="27.6">
      <c r="A10" s="158">
        <v>1</v>
      </c>
      <c r="B10" s="158" t="s">
        <v>50</v>
      </c>
      <c r="C10" s="260" t="s">
        <v>51</v>
      </c>
      <c r="D10" s="158" t="s">
        <v>52</v>
      </c>
      <c r="E10" s="158" t="s">
        <v>53</v>
      </c>
      <c r="F10" s="158" t="s">
        <v>54</v>
      </c>
      <c r="G10" s="158" t="s">
        <v>55</v>
      </c>
      <c r="H10" s="158" t="s">
        <v>56</v>
      </c>
      <c r="I10" s="167">
        <v>0.25</v>
      </c>
      <c r="J10" s="167">
        <f>(Q10*L10)+(Q17*L17)</f>
        <v>0</v>
      </c>
      <c r="K10" s="152" t="s">
        <v>57</v>
      </c>
      <c r="L10" s="228">
        <v>0.5</v>
      </c>
      <c r="M10" s="151">
        <v>43831</v>
      </c>
      <c r="N10" s="151">
        <v>44012</v>
      </c>
      <c r="O10" s="152"/>
      <c r="P10" s="152" t="s">
        <v>58</v>
      </c>
      <c r="Q10" s="153">
        <f>(Y10*T10)+(T11*Y11)+(T12*Y12)+(T14*Y14)+(T15*Y15)+(T16*Y16)+(T13*Y13)</f>
        <v>0</v>
      </c>
      <c r="R10" s="153" t="s">
        <v>59</v>
      </c>
      <c r="S10" s="128" t="s">
        <v>60</v>
      </c>
      <c r="T10" s="106">
        <v>0.2</v>
      </c>
      <c r="U10" s="117">
        <v>43831</v>
      </c>
      <c r="V10" s="117">
        <v>43891</v>
      </c>
      <c r="W10" s="7">
        <f>V10-U10</f>
        <v>60</v>
      </c>
      <c r="X10" s="104"/>
      <c r="Y10" s="8">
        <f>IF(X10="ejecutado",1,0)</f>
        <v>0</v>
      </c>
      <c r="Z10" s="9"/>
      <c r="AA10" s="9"/>
      <c r="AB10" s="122" t="s">
        <v>61</v>
      </c>
      <c r="AC10" s="122" t="s">
        <v>61</v>
      </c>
      <c r="AD10" s="122" t="s">
        <v>61</v>
      </c>
      <c r="AE10" s="122" t="s">
        <v>62</v>
      </c>
      <c r="AF10" s="122" t="s">
        <v>62</v>
      </c>
      <c r="AG10" s="122" t="s">
        <v>61</v>
      </c>
      <c r="AH10" s="122" t="s">
        <v>61</v>
      </c>
      <c r="AI10" s="122" t="s">
        <v>61</v>
      </c>
      <c r="AJ10" s="122" t="s">
        <v>61</v>
      </c>
      <c r="AK10" s="122" t="s">
        <v>61</v>
      </c>
      <c r="AL10" s="122" t="s">
        <v>61</v>
      </c>
      <c r="AM10" s="122" t="s">
        <v>61</v>
      </c>
      <c r="AN10" s="122" t="s">
        <v>61</v>
      </c>
      <c r="AO10" s="122" t="s">
        <v>61</v>
      </c>
      <c r="AP10" s="122" t="s">
        <v>61</v>
      </c>
      <c r="AQ10" s="122" t="s">
        <v>61</v>
      </c>
      <c r="AR10" s="122" t="s">
        <v>61</v>
      </c>
      <c r="AS10" s="122" t="s">
        <v>61</v>
      </c>
    </row>
    <row r="11" spans="1:46" ht="27.6">
      <c r="A11" s="174"/>
      <c r="B11" s="174"/>
      <c r="C11" s="261"/>
      <c r="D11" s="174"/>
      <c r="E11" s="174"/>
      <c r="F11" s="174"/>
      <c r="G11" s="174"/>
      <c r="H11" s="174"/>
      <c r="I11" s="165"/>
      <c r="J11" s="165"/>
      <c r="K11" s="152"/>
      <c r="L11" s="228"/>
      <c r="M11" s="151"/>
      <c r="N11" s="151"/>
      <c r="O11" s="152"/>
      <c r="P11" s="152"/>
      <c r="Q11" s="154"/>
      <c r="R11" s="154"/>
      <c r="S11" s="128" t="s">
        <v>63</v>
      </c>
      <c r="T11" s="106">
        <v>0.2</v>
      </c>
      <c r="U11" s="117">
        <v>43831</v>
      </c>
      <c r="V11" s="117">
        <v>43890</v>
      </c>
      <c r="W11" s="7">
        <f t="shared" ref="W11:W12" si="0">V11-U11</f>
        <v>59</v>
      </c>
      <c r="X11" s="104"/>
      <c r="Y11" s="8">
        <f t="shared" ref="Y11:Y12" si="1">IF(X11="ejecutado",1,0)</f>
        <v>0</v>
      </c>
      <c r="Z11" s="9"/>
      <c r="AA11" s="9"/>
      <c r="AB11" s="122" t="s">
        <v>61</v>
      </c>
      <c r="AC11" s="122" t="s">
        <v>61</v>
      </c>
      <c r="AD11" s="122" t="s">
        <v>61</v>
      </c>
      <c r="AE11" s="122" t="s">
        <v>62</v>
      </c>
      <c r="AF11" s="122" t="s">
        <v>62</v>
      </c>
      <c r="AG11" s="122" t="s">
        <v>61</v>
      </c>
      <c r="AH11" s="122" t="s">
        <v>61</v>
      </c>
      <c r="AI11" s="122" t="s">
        <v>61</v>
      </c>
      <c r="AJ11" s="122" t="s">
        <v>61</v>
      </c>
      <c r="AK11" s="122" t="s">
        <v>61</v>
      </c>
      <c r="AL11" s="122" t="s">
        <v>61</v>
      </c>
      <c r="AM11" s="122" t="s">
        <v>61</v>
      </c>
      <c r="AN11" s="122" t="s">
        <v>61</v>
      </c>
      <c r="AO11" s="122" t="s">
        <v>61</v>
      </c>
      <c r="AP11" s="122" t="s">
        <v>61</v>
      </c>
      <c r="AQ11" s="122" t="s">
        <v>61</v>
      </c>
      <c r="AR11" s="122" t="s">
        <v>61</v>
      </c>
      <c r="AS11" s="122" t="s">
        <v>61</v>
      </c>
    </row>
    <row r="12" spans="1:46" ht="27.6">
      <c r="A12" s="174"/>
      <c r="B12" s="174"/>
      <c r="C12" s="261"/>
      <c r="D12" s="174"/>
      <c r="E12" s="174"/>
      <c r="F12" s="174"/>
      <c r="G12" s="174"/>
      <c r="H12" s="174"/>
      <c r="I12" s="165"/>
      <c r="J12" s="165"/>
      <c r="K12" s="152"/>
      <c r="L12" s="228"/>
      <c r="M12" s="151"/>
      <c r="N12" s="151"/>
      <c r="O12" s="152"/>
      <c r="P12" s="152"/>
      <c r="Q12" s="154"/>
      <c r="R12" s="154"/>
      <c r="S12" s="128" t="s">
        <v>64</v>
      </c>
      <c r="T12" s="106">
        <v>0.1</v>
      </c>
      <c r="U12" s="117">
        <v>43831</v>
      </c>
      <c r="V12" s="117">
        <v>43983</v>
      </c>
      <c r="W12" s="7">
        <f t="shared" si="0"/>
        <v>152</v>
      </c>
      <c r="X12" s="104"/>
      <c r="Y12" s="8">
        <f t="shared" si="1"/>
        <v>0</v>
      </c>
      <c r="Z12" s="9"/>
      <c r="AA12" s="9"/>
      <c r="AB12" s="122" t="s">
        <v>62</v>
      </c>
      <c r="AC12" s="122" t="s">
        <v>62</v>
      </c>
      <c r="AD12" s="122" t="s">
        <v>62</v>
      </c>
      <c r="AE12" s="122" t="s">
        <v>62</v>
      </c>
      <c r="AF12" s="122" t="s">
        <v>62</v>
      </c>
      <c r="AG12" s="122" t="s">
        <v>61</v>
      </c>
      <c r="AH12" s="122" t="s">
        <v>61</v>
      </c>
      <c r="AI12" s="122" t="s">
        <v>61</v>
      </c>
      <c r="AJ12" s="122" t="s">
        <v>61</v>
      </c>
      <c r="AK12" s="122" t="s">
        <v>61</v>
      </c>
      <c r="AL12" s="122" t="s">
        <v>61</v>
      </c>
      <c r="AM12" s="122" t="s">
        <v>61</v>
      </c>
      <c r="AN12" s="122" t="s">
        <v>61</v>
      </c>
      <c r="AO12" s="122" t="s">
        <v>61</v>
      </c>
      <c r="AP12" s="122" t="s">
        <v>61</v>
      </c>
      <c r="AQ12" s="122" t="s">
        <v>61</v>
      </c>
      <c r="AR12" s="122" t="s">
        <v>61</v>
      </c>
      <c r="AS12" s="122" t="s">
        <v>61</v>
      </c>
    </row>
    <row r="13" spans="1:46" ht="27.6">
      <c r="A13" s="174"/>
      <c r="B13" s="174"/>
      <c r="C13" s="261"/>
      <c r="D13" s="174"/>
      <c r="E13" s="174"/>
      <c r="F13" s="174"/>
      <c r="G13" s="174"/>
      <c r="H13" s="174"/>
      <c r="I13" s="165"/>
      <c r="J13" s="165"/>
      <c r="K13" s="152"/>
      <c r="L13" s="228"/>
      <c r="M13" s="151"/>
      <c r="N13" s="151"/>
      <c r="O13" s="152"/>
      <c r="P13" s="152"/>
      <c r="Q13" s="154"/>
      <c r="R13" s="154"/>
      <c r="S13" s="128" t="s">
        <v>65</v>
      </c>
      <c r="T13" s="106">
        <v>0.1</v>
      </c>
      <c r="U13" s="117">
        <v>43831</v>
      </c>
      <c r="V13" s="117">
        <v>43891</v>
      </c>
      <c r="W13" s="7"/>
      <c r="X13" s="104"/>
      <c r="Y13" s="8"/>
      <c r="Z13" s="9"/>
      <c r="AA13" s="9"/>
      <c r="AB13" s="122"/>
      <c r="AC13" s="122"/>
      <c r="AD13" s="122"/>
      <c r="AE13" s="122" t="s">
        <v>62</v>
      </c>
      <c r="AF13" s="122" t="s">
        <v>62</v>
      </c>
      <c r="AG13" s="122"/>
      <c r="AH13" s="122"/>
      <c r="AI13" s="122"/>
      <c r="AJ13" s="122"/>
      <c r="AK13" s="122"/>
      <c r="AL13" s="122"/>
      <c r="AM13" s="122"/>
      <c r="AN13" s="122"/>
      <c r="AO13" s="122"/>
      <c r="AP13" s="122"/>
      <c r="AQ13" s="122"/>
      <c r="AR13" s="122"/>
      <c r="AS13" s="122"/>
    </row>
    <row r="14" spans="1:46" ht="27.6">
      <c r="A14" s="174"/>
      <c r="B14" s="174"/>
      <c r="C14" s="261"/>
      <c r="D14" s="174"/>
      <c r="E14" s="174"/>
      <c r="F14" s="174"/>
      <c r="G14" s="174"/>
      <c r="H14" s="174"/>
      <c r="I14" s="165"/>
      <c r="J14" s="165"/>
      <c r="K14" s="152"/>
      <c r="L14" s="228"/>
      <c r="M14" s="151"/>
      <c r="N14" s="151"/>
      <c r="O14" s="152"/>
      <c r="P14" s="152"/>
      <c r="Q14" s="154"/>
      <c r="R14" s="154"/>
      <c r="S14" s="128" t="s">
        <v>66</v>
      </c>
      <c r="T14" s="106">
        <v>0.2</v>
      </c>
      <c r="U14" s="117">
        <v>43891</v>
      </c>
      <c r="V14" s="117">
        <v>44012</v>
      </c>
      <c r="W14" s="7"/>
      <c r="X14" s="104"/>
      <c r="Y14" s="8"/>
      <c r="Z14" s="9"/>
      <c r="AA14" s="9"/>
      <c r="AB14" s="122"/>
      <c r="AC14" s="122"/>
      <c r="AD14" s="122"/>
      <c r="AE14" s="122" t="s">
        <v>62</v>
      </c>
      <c r="AF14" s="122" t="s">
        <v>62</v>
      </c>
      <c r="AG14" s="122"/>
      <c r="AH14" s="122"/>
      <c r="AI14" s="122"/>
      <c r="AJ14" s="122"/>
      <c r="AK14" s="122"/>
      <c r="AL14" s="122"/>
      <c r="AM14" s="122"/>
      <c r="AN14" s="122"/>
      <c r="AO14" s="122"/>
      <c r="AP14" s="122"/>
      <c r="AQ14" s="122"/>
      <c r="AR14" s="122"/>
      <c r="AS14" s="122"/>
    </row>
    <row r="15" spans="1:46" ht="27.6">
      <c r="A15" s="174"/>
      <c r="B15" s="174"/>
      <c r="C15" s="261"/>
      <c r="D15" s="174"/>
      <c r="E15" s="174"/>
      <c r="F15" s="174"/>
      <c r="G15" s="174"/>
      <c r="H15" s="174"/>
      <c r="I15" s="165"/>
      <c r="J15" s="165"/>
      <c r="K15" s="152"/>
      <c r="L15" s="228"/>
      <c r="M15" s="151"/>
      <c r="N15" s="151"/>
      <c r="O15" s="152"/>
      <c r="P15" s="152"/>
      <c r="Q15" s="154"/>
      <c r="R15" s="154"/>
      <c r="S15" s="128" t="s">
        <v>67</v>
      </c>
      <c r="T15" s="106">
        <v>0.1</v>
      </c>
      <c r="U15" s="117">
        <v>43891</v>
      </c>
      <c r="V15" s="117">
        <v>44012</v>
      </c>
      <c r="W15" s="7"/>
      <c r="X15" s="104"/>
      <c r="Y15" s="8"/>
      <c r="Z15" s="9"/>
      <c r="AA15" s="9"/>
      <c r="AB15" s="122"/>
      <c r="AC15" s="122"/>
      <c r="AD15" s="122"/>
      <c r="AE15" s="122" t="s">
        <v>62</v>
      </c>
      <c r="AF15" s="122" t="s">
        <v>62</v>
      </c>
      <c r="AG15" s="122"/>
      <c r="AH15" s="122"/>
      <c r="AI15" s="122"/>
      <c r="AJ15" s="122"/>
      <c r="AK15" s="122"/>
      <c r="AL15" s="122"/>
      <c r="AM15" s="122"/>
      <c r="AN15" s="122"/>
      <c r="AO15" s="122"/>
      <c r="AP15" s="122"/>
      <c r="AQ15" s="122"/>
      <c r="AR15" s="122"/>
      <c r="AS15" s="122"/>
    </row>
    <row r="16" spans="1:46" ht="27.6">
      <c r="A16" s="174"/>
      <c r="B16" s="174"/>
      <c r="C16" s="261"/>
      <c r="D16" s="174"/>
      <c r="E16" s="174"/>
      <c r="F16" s="174"/>
      <c r="G16" s="174"/>
      <c r="H16" s="174"/>
      <c r="I16" s="165"/>
      <c r="J16" s="165"/>
      <c r="K16" s="152"/>
      <c r="L16" s="228"/>
      <c r="M16" s="151"/>
      <c r="N16" s="151"/>
      <c r="O16" s="152"/>
      <c r="P16" s="152"/>
      <c r="Q16" s="154"/>
      <c r="R16" s="154"/>
      <c r="S16" s="128" t="s">
        <v>68</v>
      </c>
      <c r="T16" s="106">
        <v>0.1</v>
      </c>
      <c r="U16" s="117">
        <v>43586</v>
      </c>
      <c r="V16" s="117">
        <v>44012</v>
      </c>
      <c r="W16" s="7"/>
      <c r="X16" s="104"/>
      <c r="Y16" s="8"/>
      <c r="Z16" s="9"/>
      <c r="AA16" s="9"/>
      <c r="AB16" s="122"/>
      <c r="AC16" s="122"/>
      <c r="AD16" s="122"/>
      <c r="AE16" s="122" t="s">
        <v>62</v>
      </c>
      <c r="AF16" s="122" t="s">
        <v>62</v>
      </c>
      <c r="AG16" s="122"/>
      <c r="AH16" s="122"/>
      <c r="AI16" s="122"/>
      <c r="AJ16" s="122"/>
      <c r="AK16" s="122"/>
      <c r="AL16" s="122"/>
      <c r="AM16" s="122"/>
      <c r="AN16" s="122"/>
      <c r="AO16" s="122"/>
      <c r="AP16" s="122"/>
      <c r="AQ16" s="122"/>
      <c r="AR16" s="122"/>
      <c r="AS16" s="122"/>
    </row>
    <row r="17" spans="1:45" ht="41.45">
      <c r="A17" s="174"/>
      <c r="B17" s="174"/>
      <c r="C17" s="261"/>
      <c r="D17" s="174"/>
      <c r="E17" s="174"/>
      <c r="F17" s="174"/>
      <c r="G17" s="174"/>
      <c r="H17" s="174"/>
      <c r="I17" s="165"/>
      <c r="J17" s="165"/>
      <c r="K17" s="152" t="s">
        <v>69</v>
      </c>
      <c r="L17" s="228">
        <v>0.5</v>
      </c>
      <c r="M17" s="151"/>
      <c r="N17" s="151">
        <v>44012</v>
      </c>
      <c r="O17" s="152"/>
      <c r="P17" s="152" t="s">
        <v>70</v>
      </c>
      <c r="Q17" s="153">
        <f>(Y17*T17)+(T18*Y18)+(T19*Y19)</f>
        <v>0</v>
      </c>
      <c r="R17" s="153" t="s">
        <v>59</v>
      </c>
      <c r="S17" s="128" t="s">
        <v>71</v>
      </c>
      <c r="T17" s="106">
        <v>0.3</v>
      </c>
      <c r="U17" s="117">
        <v>43891</v>
      </c>
      <c r="V17" s="117">
        <v>43951</v>
      </c>
      <c r="W17" s="7">
        <f>V17-U17</f>
        <v>60</v>
      </c>
      <c r="X17" s="104"/>
      <c r="Y17" s="8">
        <f>IF(X17="ejecutado",1,0)</f>
        <v>0</v>
      </c>
      <c r="Z17" s="9"/>
      <c r="AA17" s="9"/>
      <c r="AB17" s="122" t="s">
        <v>61</v>
      </c>
      <c r="AC17" s="122" t="s">
        <v>61</v>
      </c>
      <c r="AD17" s="122" t="s">
        <v>61</v>
      </c>
      <c r="AE17" s="122" t="s">
        <v>62</v>
      </c>
      <c r="AF17" s="122" t="s">
        <v>61</v>
      </c>
      <c r="AG17" s="122" t="s">
        <v>61</v>
      </c>
      <c r="AH17" s="122" t="s">
        <v>62</v>
      </c>
      <c r="AI17" s="122" t="s">
        <v>61</v>
      </c>
      <c r="AJ17" s="122" t="s">
        <v>61</v>
      </c>
      <c r="AK17" s="122" t="s">
        <v>61</v>
      </c>
      <c r="AL17" s="122" t="s">
        <v>61</v>
      </c>
      <c r="AM17" s="122" t="s">
        <v>61</v>
      </c>
      <c r="AN17" s="122" t="s">
        <v>61</v>
      </c>
      <c r="AO17" s="122" t="s">
        <v>61</v>
      </c>
      <c r="AP17" s="122" t="s">
        <v>61</v>
      </c>
      <c r="AQ17" s="122" t="s">
        <v>61</v>
      </c>
      <c r="AR17" s="122" t="s">
        <v>61</v>
      </c>
      <c r="AS17" s="122" t="s">
        <v>61</v>
      </c>
    </row>
    <row r="18" spans="1:45" ht="27.6">
      <c r="A18" s="174"/>
      <c r="B18" s="174"/>
      <c r="C18" s="261"/>
      <c r="D18" s="174"/>
      <c r="E18" s="174"/>
      <c r="F18" s="174"/>
      <c r="G18" s="174"/>
      <c r="H18" s="174"/>
      <c r="I18" s="165"/>
      <c r="J18" s="165"/>
      <c r="K18" s="152"/>
      <c r="L18" s="228"/>
      <c r="M18" s="151"/>
      <c r="N18" s="151"/>
      <c r="O18" s="152"/>
      <c r="P18" s="152"/>
      <c r="Q18" s="154"/>
      <c r="R18" s="154"/>
      <c r="S18" s="128" t="s">
        <v>72</v>
      </c>
      <c r="T18" s="106">
        <v>0.4</v>
      </c>
      <c r="U18" s="117">
        <v>43891</v>
      </c>
      <c r="V18" s="117">
        <v>44012</v>
      </c>
      <c r="W18" s="7">
        <f t="shared" ref="W18" si="2">V18-U18</f>
        <v>121</v>
      </c>
      <c r="X18" s="104"/>
      <c r="Y18" s="8">
        <f t="shared" ref="Y18" si="3">IF(X18="ejecutado",1,0)</f>
        <v>0</v>
      </c>
      <c r="Z18" s="9"/>
      <c r="AA18" s="9"/>
      <c r="AB18" s="122" t="s">
        <v>61</v>
      </c>
      <c r="AC18" s="122" t="s">
        <v>61</v>
      </c>
      <c r="AD18" s="122" t="s">
        <v>61</v>
      </c>
      <c r="AE18" s="122" t="s">
        <v>62</v>
      </c>
      <c r="AF18" s="122" t="s">
        <v>61</v>
      </c>
      <c r="AG18" s="122" t="s">
        <v>61</v>
      </c>
      <c r="AH18" s="122" t="s">
        <v>61</v>
      </c>
      <c r="AI18" s="122" t="s">
        <v>61</v>
      </c>
      <c r="AJ18" s="122" t="s">
        <v>61</v>
      </c>
      <c r="AK18" s="122" t="s">
        <v>61</v>
      </c>
      <c r="AL18" s="122" t="s">
        <v>61</v>
      </c>
      <c r="AM18" s="122" t="s">
        <v>61</v>
      </c>
      <c r="AN18" s="122" t="s">
        <v>61</v>
      </c>
      <c r="AO18" s="122" t="s">
        <v>61</v>
      </c>
      <c r="AP18" s="122" t="s">
        <v>61</v>
      </c>
      <c r="AQ18" s="122" t="s">
        <v>61</v>
      </c>
      <c r="AR18" s="122" t="s">
        <v>61</v>
      </c>
      <c r="AS18" s="122" t="s">
        <v>61</v>
      </c>
    </row>
    <row r="19" spans="1:45" ht="27.6">
      <c r="A19" s="174"/>
      <c r="B19" s="174"/>
      <c r="C19" s="261"/>
      <c r="D19" s="174"/>
      <c r="E19" s="174"/>
      <c r="F19" s="174"/>
      <c r="G19" s="174"/>
      <c r="H19" s="174"/>
      <c r="I19" s="165"/>
      <c r="J19" s="165"/>
      <c r="K19" s="152"/>
      <c r="L19" s="228"/>
      <c r="M19" s="151"/>
      <c r="N19" s="151"/>
      <c r="O19" s="152"/>
      <c r="P19" s="152"/>
      <c r="Q19" s="154"/>
      <c r="R19" s="154"/>
      <c r="S19" s="128" t="s">
        <v>73</v>
      </c>
      <c r="T19" s="106">
        <v>0.3</v>
      </c>
      <c r="U19" s="117">
        <v>43891</v>
      </c>
      <c r="V19" s="117">
        <v>44012</v>
      </c>
      <c r="W19" s="7"/>
      <c r="X19" s="104"/>
      <c r="Y19" s="8">
        <f>IF(X19="ejecutado",1,0)</f>
        <v>0</v>
      </c>
      <c r="Z19" s="9"/>
      <c r="AA19" s="9"/>
      <c r="AB19" s="122"/>
      <c r="AC19" s="122"/>
      <c r="AD19" s="122"/>
      <c r="AE19" s="122" t="s">
        <v>62</v>
      </c>
      <c r="AF19" s="122"/>
      <c r="AG19" s="122"/>
      <c r="AH19" s="122" t="s">
        <v>62</v>
      </c>
      <c r="AI19" s="122"/>
      <c r="AJ19" s="122"/>
      <c r="AK19" s="122"/>
      <c r="AL19" s="122"/>
      <c r="AM19" s="122"/>
      <c r="AN19" s="122"/>
      <c r="AO19" s="122"/>
      <c r="AP19" s="122"/>
      <c r="AQ19" s="122"/>
      <c r="AR19" s="122"/>
      <c r="AS19" s="122"/>
    </row>
    <row r="20" spans="1:45" ht="27.6">
      <c r="A20" s="174"/>
      <c r="B20" s="158" t="s">
        <v>50</v>
      </c>
      <c r="C20" s="260" t="s">
        <v>51</v>
      </c>
      <c r="D20" s="196" t="s">
        <v>52</v>
      </c>
      <c r="E20" s="196" t="s">
        <v>53</v>
      </c>
      <c r="F20" s="158" t="s">
        <v>74</v>
      </c>
      <c r="G20" s="293" t="s">
        <v>75</v>
      </c>
      <c r="H20" s="293" t="s">
        <v>76</v>
      </c>
      <c r="I20" s="297">
        <v>0.25</v>
      </c>
      <c r="J20" s="167">
        <f>(Q20*L20)+(Q25*L25)</f>
        <v>0</v>
      </c>
      <c r="K20" s="152" t="s">
        <v>77</v>
      </c>
      <c r="L20" s="228">
        <v>0.5</v>
      </c>
      <c r="M20" s="151">
        <v>43862</v>
      </c>
      <c r="N20" s="151">
        <v>44012</v>
      </c>
      <c r="O20" s="152"/>
      <c r="P20" s="152" t="s">
        <v>78</v>
      </c>
      <c r="Q20" s="153">
        <f>(Y20*T20)+(T21*Y21)+(T22*Y22)+(T23*Y23)+(T24*Y24)</f>
        <v>0</v>
      </c>
      <c r="R20" s="153" t="s">
        <v>79</v>
      </c>
      <c r="S20" s="128" t="s">
        <v>80</v>
      </c>
      <c r="T20" s="106">
        <v>0.2</v>
      </c>
      <c r="U20" s="10">
        <v>43862</v>
      </c>
      <c r="V20" s="117">
        <v>43890</v>
      </c>
      <c r="W20" s="7">
        <f>V21-U21</f>
        <v>28</v>
      </c>
      <c r="X20" s="104"/>
      <c r="Y20" s="8">
        <f>IF(X20="ejecutado",1,0)</f>
        <v>0</v>
      </c>
      <c r="Z20" s="9"/>
      <c r="AA20" s="9"/>
      <c r="AB20" s="122" t="s">
        <v>61</v>
      </c>
      <c r="AC20" s="122" t="s">
        <v>61</v>
      </c>
      <c r="AD20" s="122" t="s">
        <v>61</v>
      </c>
      <c r="AE20" s="122" t="s">
        <v>61</v>
      </c>
      <c r="AF20" s="122" t="s">
        <v>61</v>
      </c>
      <c r="AG20" s="122" t="s">
        <v>61</v>
      </c>
      <c r="AH20" s="122" t="s">
        <v>62</v>
      </c>
      <c r="AI20" s="122" t="s">
        <v>61</v>
      </c>
      <c r="AJ20" s="122" t="s">
        <v>61</v>
      </c>
      <c r="AK20" s="122" t="s">
        <v>61</v>
      </c>
      <c r="AL20" s="122" t="s">
        <v>61</v>
      </c>
      <c r="AM20" s="122" t="s">
        <v>61</v>
      </c>
      <c r="AN20" s="122" t="s">
        <v>61</v>
      </c>
      <c r="AO20" s="122" t="s">
        <v>61</v>
      </c>
      <c r="AP20" s="122" t="s">
        <v>61</v>
      </c>
      <c r="AQ20" s="122" t="s">
        <v>61</v>
      </c>
      <c r="AR20" s="122" t="s">
        <v>61</v>
      </c>
      <c r="AS20" s="122" t="s">
        <v>61</v>
      </c>
    </row>
    <row r="21" spans="1:45" ht="27.6">
      <c r="A21" s="174"/>
      <c r="B21" s="174"/>
      <c r="C21" s="261"/>
      <c r="D21" s="223"/>
      <c r="E21" s="223"/>
      <c r="F21" s="174"/>
      <c r="G21" s="294"/>
      <c r="H21" s="294"/>
      <c r="I21" s="298"/>
      <c r="J21" s="165"/>
      <c r="K21" s="152"/>
      <c r="L21" s="228"/>
      <c r="M21" s="151"/>
      <c r="N21" s="151"/>
      <c r="O21" s="152"/>
      <c r="P21" s="152"/>
      <c r="Q21" s="154"/>
      <c r="R21" s="154"/>
      <c r="S21" s="128" t="s">
        <v>81</v>
      </c>
      <c r="T21" s="106">
        <v>0.2</v>
      </c>
      <c r="U21" s="10">
        <v>43862</v>
      </c>
      <c r="V21" s="117">
        <v>43890</v>
      </c>
      <c r="W21" s="7" t="e">
        <f>#REF!-#REF!</f>
        <v>#REF!</v>
      </c>
      <c r="X21" s="104"/>
      <c r="Y21" s="8">
        <f t="shared" ref="Y21:Y24" si="4">IF(X21="ejecutado",1,0)</f>
        <v>0</v>
      </c>
      <c r="Z21" s="9"/>
      <c r="AA21" s="9"/>
      <c r="AB21" s="122" t="s">
        <v>61</v>
      </c>
      <c r="AC21" s="122" t="s">
        <v>61</v>
      </c>
      <c r="AD21" s="122" t="s">
        <v>62</v>
      </c>
      <c r="AE21" s="122" t="s">
        <v>61</v>
      </c>
      <c r="AF21" s="122" t="s">
        <v>61</v>
      </c>
      <c r="AG21" s="122" t="s">
        <v>61</v>
      </c>
      <c r="AH21" s="122" t="s">
        <v>62</v>
      </c>
      <c r="AI21" s="122" t="s">
        <v>61</v>
      </c>
      <c r="AJ21" s="122" t="s">
        <v>61</v>
      </c>
      <c r="AK21" s="122" t="s">
        <v>61</v>
      </c>
      <c r="AL21" s="122" t="s">
        <v>61</v>
      </c>
      <c r="AM21" s="122" t="s">
        <v>61</v>
      </c>
      <c r="AN21" s="122" t="s">
        <v>61</v>
      </c>
      <c r="AO21" s="122" t="s">
        <v>61</v>
      </c>
      <c r="AP21" s="122" t="s">
        <v>61</v>
      </c>
      <c r="AQ21" s="122" t="s">
        <v>61</v>
      </c>
      <c r="AR21" s="122" t="s">
        <v>61</v>
      </c>
      <c r="AS21" s="122" t="s">
        <v>61</v>
      </c>
    </row>
    <row r="22" spans="1:45" ht="27.6">
      <c r="A22" s="174"/>
      <c r="B22" s="174"/>
      <c r="C22" s="261"/>
      <c r="D22" s="223"/>
      <c r="E22" s="223"/>
      <c r="F22" s="174"/>
      <c r="G22" s="294"/>
      <c r="H22" s="294"/>
      <c r="I22" s="298"/>
      <c r="J22" s="165"/>
      <c r="K22" s="152"/>
      <c r="L22" s="228"/>
      <c r="M22" s="151"/>
      <c r="N22" s="151"/>
      <c r="O22" s="152"/>
      <c r="P22" s="152"/>
      <c r="Q22" s="154"/>
      <c r="R22" s="154"/>
      <c r="S22" s="128" t="s">
        <v>82</v>
      </c>
      <c r="T22" s="106">
        <v>0.2</v>
      </c>
      <c r="U22" s="10">
        <v>43922</v>
      </c>
      <c r="V22" s="117">
        <v>43951</v>
      </c>
      <c r="W22" s="7"/>
      <c r="X22" s="104"/>
      <c r="Y22" s="8">
        <f>IF(X22="ejecutado",1,0)</f>
        <v>0</v>
      </c>
      <c r="Z22" s="9"/>
      <c r="AA22" s="9"/>
      <c r="AB22" s="122"/>
      <c r="AC22" s="122"/>
      <c r="AD22" s="122" t="s">
        <v>62</v>
      </c>
      <c r="AE22" s="122"/>
      <c r="AF22" s="122"/>
      <c r="AG22" s="122"/>
      <c r="AH22" s="122"/>
      <c r="AI22" s="122"/>
      <c r="AJ22" s="122"/>
      <c r="AK22" s="122"/>
      <c r="AL22" s="122"/>
      <c r="AM22" s="122"/>
      <c r="AN22" s="122"/>
      <c r="AO22" s="122"/>
      <c r="AP22" s="122"/>
      <c r="AQ22" s="122"/>
      <c r="AR22" s="122"/>
      <c r="AS22" s="122"/>
    </row>
    <row r="23" spans="1:45" ht="27.6">
      <c r="A23" s="174"/>
      <c r="B23" s="174"/>
      <c r="C23" s="261"/>
      <c r="D23" s="223"/>
      <c r="E23" s="223"/>
      <c r="F23" s="174"/>
      <c r="G23" s="294"/>
      <c r="H23" s="294"/>
      <c r="I23" s="298"/>
      <c r="J23" s="165"/>
      <c r="K23" s="152"/>
      <c r="L23" s="228"/>
      <c r="M23" s="151"/>
      <c r="N23" s="151"/>
      <c r="O23" s="152"/>
      <c r="P23" s="152"/>
      <c r="Q23" s="154"/>
      <c r="R23" s="154"/>
      <c r="S23" s="128" t="s">
        <v>83</v>
      </c>
      <c r="T23" s="106">
        <v>0.2</v>
      </c>
      <c r="U23" s="10">
        <v>43922</v>
      </c>
      <c r="V23" s="117">
        <v>43951</v>
      </c>
      <c r="W23" s="7"/>
      <c r="X23" s="104"/>
      <c r="Y23" s="8">
        <f>IF(X23="ejecutado",1,0)</f>
        <v>0</v>
      </c>
      <c r="Z23" s="9"/>
      <c r="AA23" s="9"/>
      <c r="AB23" s="122"/>
      <c r="AC23" s="122"/>
      <c r="AD23" s="122" t="s">
        <v>62</v>
      </c>
      <c r="AE23" s="122"/>
      <c r="AF23" s="122"/>
      <c r="AG23" s="122"/>
      <c r="AH23" s="122"/>
      <c r="AI23" s="122"/>
      <c r="AJ23" s="122"/>
      <c r="AK23" s="122"/>
      <c r="AL23" s="122"/>
      <c r="AM23" s="122"/>
      <c r="AN23" s="122"/>
      <c r="AO23" s="122"/>
      <c r="AP23" s="122"/>
      <c r="AQ23" s="122"/>
      <c r="AR23" s="122"/>
      <c r="AS23" s="122"/>
    </row>
    <row r="24" spans="1:45">
      <c r="A24" s="174"/>
      <c r="B24" s="174"/>
      <c r="C24" s="261"/>
      <c r="D24" s="223"/>
      <c r="E24" s="223"/>
      <c r="F24" s="174"/>
      <c r="G24" s="294"/>
      <c r="H24" s="294"/>
      <c r="I24" s="298"/>
      <c r="J24" s="165"/>
      <c r="K24" s="152"/>
      <c r="L24" s="228"/>
      <c r="M24" s="151"/>
      <c r="N24" s="151"/>
      <c r="O24" s="152"/>
      <c r="P24" s="152"/>
      <c r="Q24" s="154"/>
      <c r="R24" s="155"/>
      <c r="S24" s="11" t="s">
        <v>84</v>
      </c>
      <c r="T24" s="106">
        <v>0.2</v>
      </c>
      <c r="U24" s="10">
        <v>43997</v>
      </c>
      <c r="V24" s="117">
        <v>44012</v>
      </c>
      <c r="W24" s="7">
        <f>V23-U23</f>
        <v>29</v>
      </c>
      <c r="X24" s="104"/>
      <c r="Y24" s="8">
        <f t="shared" si="4"/>
        <v>0</v>
      </c>
      <c r="Z24" s="9"/>
      <c r="AA24" s="9"/>
      <c r="AB24" s="122" t="s">
        <v>61</v>
      </c>
      <c r="AC24" s="122" t="s">
        <v>61</v>
      </c>
      <c r="AD24" s="122" t="s">
        <v>62</v>
      </c>
      <c r="AE24" s="122" t="s">
        <v>61</v>
      </c>
      <c r="AF24" s="122" t="s">
        <v>61</v>
      </c>
      <c r="AG24" s="122" t="s">
        <v>61</v>
      </c>
      <c r="AH24" s="122" t="s">
        <v>61</v>
      </c>
      <c r="AI24" s="122" t="s">
        <v>61</v>
      </c>
      <c r="AJ24" s="122" t="s">
        <v>61</v>
      </c>
      <c r="AK24" s="122" t="s">
        <v>61</v>
      </c>
      <c r="AL24" s="122" t="s">
        <v>61</v>
      </c>
      <c r="AM24" s="122" t="s">
        <v>61</v>
      </c>
      <c r="AN24" s="122" t="s">
        <v>61</v>
      </c>
      <c r="AO24" s="122" t="s">
        <v>61</v>
      </c>
      <c r="AP24" s="122" t="s">
        <v>61</v>
      </c>
      <c r="AQ24" s="122" t="s">
        <v>61</v>
      </c>
      <c r="AR24" s="122" t="s">
        <v>61</v>
      </c>
      <c r="AS24" s="122" t="s">
        <v>61</v>
      </c>
    </row>
    <row r="25" spans="1:45">
      <c r="A25" s="174"/>
      <c r="B25" s="174"/>
      <c r="C25" s="261"/>
      <c r="D25" s="223"/>
      <c r="E25" s="223"/>
      <c r="F25" s="174"/>
      <c r="G25" s="294"/>
      <c r="H25" s="294"/>
      <c r="I25" s="298"/>
      <c r="J25" s="165"/>
      <c r="K25" s="152" t="s">
        <v>85</v>
      </c>
      <c r="L25" s="228">
        <v>0.5</v>
      </c>
      <c r="M25" s="151">
        <v>43862</v>
      </c>
      <c r="N25" s="151">
        <v>44012</v>
      </c>
      <c r="O25" s="152"/>
      <c r="P25" s="152" t="s">
        <v>86</v>
      </c>
      <c r="Q25" s="284">
        <f>(Y25*T25)+(Y26*T26)+(T27*Y27)+(T29*Y29)+(T28*Y28)</f>
        <v>0</v>
      </c>
      <c r="R25" s="153" t="s">
        <v>79</v>
      </c>
      <c r="S25" s="128" t="s">
        <v>87</v>
      </c>
      <c r="T25" s="106">
        <v>0.2</v>
      </c>
      <c r="U25" s="10">
        <v>43862</v>
      </c>
      <c r="V25" s="117">
        <v>43919</v>
      </c>
      <c r="W25" s="7" t="e">
        <f>#REF!-V25</f>
        <v>#REF!</v>
      </c>
      <c r="X25" s="104"/>
      <c r="Y25" s="8">
        <f>IF(X25="ejecutado",1,0)</f>
        <v>0</v>
      </c>
      <c r="Z25" s="9"/>
      <c r="AA25" s="9"/>
      <c r="AB25" s="122" t="s">
        <v>61</v>
      </c>
      <c r="AC25" s="122" t="s">
        <v>61</v>
      </c>
      <c r="AD25" s="122" t="s">
        <v>62</v>
      </c>
      <c r="AE25" s="122" t="s">
        <v>61</v>
      </c>
      <c r="AF25" s="122" t="s">
        <v>61</v>
      </c>
      <c r="AG25" s="122" t="s">
        <v>61</v>
      </c>
      <c r="AH25" s="122" t="s">
        <v>61</v>
      </c>
      <c r="AI25" s="122" t="s">
        <v>61</v>
      </c>
      <c r="AJ25" s="122" t="s">
        <v>61</v>
      </c>
      <c r="AK25" s="122" t="s">
        <v>61</v>
      </c>
      <c r="AL25" s="122" t="s">
        <v>61</v>
      </c>
      <c r="AM25" s="122" t="s">
        <v>61</v>
      </c>
      <c r="AN25" s="122" t="s">
        <v>61</v>
      </c>
      <c r="AO25" s="122" t="s">
        <v>61</v>
      </c>
      <c r="AP25" s="122" t="s">
        <v>61</v>
      </c>
      <c r="AQ25" s="122" t="s">
        <v>61</v>
      </c>
      <c r="AR25" s="122" t="s">
        <v>61</v>
      </c>
      <c r="AS25" s="122" t="s">
        <v>61</v>
      </c>
    </row>
    <row r="26" spans="1:45">
      <c r="A26" s="174"/>
      <c r="B26" s="174"/>
      <c r="C26" s="261"/>
      <c r="D26" s="223"/>
      <c r="E26" s="223"/>
      <c r="F26" s="174"/>
      <c r="G26" s="294"/>
      <c r="H26" s="294"/>
      <c r="I26" s="298"/>
      <c r="J26" s="165"/>
      <c r="K26" s="152"/>
      <c r="L26" s="228"/>
      <c r="M26" s="151"/>
      <c r="N26" s="151"/>
      <c r="O26" s="152"/>
      <c r="P26" s="152"/>
      <c r="Q26" s="284"/>
      <c r="R26" s="154"/>
      <c r="S26" s="128" t="s">
        <v>88</v>
      </c>
      <c r="T26" s="106">
        <v>0.2</v>
      </c>
      <c r="U26" s="10">
        <v>43862</v>
      </c>
      <c r="V26" s="117">
        <v>43920</v>
      </c>
      <c r="W26" s="7" t="e">
        <f>#REF!-V27</f>
        <v>#REF!</v>
      </c>
      <c r="X26" s="104"/>
      <c r="Y26" s="8">
        <f t="shared" ref="Y26:Y29" si="5">IF(X26="ejecutado",1,0)</f>
        <v>0</v>
      </c>
      <c r="Z26" s="9"/>
      <c r="AA26" s="9"/>
      <c r="AB26" s="122" t="s">
        <v>61</v>
      </c>
      <c r="AC26" s="122" t="s">
        <v>61</v>
      </c>
      <c r="AD26" s="122" t="s">
        <v>62</v>
      </c>
      <c r="AE26" s="122" t="s">
        <v>61</v>
      </c>
      <c r="AF26" s="122" t="s">
        <v>61</v>
      </c>
      <c r="AG26" s="122" t="s">
        <v>61</v>
      </c>
      <c r="AH26" s="122" t="s">
        <v>61</v>
      </c>
      <c r="AI26" s="122" t="s">
        <v>61</v>
      </c>
      <c r="AJ26" s="122" t="s">
        <v>61</v>
      </c>
      <c r="AK26" s="122" t="s">
        <v>61</v>
      </c>
      <c r="AL26" s="122" t="s">
        <v>61</v>
      </c>
      <c r="AM26" s="122" t="s">
        <v>61</v>
      </c>
      <c r="AN26" s="122" t="s">
        <v>61</v>
      </c>
      <c r="AO26" s="122" t="s">
        <v>61</v>
      </c>
      <c r="AP26" s="122" t="s">
        <v>61</v>
      </c>
      <c r="AQ26" s="122" t="s">
        <v>61</v>
      </c>
      <c r="AR26" s="122" t="s">
        <v>61</v>
      </c>
      <c r="AS26" s="122" t="s">
        <v>61</v>
      </c>
    </row>
    <row r="27" spans="1:45">
      <c r="A27" s="174"/>
      <c r="B27" s="174"/>
      <c r="C27" s="261"/>
      <c r="D27" s="223"/>
      <c r="E27" s="223"/>
      <c r="F27" s="174"/>
      <c r="G27" s="294"/>
      <c r="H27" s="294"/>
      <c r="I27" s="298"/>
      <c r="J27" s="165"/>
      <c r="K27" s="152"/>
      <c r="L27" s="228"/>
      <c r="M27" s="151"/>
      <c r="N27" s="151"/>
      <c r="O27" s="152"/>
      <c r="P27" s="152"/>
      <c r="Q27" s="284"/>
      <c r="R27" s="154"/>
      <c r="S27" s="128" t="s">
        <v>89</v>
      </c>
      <c r="T27" s="106">
        <v>0.2</v>
      </c>
      <c r="U27" s="10">
        <v>43891</v>
      </c>
      <c r="V27" s="117">
        <v>43951</v>
      </c>
      <c r="W27" s="7"/>
      <c r="X27" s="104"/>
      <c r="Y27" s="8">
        <f>IF(X27="ejecutado",1,0)</f>
        <v>0</v>
      </c>
      <c r="Z27" s="9"/>
      <c r="AA27" s="9"/>
      <c r="AB27" s="122"/>
      <c r="AC27" s="122"/>
      <c r="AD27" s="122" t="s">
        <v>62</v>
      </c>
      <c r="AE27" s="122"/>
      <c r="AF27" s="122"/>
      <c r="AG27" s="122"/>
      <c r="AH27" s="122"/>
      <c r="AI27" s="122"/>
      <c r="AJ27" s="122"/>
      <c r="AK27" s="122"/>
      <c r="AL27" s="122"/>
      <c r="AM27" s="122"/>
      <c r="AN27" s="122"/>
      <c r="AO27" s="122"/>
      <c r="AP27" s="122"/>
      <c r="AQ27" s="122"/>
      <c r="AR27" s="122"/>
      <c r="AS27" s="122"/>
    </row>
    <row r="28" spans="1:45">
      <c r="A28" s="174"/>
      <c r="B28" s="174"/>
      <c r="C28" s="261"/>
      <c r="D28" s="223"/>
      <c r="E28" s="223"/>
      <c r="F28" s="174"/>
      <c r="G28" s="294"/>
      <c r="H28" s="294"/>
      <c r="I28" s="298"/>
      <c r="J28" s="165"/>
      <c r="K28" s="158"/>
      <c r="L28" s="148"/>
      <c r="M28" s="156"/>
      <c r="N28" s="156"/>
      <c r="O28" s="152"/>
      <c r="P28" s="158"/>
      <c r="Q28" s="284"/>
      <c r="R28" s="154"/>
      <c r="S28" s="128" t="s">
        <v>90</v>
      </c>
      <c r="T28" s="12">
        <v>0.2</v>
      </c>
      <c r="U28" s="13">
        <v>43952</v>
      </c>
      <c r="V28" s="14">
        <v>43981</v>
      </c>
      <c r="W28" s="7"/>
      <c r="X28" s="104"/>
      <c r="Y28" s="8">
        <f>IF(X28="ejecutado",1,0)</f>
        <v>0</v>
      </c>
      <c r="Z28" s="9"/>
      <c r="AA28" s="9"/>
      <c r="AB28" s="122"/>
      <c r="AC28" s="122"/>
      <c r="AD28" s="122" t="s">
        <v>62</v>
      </c>
      <c r="AE28" s="122"/>
      <c r="AF28" s="122"/>
      <c r="AG28" s="122"/>
      <c r="AH28" s="122"/>
      <c r="AI28" s="122"/>
      <c r="AJ28" s="122"/>
      <c r="AK28" s="122"/>
      <c r="AL28" s="122"/>
      <c r="AM28" s="122"/>
      <c r="AN28" s="122"/>
      <c r="AO28" s="122"/>
      <c r="AP28" s="122"/>
      <c r="AQ28" s="122"/>
      <c r="AR28" s="122"/>
      <c r="AS28" s="122"/>
    </row>
    <row r="29" spans="1:45">
      <c r="A29" s="174"/>
      <c r="B29" s="174"/>
      <c r="C29" s="261"/>
      <c r="D29" s="223"/>
      <c r="E29" s="223"/>
      <c r="F29" s="174"/>
      <c r="G29" s="294"/>
      <c r="H29" s="294"/>
      <c r="I29" s="298"/>
      <c r="J29" s="165"/>
      <c r="K29" s="299"/>
      <c r="L29" s="300"/>
      <c r="M29" s="301"/>
      <c r="N29" s="301"/>
      <c r="O29" s="152"/>
      <c r="P29" s="299"/>
      <c r="Q29" s="284"/>
      <c r="R29" s="302"/>
      <c r="S29" s="128" t="s">
        <v>91</v>
      </c>
      <c r="T29" s="12">
        <v>0.2</v>
      </c>
      <c r="U29" s="13">
        <v>43952</v>
      </c>
      <c r="V29" s="14">
        <v>44012</v>
      </c>
      <c r="W29" s="7" t="e">
        <f>#REF!-V29</f>
        <v>#REF!</v>
      </c>
      <c r="X29" s="104"/>
      <c r="Y29" s="8">
        <f t="shared" si="5"/>
        <v>0</v>
      </c>
      <c r="Z29" s="9"/>
      <c r="AA29" s="9"/>
      <c r="AB29" s="122" t="s">
        <v>61</v>
      </c>
      <c r="AC29" s="122" t="s">
        <v>61</v>
      </c>
      <c r="AD29" s="122" t="s">
        <v>62</v>
      </c>
      <c r="AE29" s="122" t="s">
        <v>61</v>
      </c>
      <c r="AF29" s="122" t="s">
        <v>61</v>
      </c>
      <c r="AG29" s="122" t="s">
        <v>61</v>
      </c>
      <c r="AH29" s="122" t="s">
        <v>61</v>
      </c>
      <c r="AI29" s="122" t="s">
        <v>61</v>
      </c>
      <c r="AJ29" s="122" t="s">
        <v>61</v>
      </c>
      <c r="AK29" s="122" t="s">
        <v>61</v>
      </c>
      <c r="AL29" s="122" t="s">
        <v>61</v>
      </c>
      <c r="AM29" s="122" t="s">
        <v>61</v>
      </c>
      <c r="AN29" s="122" t="s">
        <v>61</v>
      </c>
      <c r="AO29" s="122" t="s">
        <v>61</v>
      </c>
      <c r="AP29" s="122" t="s">
        <v>61</v>
      </c>
      <c r="AQ29" s="122" t="s">
        <v>61</v>
      </c>
      <c r="AR29" s="122" t="s">
        <v>61</v>
      </c>
      <c r="AS29" s="122" t="s">
        <v>61</v>
      </c>
    </row>
    <row r="30" spans="1:45">
      <c r="A30" s="174"/>
      <c r="B30" s="158" t="s">
        <v>50</v>
      </c>
      <c r="C30" s="260" t="s">
        <v>51</v>
      </c>
      <c r="D30" s="158" t="s">
        <v>92</v>
      </c>
      <c r="E30" s="158" t="s">
        <v>93</v>
      </c>
      <c r="F30" s="158" t="s">
        <v>94</v>
      </c>
      <c r="G30" s="293" t="s">
        <v>95</v>
      </c>
      <c r="H30" s="295" t="s">
        <v>96</v>
      </c>
      <c r="I30" s="297">
        <v>0.25</v>
      </c>
      <c r="J30" s="167">
        <f>(L30*Q30)</f>
        <v>0</v>
      </c>
      <c r="K30" s="286" t="s">
        <v>97</v>
      </c>
      <c r="L30" s="289">
        <v>1</v>
      </c>
      <c r="M30" s="291">
        <v>43831</v>
      </c>
      <c r="N30" s="291">
        <v>44012</v>
      </c>
      <c r="O30" s="111"/>
      <c r="P30" s="286" t="s">
        <v>98</v>
      </c>
      <c r="Q30" s="284">
        <f>(Y30*T30)+(Y31*T31)+(Y32*T32)</f>
        <v>0</v>
      </c>
      <c r="R30" s="284" t="s">
        <v>99</v>
      </c>
      <c r="S30" s="15" t="s">
        <v>100</v>
      </c>
      <c r="T30" s="106">
        <v>0.6</v>
      </c>
      <c r="U30" s="117">
        <v>43862</v>
      </c>
      <c r="V30" s="117">
        <v>43920</v>
      </c>
      <c r="W30" s="7">
        <f>V30-U30</f>
        <v>58</v>
      </c>
      <c r="X30" s="104"/>
      <c r="Y30" s="8">
        <f>IF(X30="ejecutado",1,0)</f>
        <v>0</v>
      </c>
      <c r="Z30" s="9"/>
      <c r="AA30" s="9"/>
      <c r="AB30" s="122" t="s">
        <v>61</v>
      </c>
      <c r="AC30" s="122" t="s">
        <v>61</v>
      </c>
      <c r="AD30" s="122" t="s">
        <v>61</v>
      </c>
      <c r="AE30" s="122" t="s">
        <v>61</v>
      </c>
      <c r="AF30" s="122" t="s">
        <v>61</v>
      </c>
      <c r="AG30" s="122" t="s">
        <v>61</v>
      </c>
      <c r="AH30" s="122" t="s">
        <v>62</v>
      </c>
      <c r="AI30" s="122" t="s">
        <v>61</v>
      </c>
      <c r="AJ30" s="122" t="s">
        <v>61</v>
      </c>
      <c r="AK30" s="122" t="s">
        <v>61</v>
      </c>
      <c r="AL30" s="122" t="s">
        <v>61</v>
      </c>
      <c r="AM30" s="122" t="s">
        <v>61</v>
      </c>
      <c r="AN30" s="122" t="s">
        <v>61</v>
      </c>
      <c r="AO30" s="122" t="s">
        <v>61</v>
      </c>
      <c r="AP30" s="122" t="s">
        <v>61</v>
      </c>
      <c r="AQ30" s="122" t="s">
        <v>61</v>
      </c>
      <c r="AR30" s="122" t="s">
        <v>61</v>
      </c>
      <c r="AS30" s="122" t="s">
        <v>62</v>
      </c>
    </row>
    <row r="31" spans="1:45" ht="27.6">
      <c r="A31" s="174"/>
      <c r="B31" s="174"/>
      <c r="C31" s="261"/>
      <c r="D31" s="174"/>
      <c r="E31" s="174"/>
      <c r="F31" s="174"/>
      <c r="G31" s="294"/>
      <c r="H31" s="296"/>
      <c r="I31" s="298"/>
      <c r="J31" s="165"/>
      <c r="K31" s="286"/>
      <c r="L31" s="289"/>
      <c r="M31" s="291"/>
      <c r="N31" s="291"/>
      <c r="O31" s="286"/>
      <c r="P31" s="286"/>
      <c r="Q31" s="284"/>
      <c r="R31" s="284"/>
      <c r="S31" s="15" t="s">
        <v>101</v>
      </c>
      <c r="T31" s="106">
        <v>0.4</v>
      </c>
      <c r="U31" s="117">
        <v>43891</v>
      </c>
      <c r="V31" s="117">
        <v>43920</v>
      </c>
      <c r="W31" s="7">
        <f>V31-U31</f>
        <v>29</v>
      </c>
      <c r="X31" s="104"/>
      <c r="Y31" s="8">
        <f>IF(X31="ejecutado",1,0)</f>
        <v>0</v>
      </c>
      <c r="Z31" s="9"/>
      <c r="AA31" s="9"/>
      <c r="AB31" s="122" t="s">
        <v>61</v>
      </c>
      <c r="AC31" s="122" t="s">
        <v>61</v>
      </c>
      <c r="AD31" s="122" t="s">
        <v>61</v>
      </c>
      <c r="AE31" s="122" t="s">
        <v>61</v>
      </c>
      <c r="AF31" s="122" t="s">
        <v>61</v>
      </c>
      <c r="AG31" s="122" t="s">
        <v>61</v>
      </c>
      <c r="AH31" s="122" t="s">
        <v>62</v>
      </c>
      <c r="AI31" s="122" t="s">
        <v>61</v>
      </c>
      <c r="AJ31" s="122" t="s">
        <v>61</v>
      </c>
      <c r="AK31" s="122" t="s">
        <v>61</v>
      </c>
      <c r="AL31" s="122" t="s">
        <v>61</v>
      </c>
      <c r="AM31" s="122" t="s">
        <v>61</v>
      </c>
      <c r="AN31" s="122" t="s">
        <v>61</v>
      </c>
      <c r="AO31" s="122" t="s">
        <v>61</v>
      </c>
      <c r="AP31" s="122" t="s">
        <v>61</v>
      </c>
      <c r="AQ31" s="122" t="s">
        <v>61</v>
      </c>
      <c r="AR31" s="122" t="s">
        <v>61</v>
      </c>
      <c r="AS31" s="122" t="s">
        <v>62</v>
      </c>
    </row>
    <row r="32" spans="1:45" ht="27.6">
      <c r="A32" s="174"/>
      <c r="B32" s="174"/>
      <c r="C32" s="261"/>
      <c r="D32" s="174"/>
      <c r="E32" s="174"/>
      <c r="F32" s="174"/>
      <c r="G32" s="294"/>
      <c r="H32" s="296"/>
      <c r="I32" s="298"/>
      <c r="J32" s="165"/>
      <c r="K32" s="287"/>
      <c r="L32" s="290"/>
      <c r="M32" s="292"/>
      <c r="N32" s="292"/>
      <c r="O32" s="287"/>
      <c r="P32" s="287"/>
      <c r="Q32" s="285"/>
      <c r="R32" s="285"/>
      <c r="S32" s="15" t="s">
        <v>102</v>
      </c>
      <c r="T32" s="106">
        <v>0.4</v>
      </c>
      <c r="U32" s="117">
        <v>43891</v>
      </c>
      <c r="V32" s="117">
        <v>43981</v>
      </c>
      <c r="W32" s="7">
        <f t="shared" ref="W32" si="6">V32-U32</f>
        <v>90</v>
      </c>
      <c r="X32" s="104"/>
      <c r="Y32" s="8">
        <f t="shared" ref="Y32" si="7">IF(X32="ejecutado",1,0)</f>
        <v>0</v>
      </c>
      <c r="Z32" s="9"/>
      <c r="AA32" s="9"/>
      <c r="AB32" s="122" t="s">
        <v>61</v>
      </c>
      <c r="AC32" s="122" t="s">
        <v>61</v>
      </c>
      <c r="AD32" s="122" t="s">
        <v>61</v>
      </c>
      <c r="AE32" s="122" t="s">
        <v>61</v>
      </c>
      <c r="AF32" s="122" t="s">
        <v>61</v>
      </c>
      <c r="AG32" s="122" t="s">
        <v>61</v>
      </c>
      <c r="AH32" s="122" t="s">
        <v>62</v>
      </c>
      <c r="AI32" s="122" t="s">
        <v>61</v>
      </c>
      <c r="AJ32" s="122" t="s">
        <v>61</v>
      </c>
      <c r="AK32" s="122" t="s">
        <v>61</v>
      </c>
      <c r="AL32" s="122" t="s">
        <v>61</v>
      </c>
      <c r="AM32" s="122" t="s">
        <v>61</v>
      </c>
      <c r="AN32" s="122" t="s">
        <v>61</v>
      </c>
      <c r="AO32" s="122" t="s">
        <v>61</v>
      </c>
      <c r="AP32" s="122" t="s">
        <v>61</v>
      </c>
      <c r="AQ32" s="122" t="s">
        <v>61</v>
      </c>
      <c r="AR32" s="122" t="s">
        <v>61</v>
      </c>
      <c r="AS32" s="122" t="s">
        <v>62</v>
      </c>
    </row>
    <row r="33" spans="1:46" ht="27.6">
      <c r="A33" s="174"/>
      <c r="B33" s="195" t="s">
        <v>50</v>
      </c>
      <c r="C33" s="288" t="s">
        <v>51</v>
      </c>
      <c r="D33" s="195" t="s">
        <v>103</v>
      </c>
      <c r="E33" s="195" t="s">
        <v>104</v>
      </c>
      <c r="F33" s="195" t="s">
        <v>74</v>
      </c>
      <c r="G33" s="235" t="s">
        <v>75</v>
      </c>
      <c r="H33" s="279" t="s">
        <v>76</v>
      </c>
      <c r="I33" s="280">
        <v>0.25</v>
      </c>
      <c r="J33" s="282">
        <f>(L33*Q33)</f>
        <v>0</v>
      </c>
      <c r="K33" s="195" t="s">
        <v>105</v>
      </c>
      <c r="L33" s="172">
        <v>1</v>
      </c>
      <c r="M33" s="193">
        <v>43831</v>
      </c>
      <c r="N33" s="193">
        <v>44012</v>
      </c>
      <c r="O33" s="112"/>
      <c r="P33" s="195" t="s">
        <v>106</v>
      </c>
      <c r="Q33" s="192">
        <f>(Y33*T33)+(Y34*T34)+(Y35*T35)</f>
        <v>0</v>
      </c>
      <c r="R33" s="192" t="s">
        <v>79</v>
      </c>
      <c r="S33" s="15" t="s">
        <v>107</v>
      </c>
      <c r="T33" s="16">
        <v>0.4</v>
      </c>
      <c r="U33" s="17">
        <v>43922</v>
      </c>
      <c r="V33" s="18">
        <v>44012</v>
      </c>
      <c r="W33" s="19">
        <f>V33-U33</f>
        <v>90</v>
      </c>
      <c r="X33" s="112"/>
      <c r="Y33" s="20">
        <f>IF(X33="ejecutado",1,0)</f>
        <v>0</v>
      </c>
      <c r="Z33" s="21"/>
      <c r="AA33" s="21"/>
      <c r="AB33" s="116" t="s">
        <v>62</v>
      </c>
      <c r="AC33" s="116" t="s">
        <v>62</v>
      </c>
      <c r="AD33" s="116" t="s">
        <v>61</v>
      </c>
      <c r="AE33" s="116" t="s">
        <v>61</v>
      </c>
      <c r="AF33" s="116" t="s">
        <v>61</v>
      </c>
      <c r="AG33" s="116" t="s">
        <v>61</v>
      </c>
      <c r="AH33" s="116" t="s">
        <v>62</v>
      </c>
      <c r="AI33" s="116" t="s">
        <v>61</v>
      </c>
      <c r="AJ33" s="116" t="s">
        <v>61</v>
      </c>
      <c r="AK33" s="116" t="s">
        <v>61</v>
      </c>
      <c r="AL33" s="116" t="s">
        <v>61</v>
      </c>
      <c r="AM33" s="116" t="s">
        <v>61</v>
      </c>
      <c r="AN33" s="116" t="s">
        <v>61</v>
      </c>
      <c r="AO33" s="116" t="s">
        <v>61</v>
      </c>
      <c r="AP33" s="116" t="s">
        <v>61</v>
      </c>
      <c r="AQ33" s="116" t="s">
        <v>61</v>
      </c>
      <c r="AR33" s="116" t="s">
        <v>61</v>
      </c>
      <c r="AS33" s="116" t="s">
        <v>61</v>
      </c>
    </row>
    <row r="34" spans="1:46">
      <c r="A34" s="174"/>
      <c r="B34" s="195"/>
      <c r="C34" s="288"/>
      <c r="D34" s="195"/>
      <c r="E34" s="195"/>
      <c r="F34" s="195"/>
      <c r="G34" s="235"/>
      <c r="H34" s="279"/>
      <c r="I34" s="281"/>
      <c r="J34" s="283"/>
      <c r="K34" s="195"/>
      <c r="L34" s="172"/>
      <c r="M34" s="193"/>
      <c r="N34" s="193"/>
      <c r="O34" s="195"/>
      <c r="P34" s="195"/>
      <c r="Q34" s="192"/>
      <c r="R34" s="192"/>
      <c r="S34" s="15" t="s">
        <v>108</v>
      </c>
      <c r="T34" s="16">
        <v>0.4</v>
      </c>
      <c r="U34" s="17">
        <v>43922</v>
      </c>
      <c r="V34" s="18">
        <v>44012</v>
      </c>
      <c r="W34" s="19">
        <f>V34-U34</f>
        <v>90</v>
      </c>
      <c r="X34" s="112"/>
      <c r="Y34" s="20">
        <f>IF(X34="ejecutado",1,0)</f>
        <v>0</v>
      </c>
      <c r="Z34" s="21"/>
      <c r="AA34" s="21"/>
      <c r="AB34" s="116" t="s">
        <v>62</v>
      </c>
      <c r="AC34" s="116" t="s">
        <v>62</v>
      </c>
      <c r="AD34" s="116" t="s">
        <v>61</v>
      </c>
      <c r="AE34" s="116" t="s">
        <v>61</v>
      </c>
      <c r="AF34" s="116" t="s">
        <v>61</v>
      </c>
      <c r="AG34" s="116" t="s">
        <v>61</v>
      </c>
      <c r="AH34" s="116" t="s">
        <v>62</v>
      </c>
      <c r="AI34" s="116" t="s">
        <v>61</v>
      </c>
      <c r="AJ34" s="116" t="s">
        <v>61</v>
      </c>
      <c r="AK34" s="116" t="s">
        <v>61</v>
      </c>
      <c r="AL34" s="116" t="s">
        <v>61</v>
      </c>
      <c r="AM34" s="116" t="s">
        <v>61</v>
      </c>
      <c r="AN34" s="116" t="s">
        <v>61</v>
      </c>
      <c r="AO34" s="116" t="s">
        <v>61</v>
      </c>
      <c r="AP34" s="116" t="s">
        <v>61</v>
      </c>
      <c r="AQ34" s="116" t="s">
        <v>61</v>
      </c>
      <c r="AR34" s="116" t="s">
        <v>61</v>
      </c>
      <c r="AS34" s="116" t="s">
        <v>61</v>
      </c>
    </row>
    <row r="35" spans="1:46" ht="27.6">
      <c r="A35" s="159"/>
      <c r="B35" s="195"/>
      <c r="C35" s="288"/>
      <c r="D35" s="195"/>
      <c r="E35" s="195"/>
      <c r="F35" s="195"/>
      <c r="G35" s="235"/>
      <c r="H35" s="279"/>
      <c r="I35" s="281"/>
      <c r="J35" s="283"/>
      <c r="K35" s="195"/>
      <c r="L35" s="172"/>
      <c r="M35" s="193"/>
      <c r="N35" s="193"/>
      <c r="O35" s="195"/>
      <c r="P35" s="195"/>
      <c r="Q35" s="192"/>
      <c r="R35" s="192"/>
      <c r="S35" s="15" t="s">
        <v>109</v>
      </c>
      <c r="T35" s="16">
        <v>0.2</v>
      </c>
      <c r="U35" s="17">
        <v>43922</v>
      </c>
      <c r="V35" s="18">
        <v>44012</v>
      </c>
      <c r="W35" s="19">
        <f>V35-U35</f>
        <v>90</v>
      </c>
      <c r="X35" s="112"/>
      <c r="Y35" s="20">
        <f>IF(X35="ejecutado",1,0)</f>
        <v>0</v>
      </c>
      <c r="Z35" s="21"/>
      <c r="AA35" s="21"/>
      <c r="AB35" s="116" t="s">
        <v>62</v>
      </c>
      <c r="AC35" s="116" t="s">
        <v>62</v>
      </c>
      <c r="AD35" s="116" t="s">
        <v>61</v>
      </c>
      <c r="AE35" s="116" t="s">
        <v>61</v>
      </c>
      <c r="AF35" s="116" t="s">
        <v>61</v>
      </c>
      <c r="AG35" s="116" t="s">
        <v>61</v>
      </c>
      <c r="AH35" s="116" t="s">
        <v>62</v>
      </c>
      <c r="AI35" s="116" t="s">
        <v>61</v>
      </c>
      <c r="AJ35" s="116" t="s">
        <v>61</v>
      </c>
      <c r="AK35" s="116" t="s">
        <v>61</v>
      </c>
      <c r="AL35" s="116" t="s">
        <v>61</v>
      </c>
      <c r="AM35" s="116" t="s">
        <v>61</v>
      </c>
      <c r="AN35" s="116" t="s">
        <v>61</v>
      </c>
      <c r="AO35" s="116" t="s">
        <v>61</v>
      </c>
      <c r="AP35" s="116" t="s">
        <v>61</v>
      </c>
      <c r="AQ35" s="116" t="s">
        <v>61</v>
      </c>
      <c r="AR35" s="116" t="s">
        <v>61</v>
      </c>
      <c r="AS35" s="116" t="s">
        <v>61</v>
      </c>
    </row>
    <row r="36" spans="1:46" ht="41.45">
      <c r="A36" s="158">
        <v>2</v>
      </c>
      <c r="B36" s="158" t="s">
        <v>110</v>
      </c>
      <c r="C36" s="158" t="s">
        <v>111</v>
      </c>
      <c r="D36" s="158" t="s">
        <v>112</v>
      </c>
      <c r="E36" s="158" t="s">
        <v>113</v>
      </c>
      <c r="F36" s="158" t="s">
        <v>54</v>
      </c>
      <c r="G36" s="158" t="s">
        <v>114</v>
      </c>
      <c r="H36" s="161" t="s">
        <v>115</v>
      </c>
      <c r="I36" s="167">
        <v>1</v>
      </c>
      <c r="J36" s="167">
        <f>(Q36*L36)+(Q44*L44)+(Q46*L46)+(Q48*L48)+(Q53*L53)</f>
        <v>0</v>
      </c>
      <c r="K36" s="158" t="s">
        <v>116</v>
      </c>
      <c r="L36" s="148">
        <v>0.4</v>
      </c>
      <c r="M36" s="217">
        <v>43855</v>
      </c>
      <c r="N36" s="217">
        <v>44012</v>
      </c>
      <c r="O36" s="152"/>
      <c r="P36" s="158" t="s">
        <v>117</v>
      </c>
      <c r="Q36" s="153">
        <f>(T36*Y36)+(T37*Y37)+(T38*Y38)+(T39*Y39)+(T40*Y40)+(T41*Y41)+(T42*Y42)+(T43*Y43)</f>
        <v>0</v>
      </c>
      <c r="R36" s="153" t="s">
        <v>59</v>
      </c>
      <c r="S36" s="104" t="s">
        <v>118</v>
      </c>
      <c r="T36" s="106">
        <v>0.13</v>
      </c>
      <c r="U36" s="117">
        <v>43855</v>
      </c>
      <c r="V36" s="117">
        <v>44012</v>
      </c>
      <c r="W36" s="7">
        <f>V36-U36</f>
        <v>157</v>
      </c>
      <c r="X36" s="104" t="s">
        <v>119</v>
      </c>
      <c r="Y36" s="8">
        <f>IF(X36="ejecutado",1,0)</f>
        <v>0</v>
      </c>
      <c r="Z36" s="113"/>
      <c r="AA36" s="113"/>
      <c r="AB36" s="122" t="s">
        <v>62</v>
      </c>
      <c r="AC36" s="122" t="s">
        <v>61</v>
      </c>
      <c r="AD36" s="122" t="s">
        <v>61</v>
      </c>
      <c r="AE36" s="122" t="s">
        <v>62</v>
      </c>
      <c r="AF36" s="122" t="s">
        <v>62</v>
      </c>
      <c r="AG36" s="122" t="s">
        <v>61</v>
      </c>
      <c r="AH36" s="122" t="s">
        <v>61</v>
      </c>
      <c r="AI36" s="122" t="s">
        <v>62</v>
      </c>
      <c r="AJ36" s="122" t="s">
        <v>62</v>
      </c>
      <c r="AK36" s="122" t="s">
        <v>61</v>
      </c>
      <c r="AL36" s="122" t="s">
        <v>62</v>
      </c>
      <c r="AM36" s="122" t="s">
        <v>61</v>
      </c>
      <c r="AN36" s="122" t="s">
        <v>62</v>
      </c>
      <c r="AO36" s="122" t="s">
        <v>61</v>
      </c>
      <c r="AP36" s="122" t="s">
        <v>61</v>
      </c>
      <c r="AQ36" s="122" t="s">
        <v>61</v>
      </c>
      <c r="AR36" s="122" t="s">
        <v>61</v>
      </c>
      <c r="AS36" s="122" t="s">
        <v>62</v>
      </c>
      <c r="AT36" s="1"/>
    </row>
    <row r="37" spans="1:46">
      <c r="A37" s="174"/>
      <c r="B37" s="174"/>
      <c r="C37" s="174"/>
      <c r="D37" s="174"/>
      <c r="E37" s="174"/>
      <c r="F37" s="174"/>
      <c r="G37" s="174"/>
      <c r="H37" s="162"/>
      <c r="I37" s="165"/>
      <c r="J37" s="168"/>
      <c r="K37" s="174"/>
      <c r="L37" s="149"/>
      <c r="M37" s="218"/>
      <c r="N37" s="218"/>
      <c r="O37" s="152"/>
      <c r="P37" s="174"/>
      <c r="Q37" s="154"/>
      <c r="R37" s="154"/>
      <c r="S37" s="104" t="s">
        <v>120</v>
      </c>
      <c r="T37" s="106">
        <v>0.13</v>
      </c>
      <c r="U37" s="117">
        <v>43855</v>
      </c>
      <c r="V37" s="117">
        <v>43956</v>
      </c>
      <c r="W37" s="7">
        <f t="shared" ref="W37:W43" si="8">V37-U37</f>
        <v>101</v>
      </c>
      <c r="X37" s="24" t="s">
        <v>119</v>
      </c>
      <c r="Y37" s="8">
        <f t="shared" ref="Y37:Y67" si="9">IF(X37="ejecutado",1,0)</f>
        <v>0</v>
      </c>
      <c r="Z37" s="25"/>
      <c r="AA37" s="25"/>
      <c r="AB37" s="122" t="s">
        <v>62</v>
      </c>
      <c r="AC37" s="122" t="s">
        <v>62</v>
      </c>
      <c r="AD37" s="122" t="s">
        <v>62</v>
      </c>
      <c r="AE37" s="122" t="s">
        <v>61</v>
      </c>
      <c r="AF37" s="122" t="s">
        <v>61</v>
      </c>
      <c r="AG37" s="122" t="s">
        <v>61</v>
      </c>
      <c r="AH37" s="122" t="s">
        <v>61</v>
      </c>
      <c r="AI37" s="122" t="s">
        <v>62</v>
      </c>
      <c r="AJ37" s="122" t="s">
        <v>62</v>
      </c>
      <c r="AK37" s="122" t="s">
        <v>62</v>
      </c>
      <c r="AL37" s="122" t="s">
        <v>62</v>
      </c>
      <c r="AM37" s="122" t="s">
        <v>61</v>
      </c>
      <c r="AN37" s="122" t="s">
        <v>62</v>
      </c>
      <c r="AO37" s="122" t="s">
        <v>62</v>
      </c>
      <c r="AP37" s="122" t="s">
        <v>61</v>
      </c>
      <c r="AQ37" s="122" t="s">
        <v>61</v>
      </c>
      <c r="AR37" s="122" t="s">
        <v>61</v>
      </c>
      <c r="AS37" s="122" t="s">
        <v>62</v>
      </c>
      <c r="AT37" s="1"/>
    </row>
    <row r="38" spans="1:46" ht="27.6">
      <c r="A38" s="174"/>
      <c r="B38" s="174"/>
      <c r="C38" s="174"/>
      <c r="D38" s="174"/>
      <c r="E38" s="174"/>
      <c r="F38" s="174"/>
      <c r="G38" s="174"/>
      <c r="H38" s="162"/>
      <c r="I38" s="165"/>
      <c r="J38" s="168"/>
      <c r="K38" s="174"/>
      <c r="L38" s="149"/>
      <c r="M38" s="218"/>
      <c r="N38" s="218"/>
      <c r="O38" s="152"/>
      <c r="P38" s="174"/>
      <c r="Q38" s="154"/>
      <c r="R38" s="154"/>
      <c r="S38" s="104" t="s">
        <v>121</v>
      </c>
      <c r="T38" s="106">
        <v>0.12</v>
      </c>
      <c r="U38" s="117">
        <v>43855</v>
      </c>
      <c r="V38" s="117">
        <v>43981</v>
      </c>
      <c r="W38" s="7">
        <f t="shared" si="8"/>
        <v>126</v>
      </c>
      <c r="X38" s="104" t="s">
        <v>119</v>
      </c>
      <c r="Y38" s="8">
        <f t="shared" si="9"/>
        <v>0</v>
      </c>
      <c r="Z38" s="113"/>
      <c r="AA38" s="113"/>
      <c r="AB38" s="122" t="s">
        <v>62</v>
      </c>
      <c r="AC38" s="122" t="s">
        <v>62</v>
      </c>
      <c r="AD38" s="122" t="s">
        <v>62</v>
      </c>
      <c r="AE38" s="122" t="s">
        <v>61</v>
      </c>
      <c r="AF38" s="122" t="s">
        <v>61</v>
      </c>
      <c r="AG38" s="122" t="s">
        <v>61</v>
      </c>
      <c r="AH38" s="122" t="s">
        <v>62</v>
      </c>
      <c r="AI38" s="122" t="s">
        <v>62</v>
      </c>
      <c r="AJ38" s="122" t="s">
        <v>61</v>
      </c>
      <c r="AK38" s="122" t="s">
        <v>61</v>
      </c>
      <c r="AL38" s="122" t="s">
        <v>62</v>
      </c>
      <c r="AM38" s="122" t="s">
        <v>61</v>
      </c>
      <c r="AN38" s="122" t="s">
        <v>61</v>
      </c>
      <c r="AO38" s="122" t="s">
        <v>61</v>
      </c>
      <c r="AP38" s="122" t="s">
        <v>61</v>
      </c>
      <c r="AQ38" s="122" t="s">
        <v>61</v>
      </c>
      <c r="AR38" s="122" t="s">
        <v>61</v>
      </c>
      <c r="AS38" s="122" t="s">
        <v>62</v>
      </c>
      <c r="AT38" s="1"/>
    </row>
    <row r="39" spans="1:46" ht="27.6">
      <c r="A39" s="174"/>
      <c r="B39" s="174"/>
      <c r="C39" s="174"/>
      <c r="D39" s="174"/>
      <c r="E39" s="174"/>
      <c r="F39" s="174"/>
      <c r="G39" s="174"/>
      <c r="H39" s="162"/>
      <c r="I39" s="165"/>
      <c r="J39" s="168"/>
      <c r="K39" s="174"/>
      <c r="L39" s="149"/>
      <c r="M39" s="218"/>
      <c r="N39" s="218"/>
      <c r="O39" s="152"/>
      <c r="P39" s="174"/>
      <c r="Q39" s="154"/>
      <c r="R39" s="154"/>
      <c r="S39" s="104" t="s">
        <v>122</v>
      </c>
      <c r="T39" s="106">
        <v>0.12</v>
      </c>
      <c r="U39" s="117">
        <v>43855</v>
      </c>
      <c r="V39" s="117">
        <v>43920</v>
      </c>
      <c r="W39" s="7">
        <f t="shared" si="8"/>
        <v>65</v>
      </c>
      <c r="X39" s="104" t="s">
        <v>119</v>
      </c>
      <c r="Y39" s="8">
        <f t="shared" si="9"/>
        <v>0</v>
      </c>
      <c r="Z39" s="113"/>
      <c r="AA39" s="113"/>
      <c r="AB39" s="122" t="s">
        <v>62</v>
      </c>
      <c r="AC39" s="122" t="s">
        <v>62</v>
      </c>
      <c r="AD39" s="122" t="s">
        <v>62</v>
      </c>
      <c r="AE39" s="122" t="s">
        <v>62</v>
      </c>
      <c r="AF39" s="122" t="s">
        <v>62</v>
      </c>
      <c r="AG39" s="122" t="s">
        <v>61</v>
      </c>
      <c r="AH39" s="122" t="s">
        <v>62</v>
      </c>
      <c r="AI39" s="122" t="s">
        <v>62</v>
      </c>
      <c r="AJ39" s="122" t="s">
        <v>62</v>
      </c>
      <c r="AK39" s="122" t="s">
        <v>61</v>
      </c>
      <c r="AL39" s="122" t="s">
        <v>62</v>
      </c>
      <c r="AM39" s="122" t="s">
        <v>61</v>
      </c>
      <c r="AN39" s="122" t="s">
        <v>61</v>
      </c>
      <c r="AO39" s="122" t="s">
        <v>62</v>
      </c>
      <c r="AP39" s="122" t="s">
        <v>62</v>
      </c>
      <c r="AQ39" s="122" t="s">
        <v>62</v>
      </c>
      <c r="AR39" s="122" t="s">
        <v>62</v>
      </c>
      <c r="AS39" s="122" t="s">
        <v>62</v>
      </c>
      <c r="AT39" s="1"/>
    </row>
    <row r="40" spans="1:46" ht="27.6">
      <c r="A40" s="174"/>
      <c r="B40" s="174"/>
      <c r="C40" s="174"/>
      <c r="D40" s="174"/>
      <c r="E40" s="174"/>
      <c r="F40" s="174"/>
      <c r="G40" s="174"/>
      <c r="H40" s="162"/>
      <c r="I40" s="165"/>
      <c r="J40" s="168"/>
      <c r="K40" s="174"/>
      <c r="L40" s="149"/>
      <c r="M40" s="218"/>
      <c r="N40" s="218"/>
      <c r="O40" s="104"/>
      <c r="P40" s="174"/>
      <c r="Q40" s="154"/>
      <c r="R40" s="154"/>
      <c r="S40" s="104" t="s">
        <v>123</v>
      </c>
      <c r="T40" s="106">
        <v>0.13</v>
      </c>
      <c r="U40" s="117">
        <v>43855</v>
      </c>
      <c r="V40" s="117">
        <v>43951</v>
      </c>
      <c r="W40" s="7"/>
      <c r="X40" s="104" t="s">
        <v>119</v>
      </c>
      <c r="Y40" s="8">
        <f t="shared" si="9"/>
        <v>0</v>
      </c>
      <c r="Z40" s="113"/>
      <c r="AA40" s="113"/>
      <c r="AB40" s="122"/>
      <c r="AC40" s="122"/>
      <c r="AD40" s="122"/>
      <c r="AE40" s="122"/>
      <c r="AF40" s="122"/>
      <c r="AG40" s="122"/>
      <c r="AH40" s="122"/>
      <c r="AI40" s="122"/>
      <c r="AJ40" s="122"/>
      <c r="AK40" s="122"/>
      <c r="AL40" s="122"/>
      <c r="AM40" s="122"/>
      <c r="AN40" s="122"/>
      <c r="AO40" s="122"/>
      <c r="AP40" s="122"/>
      <c r="AQ40" s="122"/>
      <c r="AR40" s="122"/>
      <c r="AS40" s="122"/>
      <c r="AT40" s="1"/>
    </row>
    <row r="41" spans="1:46" ht="27.6">
      <c r="A41" s="174"/>
      <c r="B41" s="174"/>
      <c r="C41" s="174"/>
      <c r="D41" s="174"/>
      <c r="E41" s="174"/>
      <c r="F41" s="174"/>
      <c r="G41" s="174"/>
      <c r="H41" s="162"/>
      <c r="I41" s="165"/>
      <c r="J41" s="168"/>
      <c r="K41" s="174"/>
      <c r="L41" s="149"/>
      <c r="M41" s="218"/>
      <c r="N41" s="218"/>
      <c r="O41" s="104"/>
      <c r="P41" s="174"/>
      <c r="Q41" s="154"/>
      <c r="R41" s="154"/>
      <c r="S41" s="104" t="s">
        <v>124</v>
      </c>
      <c r="T41" s="106">
        <v>0.12</v>
      </c>
      <c r="U41" s="117">
        <v>43855</v>
      </c>
      <c r="V41" s="117">
        <v>44012</v>
      </c>
      <c r="W41" s="7"/>
      <c r="X41" s="104" t="s">
        <v>119</v>
      </c>
      <c r="Y41" s="8">
        <f t="shared" si="9"/>
        <v>0</v>
      </c>
      <c r="Z41" s="113"/>
      <c r="AA41" s="113"/>
      <c r="AB41" s="122"/>
      <c r="AC41" s="122"/>
      <c r="AD41" s="122"/>
      <c r="AE41" s="122"/>
      <c r="AF41" s="122"/>
      <c r="AG41" s="122"/>
      <c r="AH41" s="122"/>
      <c r="AI41" s="122"/>
      <c r="AJ41" s="122"/>
      <c r="AK41" s="122"/>
      <c r="AL41" s="122"/>
      <c r="AM41" s="122"/>
      <c r="AN41" s="122"/>
      <c r="AO41" s="122"/>
      <c r="AP41" s="122"/>
      <c r="AQ41" s="122"/>
      <c r="AR41" s="122"/>
      <c r="AS41" s="122"/>
      <c r="AT41" s="1"/>
    </row>
    <row r="42" spans="1:46" ht="27.6">
      <c r="A42" s="174"/>
      <c r="B42" s="174"/>
      <c r="C42" s="174"/>
      <c r="D42" s="174"/>
      <c r="E42" s="174"/>
      <c r="F42" s="174"/>
      <c r="G42" s="174"/>
      <c r="H42" s="162"/>
      <c r="I42" s="165"/>
      <c r="J42" s="168"/>
      <c r="K42" s="174"/>
      <c r="L42" s="149"/>
      <c r="M42" s="218"/>
      <c r="N42" s="218"/>
      <c r="O42" s="104"/>
      <c r="P42" s="174"/>
      <c r="Q42" s="154"/>
      <c r="R42" s="154"/>
      <c r="S42" s="104" t="s">
        <v>125</v>
      </c>
      <c r="T42" s="106">
        <v>0.13</v>
      </c>
      <c r="U42" s="117">
        <v>43855</v>
      </c>
      <c r="V42" s="117">
        <v>44012</v>
      </c>
      <c r="W42" s="7"/>
      <c r="X42" s="104" t="s">
        <v>119</v>
      </c>
      <c r="Y42" s="8">
        <f t="shared" si="9"/>
        <v>0</v>
      </c>
      <c r="Z42" s="113"/>
      <c r="AA42" s="113"/>
      <c r="AB42" s="122"/>
      <c r="AC42" s="122"/>
      <c r="AD42" s="122"/>
      <c r="AE42" s="122"/>
      <c r="AF42" s="122"/>
      <c r="AG42" s="122"/>
      <c r="AH42" s="122"/>
      <c r="AI42" s="122"/>
      <c r="AJ42" s="122"/>
      <c r="AK42" s="122"/>
      <c r="AL42" s="122"/>
      <c r="AM42" s="122"/>
      <c r="AN42" s="122"/>
      <c r="AO42" s="122"/>
      <c r="AP42" s="122"/>
      <c r="AQ42" s="122"/>
      <c r="AR42" s="122"/>
      <c r="AS42" s="122"/>
      <c r="AT42" s="1"/>
    </row>
    <row r="43" spans="1:46" ht="27.6">
      <c r="A43" s="174"/>
      <c r="B43" s="159"/>
      <c r="C43" s="159"/>
      <c r="D43" s="174"/>
      <c r="E43" s="174"/>
      <c r="F43" s="174"/>
      <c r="G43" s="174"/>
      <c r="H43" s="162"/>
      <c r="I43" s="165"/>
      <c r="J43" s="168"/>
      <c r="K43" s="159"/>
      <c r="L43" s="150"/>
      <c r="M43" s="219"/>
      <c r="N43" s="219"/>
      <c r="O43" s="104"/>
      <c r="P43" s="159"/>
      <c r="Q43" s="155"/>
      <c r="R43" s="155"/>
      <c r="S43" s="104" t="s">
        <v>126</v>
      </c>
      <c r="T43" s="106">
        <v>0.12</v>
      </c>
      <c r="U43" s="117">
        <v>43855</v>
      </c>
      <c r="V43" s="117">
        <v>44012</v>
      </c>
      <c r="W43" s="7">
        <f t="shared" si="8"/>
        <v>157</v>
      </c>
      <c r="X43" s="104" t="s">
        <v>119</v>
      </c>
      <c r="Y43" s="8">
        <f t="shared" si="9"/>
        <v>0</v>
      </c>
      <c r="Z43" s="113"/>
      <c r="AA43" s="113"/>
      <c r="AB43" s="122" t="s">
        <v>62</v>
      </c>
      <c r="AC43" s="122" t="s">
        <v>62</v>
      </c>
      <c r="AD43" s="122" t="s">
        <v>62</v>
      </c>
      <c r="AE43" s="122" t="s">
        <v>62</v>
      </c>
      <c r="AF43" s="122" t="s">
        <v>62</v>
      </c>
      <c r="AG43" s="122"/>
      <c r="AH43" s="122" t="s">
        <v>62</v>
      </c>
      <c r="AI43" s="122" t="s">
        <v>62</v>
      </c>
      <c r="AJ43" s="122" t="s">
        <v>62</v>
      </c>
      <c r="AK43" s="122" t="s">
        <v>62</v>
      </c>
      <c r="AL43" s="122" t="s">
        <v>62</v>
      </c>
      <c r="AM43" s="122"/>
      <c r="AN43" s="122" t="s">
        <v>62</v>
      </c>
      <c r="AO43" s="122" t="s">
        <v>62</v>
      </c>
      <c r="AP43" s="122" t="s">
        <v>62</v>
      </c>
      <c r="AQ43" s="122" t="s">
        <v>62</v>
      </c>
      <c r="AR43" s="122" t="s">
        <v>62</v>
      </c>
      <c r="AS43" s="122" t="s">
        <v>62</v>
      </c>
      <c r="AT43" s="1"/>
    </row>
    <row r="44" spans="1:46" ht="41.45">
      <c r="A44" s="174"/>
      <c r="B44" s="158" t="s">
        <v>50</v>
      </c>
      <c r="C44" s="158" t="s">
        <v>111</v>
      </c>
      <c r="D44" s="174"/>
      <c r="E44" s="174"/>
      <c r="F44" s="174"/>
      <c r="G44" s="174"/>
      <c r="H44" s="162"/>
      <c r="I44" s="165"/>
      <c r="J44" s="168"/>
      <c r="K44" s="158" t="s">
        <v>127</v>
      </c>
      <c r="L44" s="148">
        <v>0.15</v>
      </c>
      <c r="M44" s="217">
        <v>43862</v>
      </c>
      <c r="N44" s="217">
        <v>44012</v>
      </c>
      <c r="O44" s="152"/>
      <c r="P44" s="158" t="s">
        <v>117</v>
      </c>
      <c r="Q44" s="153">
        <f>(Y44*T44)+(T45*Y45)</f>
        <v>0</v>
      </c>
      <c r="R44" s="153" t="s">
        <v>59</v>
      </c>
      <c r="S44" s="26" t="s">
        <v>128</v>
      </c>
      <c r="T44" s="106">
        <v>0.5</v>
      </c>
      <c r="U44" s="117">
        <v>43862</v>
      </c>
      <c r="V44" s="117">
        <v>43951</v>
      </c>
      <c r="W44" s="7">
        <f>V44-U44</f>
        <v>89</v>
      </c>
      <c r="X44" s="104" t="s">
        <v>119</v>
      </c>
      <c r="Y44" s="8">
        <f t="shared" si="9"/>
        <v>0</v>
      </c>
      <c r="Z44" s="113"/>
      <c r="AA44" s="112"/>
      <c r="AB44" s="122" t="s">
        <v>62</v>
      </c>
      <c r="AC44" s="122" t="s">
        <v>62</v>
      </c>
      <c r="AD44" s="122" t="s">
        <v>62</v>
      </c>
      <c r="AE44" s="122" t="s">
        <v>62</v>
      </c>
      <c r="AF44" s="122" t="s">
        <v>62</v>
      </c>
      <c r="AG44" s="122" t="s">
        <v>61</v>
      </c>
      <c r="AH44" s="122" t="s">
        <v>62</v>
      </c>
      <c r="AI44" s="122" t="s">
        <v>62</v>
      </c>
      <c r="AJ44" s="122" t="s">
        <v>61</v>
      </c>
      <c r="AK44" s="122" t="s">
        <v>61</v>
      </c>
      <c r="AL44" s="122" t="s">
        <v>62</v>
      </c>
      <c r="AM44" s="122" t="s">
        <v>61</v>
      </c>
      <c r="AN44" s="122" t="s">
        <v>61</v>
      </c>
      <c r="AO44" s="122" t="s">
        <v>61</v>
      </c>
      <c r="AP44" s="122" t="s">
        <v>61</v>
      </c>
      <c r="AQ44" s="122" t="s">
        <v>61</v>
      </c>
      <c r="AR44" s="122" t="s">
        <v>62</v>
      </c>
      <c r="AS44" s="122" t="s">
        <v>62</v>
      </c>
      <c r="AT44" s="1"/>
    </row>
    <row r="45" spans="1:46" ht="27.6">
      <c r="A45" s="174"/>
      <c r="B45" s="159"/>
      <c r="C45" s="159"/>
      <c r="D45" s="174"/>
      <c r="E45" s="174"/>
      <c r="F45" s="174"/>
      <c r="G45" s="174"/>
      <c r="H45" s="162"/>
      <c r="I45" s="165"/>
      <c r="J45" s="168"/>
      <c r="K45" s="174"/>
      <c r="L45" s="149"/>
      <c r="M45" s="218"/>
      <c r="N45" s="218"/>
      <c r="O45" s="152"/>
      <c r="P45" s="174"/>
      <c r="Q45" s="154"/>
      <c r="R45" s="155"/>
      <c r="S45" s="26" t="s">
        <v>129</v>
      </c>
      <c r="T45" s="106">
        <v>0.5</v>
      </c>
      <c r="U45" s="107">
        <v>43952</v>
      </c>
      <c r="V45" s="107">
        <v>44012</v>
      </c>
      <c r="W45" s="7">
        <f t="shared" ref="W45" si="10">V45-U45</f>
        <v>60</v>
      </c>
      <c r="X45" s="104" t="s">
        <v>119</v>
      </c>
      <c r="Y45" s="8">
        <f t="shared" si="9"/>
        <v>0</v>
      </c>
      <c r="Z45" s="113"/>
      <c r="AA45" s="112"/>
      <c r="AB45" s="122" t="s">
        <v>62</v>
      </c>
      <c r="AC45" s="122" t="s">
        <v>62</v>
      </c>
      <c r="AD45" s="122" t="s">
        <v>62</v>
      </c>
      <c r="AE45" s="122" t="s">
        <v>62</v>
      </c>
      <c r="AF45" s="122" t="s">
        <v>62</v>
      </c>
      <c r="AG45" s="122" t="s">
        <v>61</v>
      </c>
      <c r="AH45" s="122" t="s">
        <v>62</v>
      </c>
      <c r="AI45" s="122" t="s">
        <v>62</v>
      </c>
      <c r="AJ45" s="122" t="s">
        <v>61</v>
      </c>
      <c r="AK45" s="122" t="s">
        <v>61</v>
      </c>
      <c r="AL45" s="122" t="s">
        <v>62</v>
      </c>
      <c r="AM45" s="122" t="s">
        <v>61</v>
      </c>
      <c r="AN45" s="122" t="s">
        <v>61</v>
      </c>
      <c r="AO45" s="122" t="s">
        <v>61</v>
      </c>
      <c r="AP45" s="122" t="s">
        <v>61</v>
      </c>
      <c r="AQ45" s="122" t="s">
        <v>61</v>
      </c>
      <c r="AR45" s="122" t="s">
        <v>62</v>
      </c>
      <c r="AS45" s="122" t="s">
        <v>62</v>
      </c>
      <c r="AT45" s="1"/>
    </row>
    <row r="46" spans="1:46" ht="41.45">
      <c r="A46" s="174"/>
      <c r="B46" s="158" t="s">
        <v>130</v>
      </c>
      <c r="C46" s="260" t="s">
        <v>111</v>
      </c>
      <c r="D46" s="158" t="s">
        <v>52</v>
      </c>
      <c r="E46" s="158" t="s">
        <v>131</v>
      </c>
      <c r="F46" s="158" t="s">
        <v>54</v>
      </c>
      <c r="G46" s="174"/>
      <c r="H46" s="162"/>
      <c r="I46" s="165"/>
      <c r="J46" s="168"/>
      <c r="K46" s="152" t="s">
        <v>132</v>
      </c>
      <c r="L46" s="228">
        <v>0.15</v>
      </c>
      <c r="M46" s="173">
        <v>43862</v>
      </c>
      <c r="N46" s="173">
        <v>44012</v>
      </c>
      <c r="O46" s="152"/>
      <c r="P46" s="152" t="s">
        <v>133</v>
      </c>
      <c r="Q46" s="153">
        <f>(Y46*T46)+(T47*Y47)</f>
        <v>0</v>
      </c>
      <c r="R46" s="153" t="s">
        <v>59</v>
      </c>
      <c r="S46" s="104" t="s">
        <v>134</v>
      </c>
      <c r="T46" s="106">
        <v>0.5</v>
      </c>
      <c r="U46" s="107">
        <v>43862</v>
      </c>
      <c r="V46" s="107">
        <v>43920</v>
      </c>
      <c r="W46" s="7">
        <f>V46-U46</f>
        <v>58</v>
      </c>
      <c r="X46" s="104" t="s">
        <v>119</v>
      </c>
      <c r="Y46" s="8">
        <f t="shared" si="9"/>
        <v>0</v>
      </c>
      <c r="Z46" s="27"/>
      <c r="AA46" s="104"/>
      <c r="AB46" s="122" t="s">
        <v>62</v>
      </c>
      <c r="AC46" s="122" t="s">
        <v>62</v>
      </c>
      <c r="AD46" s="122" t="s">
        <v>62</v>
      </c>
      <c r="AE46" s="122" t="s">
        <v>62</v>
      </c>
      <c r="AF46" s="122" t="s">
        <v>62</v>
      </c>
      <c r="AG46" s="122" t="s">
        <v>62</v>
      </c>
      <c r="AH46" s="122" t="s">
        <v>62</v>
      </c>
      <c r="AI46" s="122" t="s">
        <v>62</v>
      </c>
      <c r="AJ46" s="122" t="s">
        <v>62</v>
      </c>
      <c r="AK46" s="122" t="s">
        <v>61</v>
      </c>
      <c r="AL46" s="122" t="s">
        <v>62</v>
      </c>
      <c r="AM46" s="122" t="s">
        <v>61</v>
      </c>
      <c r="AN46" s="122" t="s">
        <v>61</v>
      </c>
      <c r="AO46" s="122" t="s">
        <v>61</v>
      </c>
      <c r="AP46" s="122" t="s">
        <v>62</v>
      </c>
      <c r="AQ46" s="122" t="s">
        <v>62</v>
      </c>
      <c r="AR46" s="122" t="s">
        <v>62</v>
      </c>
      <c r="AS46" s="122" t="s">
        <v>62</v>
      </c>
      <c r="AT46" s="1"/>
    </row>
    <row r="47" spans="1:46">
      <c r="A47" s="174"/>
      <c r="B47" s="174"/>
      <c r="C47" s="261"/>
      <c r="D47" s="174"/>
      <c r="E47" s="174"/>
      <c r="F47" s="174"/>
      <c r="G47" s="174"/>
      <c r="H47" s="162"/>
      <c r="I47" s="165"/>
      <c r="J47" s="168"/>
      <c r="K47" s="152"/>
      <c r="L47" s="228"/>
      <c r="M47" s="173"/>
      <c r="N47" s="173"/>
      <c r="O47" s="152"/>
      <c r="P47" s="152"/>
      <c r="Q47" s="154"/>
      <c r="R47" s="155"/>
      <c r="S47" s="104" t="s">
        <v>135</v>
      </c>
      <c r="T47" s="106">
        <v>0.5</v>
      </c>
      <c r="U47" s="107">
        <v>43922</v>
      </c>
      <c r="V47" s="107">
        <v>44012</v>
      </c>
      <c r="W47" s="7">
        <f t="shared" ref="W47" si="11">V47-U47</f>
        <v>90</v>
      </c>
      <c r="X47" s="26" t="s">
        <v>119</v>
      </c>
      <c r="Y47" s="8">
        <f t="shared" si="9"/>
        <v>0</v>
      </c>
      <c r="Z47" s="28"/>
      <c r="AA47" s="112"/>
      <c r="AB47" s="122" t="s">
        <v>62</v>
      </c>
      <c r="AC47" s="122" t="s">
        <v>62</v>
      </c>
      <c r="AD47" s="122" t="s">
        <v>62</v>
      </c>
      <c r="AE47" s="122" t="s">
        <v>62</v>
      </c>
      <c r="AF47" s="122" t="s">
        <v>62</v>
      </c>
      <c r="AG47" s="122" t="s">
        <v>62</v>
      </c>
      <c r="AH47" s="122" t="s">
        <v>62</v>
      </c>
      <c r="AI47" s="122" t="s">
        <v>62</v>
      </c>
      <c r="AJ47" s="122" t="s">
        <v>62</v>
      </c>
      <c r="AK47" s="122" t="s">
        <v>61</v>
      </c>
      <c r="AL47" s="122" t="s">
        <v>62</v>
      </c>
      <c r="AM47" s="122" t="s">
        <v>61</v>
      </c>
      <c r="AN47" s="122" t="s">
        <v>61</v>
      </c>
      <c r="AO47" s="122" t="s">
        <v>61</v>
      </c>
      <c r="AP47" s="122" t="s">
        <v>62</v>
      </c>
      <c r="AQ47" s="122" t="s">
        <v>62</v>
      </c>
      <c r="AR47" s="122" t="s">
        <v>62</v>
      </c>
      <c r="AS47" s="122" t="s">
        <v>62</v>
      </c>
      <c r="AT47" s="1"/>
    </row>
    <row r="48" spans="1:46" ht="27.6">
      <c r="A48" s="174"/>
      <c r="B48" s="174"/>
      <c r="C48" s="261"/>
      <c r="D48" s="174"/>
      <c r="E48" s="174"/>
      <c r="F48" s="174"/>
      <c r="G48" s="174"/>
      <c r="H48" s="162"/>
      <c r="I48" s="165"/>
      <c r="J48" s="168"/>
      <c r="K48" s="158" t="s">
        <v>136</v>
      </c>
      <c r="L48" s="228">
        <v>0.1</v>
      </c>
      <c r="M48" s="173">
        <v>43831</v>
      </c>
      <c r="N48" s="173">
        <v>44012</v>
      </c>
      <c r="O48" s="152"/>
      <c r="P48" s="152" t="s">
        <v>117</v>
      </c>
      <c r="Q48" s="153">
        <f>(Y48*T48)+(Y49*T49)</f>
        <v>0</v>
      </c>
      <c r="R48" s="153" t="s">
        <v>59</v>
      </c>
      <c r="S48" s="26" t="s">
        <v>137</v>
      </c>
      <c r="T48" s="106">
        <v>0.5</v>
      </c>
      <c r="U48" s="117">
        <v>43845</v>
      </c>
      <c r="V48" s="117">
        <v>43936</v>
      </c>
      <c r="W48" s="7">
        <f>V48-U48</f>
        <v>91</v>
      </c>
      <c r="X48" s="104" t="s">
        <v>119</v>
      </c>
      <c r="Y48" s="8">
        <f t="shared" si="9"/>
        <v>0</v>
      </c>
      <c r="Z48" s="25"/>
      <c r="AA48" s="25"/>
      <c r="AB48" s="122" t="s">
        <v>62</v>
      </c>
      <c r="AC48" s="122" t="s">
        <v>62</v>
      </c>
      <c r="AD48" s="122" t="s">
        <v>62</v>
      </c>
      <c r="AE48" s="122" t="s">
        <v>62</v>
      </c>
      <c r="AF48" s="122" t="s">
        <v>62</v>
      </c>
      <c r="AG48" s="122" t="s">
        <v>62</v>
      </c>
      <c r="AH48" s="122" t="s">
        <v>62</v>
      </c>
      <c r="AI48" s="122" t="s">
        <v>62</v>
      </c>
      <c r="AJ48" s="122" t="s">
        <v>62</v>
      </c>
      <c r="AK48" s="122" t="s">
        <v>61</v>
      </c>
      <c r="AL48" s="122" t="s">
        <v>61</v>
      </c>
      <c r="AM48" s="122" t="s">
        <v>61</v>
      </c>
      <c r="AN48" s="122" t="s">
        <v>61</v>
      </c>
      <c r="AO48" s="122" t="s">
        <v>61</v>
      </c>
      <c r="AP48" s="122" t="s">
        <v>62</v>
      </c>
      <c r="AQ48" s="122" t="s">
        <v>62</v>
      </c>
      <c r="AR48" s="122" t="s">
        <v>62</v>
      </c>
      <c r="AS48" s="122" t="s">
        <v>62</v>
      </c>
      <c r="AT48" s="1"/>
    </row>
    <row r="49" spans="1:46" ht="27.6">
      <c r="A49" s="174"/>
      <c r="B49" s="174"/>
      <c r="C49" s="261"/>
      <c r="D49" s="174"/>
      <c r="E49" s="174"/>
      <c r="F49" s="174"/>
      <c r="G49" s="174"/>
      <c r="H49" s="162"/>
      <c r="I49" s="165"/>
      <c r="J49" s="168"/>
      <c r="K49" s="174"/>
      <c r="L49" s="228"/>
      <c r="M49" s="173"/>
      <c r="N49" s="173"/>
      <c r="O49" s="152"/>
      <c r="P49" s="152"/>
      <c r="Q49" s="154"/>
      <c r="R49" s="155"/>
      <c r="S49" s="26" t="s">
        <v>137</v>
      </c>
      <c r="T49" s="106">
        <v>0.5</v>
      </c>
      <c r="U49" s="107">
        <v>43922</v>
      </c>
      <c r="V49" s="107">
        <v>44012</v>
      </c>
      <c r="W49" s="7">
        <f t="shared" ref="W49" si="12">V49-U49</f>
        <v>90</v>
      </c>
      <c r="X49" s="104" t="s">
        <v>119</v>
      </c>
      <c r="Y49" s="8">
        <f t="shared" si="9"/>
        <v>0</v>
      </c>
      <c r="Z49" s="29"/>
      <c r="AA49" s="126"/>
      <c r="AB49" s="122" t="s">
        <v>62</v>
      </c>
      <c r="AC49" s="122" t="s">
        <v>62</v>
      </c>
      <c r="AD49" s="122" t="s">
        <v>62</v>
      </c>
      <c r="AE49" s="122" t="s">
        <v>62</v>
      </c>
      <c r="AF49" s="122" t="s">
        <v>62</v>
      </c>
      <c r="AG49" s="122" t="s">
        <v>62</v>
      </c>
      <c r="AH49" s="122" t="s">
        <v>62</v>
      </c>
      <c r="AI49" s="122" t="s">
        <v>62</v>
      </c>
      <c r="AJ49" s="122" t="s">
        <v>62</v>
      </c>
      <c r="AK49" s="122" t="s">
        <v>61</v>
      </c>
      <c r="AL49" s="122" t="s">
        <v>61</v>
      </c>
      <c r="AM49" s="122" t="s">
        <v>61</v>
      </c>
      <c r="AN49" s="122" t="s">
        <v>61</v>
      </c>
      <c r="AO49" s="122" t="s">
        <v>61</v>
      </c>
      <c r="AP49" s="122" t="s">
        <v>62</v>
      </c>
      <c r="AQ49" s="122" t="s">
        <v>62</v>
      </c>
      <c r="AR49" s="122" t="s">
        <v>62</v>
      </c>
      <c r="AS49" s="122" t="s">
        <v>62</v>
      </c>
      <c r="AT49" s="1"/>
    </row>
    <row r="50" spans="1:46" ht="27.6">
      <c r="A50" s="174"/>
      <c r="B50" s="174"/>
      <c r="C50" s="261"/>
      <c r="D50" s="174"/>
      <c r="E50" s="174"/>
      <c r="F50" s="174"/>
      <c r="G50" s="174"/>
      <c r="H50" s="162"/>
      <c r="I50" s="165"/>
      <c r="J50" s="168"/>
      <c r="K50" s="152" t="s">
        <v>138</v>
      </c>
      <c r="L50" s="228">
        <v>0.15</v>
      </c>
      <c r="M50" s="173">
        <v>43845</v>
      </c>
      <c r="N50" s="173">
        <v>44012</v>
      </c>
      <c r="O50" s="152"/>
      <c r="P50" s="152" t="s">
        <v>117</v>
      </c>
      <c r="Q50" s="153">
        <f>(Y50*T50)+(T51*Y51)+(T52*Y52)</f>
        <v>0</v>
      </c>
      <c r="R50" s="153" t="s">
        <v>59</v>
      </c>
      <c r="S50" s="104" t="s">
        <v>139</v>
      </c>
      <c r="T50" s="106">
        <v>0.3</v>
      </c>
      <c r="U50" s="107">
        <v>43831</v>
      </c>
      <c r="V50" s="107">
        <v>43889</v>
      </c>
      <c r="W50" s="7">
        <f>V50-U50</f>
        <v>58</v>
      </c>
      <c r="X50" s="104" t="s">
        <v>119</v>
      </c>
      <c r="Y50" s="8">
        <f t="shared" si="9"/>
        <v>0</v>
      </c>
      <c r="Z50" s="137"/>
      <c r="AA50" s="113"/>
      <c r="AB50" s="122" t="s">
        <v>62</v>
      </c>
      <c r="AC50" s="122" t="s">
        <v>62</v>
      </c>
      <c r="AD50" s="122" t="s">
        <v>62</v>
      </c>
      <c r="AE50" s="122" t="s">
        <v>62</v>
      </c>
      <c r="AF50" s="122" t="s">
        <v>62</v>
      </c>
      <c r="AG50" s="122" t="s">
        <v>61</v>
      </c>
      <c r="AH50" s="122" t="s">
        <v>62</v>
      </c>
      <c r="AI50" s="122" t="s">
        <v>62</v>
      </c>
      <c r="AJ50" s="122" t="s">
        <v>61</v>
      </c>
      <c r="AK50" s="122" t="s">
        <v>61</v>
      </c>
      <c r="AL50" s="122" t="s">
        <v>62</v>
      </c>
      <c r="AM50" s="122" t="s">
        <v>61</v>
      </c>
      <c r="AN50" s="122" t="s">
        <v>61</v>
      </c>
      <c r="AO50" s="122" t="s">
        <v>61</v>
      </c>
      <c r="AP50" s="122" t="s">
        <v>61</v>
      </c>
      <c r="AQ50" s="122" t="s">
        <v>61</v>
      </c>
      <c r="AR50" s="122" t="s">
        <v>62</v>
      </c>
      <c r="AS50" s="122" t="s">
        <v>62</v>
      </c>
      <c r="AT50" s="1"/>
    </row>
    <row r="51" spans="1:46" ht="27.6">
      <c r="A51" s="174"/>
      <c r="B51" s="174"/>
      <c r="C51" s="261"/>
      <c r="D51" s="174"/>
      <c r="E51" s="174"/>
      <c r="F51" s="174"/>
      <c r="G51" s="174"/>
      <c r="H51" s="162"/>
      <c r="I51" s="165"/>
      <c r="J51" s="168"/>
      <c r="K51" s="152"/>
      <c r="L51" s="228"/>
      <c r="M51" s="173"/>
      <c r="N51" s="173"/>
      <c r="O51" s="152"/>
      <c r="P51" s="152"/>
      <c r="Q51" s="154"/>
      <c r="R51" s="154"/>
      <c r="S51" s="104" t="s">
        <v>140</v>
      </c>
      <c r="T51" s="106">
        <v>0.2</v>
      </c>
      <c r="U51" s="107">
        <v>43891</v>
      </c>
      <c r="V51" s="107">
        <v>43920</v>
      </c>
      <c r="W51" s="7">
        <f t="shared" ref="W51:W52" si="13">V51-U51</f>
        <v>29</v>
      </c>
      <c r="X51" s="104" t="s">
        <v>119</v>
      </c>
      <c r="Y51" s="8">
        <f t="shared" si="9"/>
        <v>0</v>
      </c>
      <c r="Z51" s="137"/>
      <c r="AA51" s="126"/>
      <c r="AB51" s="122" t="s">
        <v>62</v>
      </c>
      <c r="AC51" s="122" t="s">
        <v>62</v>
      </c>
      <c r="AD51" s="122" t="s">
        <v>62</v>
      </c>
      <c r="AE51" s="122" t="s">
        <v>62</v>
      </c>
      <c r="AF51" s="122" t="s">
        <v>62</v>
      </c>
      <c r="AG51" s="122" t="s">
        <v>61</v>
      </c>
      <c r="AH51" s="122" t="s">
        <v>62</v>
      </c>
      <c r="AI51" s="122" t="s">
        <v>62</v>
      </c>
      <c r="AJ51" s="122" t="s">
        <v>61</v>
      </c>
      <c r="AK51" s="122" t="s">
        <v>61</v>
      </c>
      <c r="AL51" s="122" t="s">
        <v>62</v>
      </c>
      <c r="AM51" s="122" t="s">
        <v>61</v>
      </c>
      <c r="AN51" s="122" t="s">
        <v>61</v>
      </c>
      <c r="AO51" s="122" t="s">
        <v>61</v>
      </c>
      <c r="AP51" s="122" t="s">
        <v>61</v>
      </c>
      <c r="AQ51" s="122" t="s">
        <v>61</v>
      </c>
      <c r="AR51" s="122" t="s">
        <v>62</v>
      </c>
      <c r="AS51" s="122" t="s">
        <v>62</v>
      </c>
      <c r="AT51" s="1"/>
    </row>
    <row r="52" spans="1:46">
      <c r="A52" s="174"/>
      <c r="B52" s="174"/>
      <c r="C52" s="261"/>
      <c r="D52" s="174"/>
      <c r="E52" s="174"/>
      <c r="F52" s="174"/>
      <c r="G52" s="174"/>
      <c r="H52" s="162"/>
      <c r="I52" s="165"/>
      <c r="J52" s="168"/>
      <c r="K52" s="152"/>
      <c r="L52" s="228"/>
      <c r="M52" s="173"/>
      <c r="N52" s="173"/>
      <c r="O52" s="152"/>
      <c r="P52" s="152"/>
      <c r="Q52" s="154"/>
      <c r="R52" s="154"/>
      <c r="S52" s="104" t="s">
        <v>141</v>
      </c>
      <c r="T52" s="106">
        <v>0.5</v>
      </c>
      <c r="U52" s="107">
        <v>43922</v>
      </c>
      <c r="V52" s="107">
        <v>44012</v>
      </c>
      <c r="W52" s="7">
        <f t="shared" si="13"/>
        <v>90</v>
      </c>
      <c r="X52" s="104" t="s">
        <v>119</v>
      </c>
      <c r="Y52" s="8">
        <f t="shared" si="9"/>
        <v>0</v>
      </c>
      <c r="Z52" s="113"/>
      <c r="AA52" s="113"/>
      <c r="AB52" s="122" t="s">
        <v>62</v>
      </c>
      <c r="AC52" s="122" t="s">
        <v>62</v>
      </c>
      <c r="AD52" s="122" t="s">
        <v>62</v>
      </c>
      <c r="AE52" s="122" t="s">
        <v>62</v>
      </c>
      <c r="AF52" s="122" t="s">
        <v>62</v>
      </c>
      <c r="AG52" s="122" t="s">
        <v>61</v>
      </c>
      <c r="AH52" s="122" t="s">
        <v>62</v>
      </c>
      <c r="AI52" s="122" t="s">
        <v>62</v>
      </c>
      <c r="AJ52" s="122" t="s">
        <v>61</v>
      </c>
      <c r="AK52" s="122" t="s">
        <v>61</v>
      </c>
      <c r="AL52" s="122" t="s">
        <v>62</v>
      </c>
      <c r="AM52" s="122" t="s">
        <v>61</v>
      </c>
      <c r="AN52" s="122" t="s">
        <v>61</v>
      </c>
      <c r="AO52" s="122" t="s">
        <v>61</v>
      </c>
      <c r="AP52" s="122" t="s">
        <v>61</v>
      </c>
      <c r="AQ52" s="122" t="s">
        <v>61</v>
      </c>
      <c r="AR52" s="122" t="s">
        <v>62</v>
      </c>
      <c r="AS52" s="122" t="s">
        <v>62</v>
      </c>
      <c r="AT52" s="1"/>
    </row>
    <row r="53" spans="1:46" ht="27.6">
      <c r="A53" s="174"/>
      <c r="B53" s="174"/>
      <c r="C53" s="261"/>
      <c r="D53" s="174"/>
      <c r="E53" s="174"/>
      <c r="F53" s="174"/>
      <c r="G53" s="174"/>
      <c r="H53" s="162"/>
      <c r="I53" s="165"/>
      <c r="J53" s="168"/>
      <c r="K53" s="152" t="s">
        <v>142</v>
      </c>
      <c r="L53" s="228">
        <v>0.05</v>
      </c>
      <c r="M53" s="173">
        <v>43845</v>
      </c>
      <c r="N53" s="173">
        <v>44012</v>
      </c>
      <c r="O53" s="152"/>
      <c r="P53" s="152" t="s">
        <v>117</v>
      </c>
      <c r="Q53" s="153">
        <f>(Y53*T53)+(T54*Y54)+(T55*Y55)</f>
        <v>0</v>
      </c>
      <c r="R53" s="153" t="s">
        <v>59</v>
      </c>
      <c r="S53" s="104" t="s">
        <v>143</v>
      </c>
      <c r="T53" s="106">
        <v>0.4</v>
      </c>
      <c r="U53" s="107">
        <v>43845</v>
      </c>
      <c r="V53" s="107">
        <v>43889</v>
      </c>
      <c r="W53" s="7">
        <f>V53-U53</f>
        <v>44</v>
      </c>
      <c r="X53" s="104" t="s">
        <v>119</v>
      </c>
      <c r="Y53" s="8">
        <f t="shared" si="9"/>
        <v>0</v>
      </c>
      <c r="Z53" s="137"/>
      <c r="AA53" s="113"/>
      <c r="AB53" s="122" t="s">
        <v>62</v>
      </c>
      <c r="AC53" s="122" t="s">
        <v>62</v>
      </c>
      <c r="AD53" s="122" t="s">
        <v>62</v>
      </c>
      <c r="AE53" s="122" t="s">
        <v>62</v>
      </c>
      <c r="AF53" s="122" t="s">
        <v>62</v>
      </c>
      <c r="AG53" s="122" t="s">
        <v>61</v>
      </c>
      <c r="AH53" s="122" t="s">
        <v>62</v>
      </c>
      <c r="AI53" s="122" t="s">
        <v>62</v>
      </c>
      <c r="AJ53" s="122" t="s">
        <v>61</v>
      </c>
      <c r="AK53" s="122" t="s">
        <v>61</v>
      </c>
      <c r="AL53" s="122" t="s">
        <v>62</v>
      </c>
      <c r="AM53" s="122" t="s">
        <v>61</v>
      </c>
      <c r="AN53" s="122" t="s">
        <v>61</v>
      </c>
      <c r="AO53" s="122" t="s">
        <v>61</v>
      </c>
      <c r="AP53" s="122" t="s">
        <v>61</v>
      </c>
      <c r="AQ53" s="122" t="s">
        <v>61</v>
      </c>
      <c r="AR53" s="122" t="s">
        <v>62</v>
      </c>
      <c r="AS53" s="122" t="s">
        <v>62</v>
      </c>
      <c r="AT53" s="1"/>
    </row>
    <row r="54" spans="1:46">
      <c r="A54" s="174"/>
      <c r="B54" s="174"/>
      <c r="C54" s="261"/>
      <c r="D54" s="174"/>
      <c r="E54" s="174"/>
      <c r="F54" s="174"/>
      <c r="G54" s="174"/>
      <c r="H54" s="162"/>
      <c r="I54" s="165"/>
      <c r="J54" s="168"/>
      <c r="K54" s="152"/>
      <c r="L54" s="228"/>
      <c r="M54" s="173"/>
      <c r="N54" s="173"/>
      <c r="O54" s="152"/>
      <c r="P54" s="152"/>
      <c r="Q54" s="154"/>
      <c r="R54" s="154"/>
      <c r="S54" s="104" t="s">
        <v>144</v>
      </c>
      <c r="T54" s="106">
        <v>0.3</v>
      </c>
      <c r="U54" s="107">
        <v>43891</v>
      </c>
      <c r="V54" s="107">
        <v>43982</v>
      </c>
      <c r="W54" s="7">
        <f t="shared" ref="W54:W55" si="14">V54-U54</f>
        <v>91</v>
      </c>
      <c r="X54" s="104" t="s">
        <v>119</v>
      </c>
      <c r="Y54" s="8">
        <f t="shared" si="9"/>
        <v>0</v>
      </c>
      <c r="Z54" s="137"/>
      <c r="AA54" s="126"/>
      <c r="AB54" s="122" t="s">
        <v>62</v>
      </c>
      <c r="AC54" s="122" t="s">
        <v>62</v>
      </c>
      <c r="AD54" s="122" t="s">
        <v>62</v>
      </c>
      <c r="AE54" s="122" t="s">
        <v>62</v>
      </c>
      <c r="AF54" s="122" t="s">
        <v>62</v>
      </c>
      <c r="AG54" s="122" t="s">
        <v>61</v>
      </c>
      <c r="AH54" s="122" t="s">
        <v>62</v>
      </c>
      <c r="AI54" s="122" t="s">
        <v>62</v>
      </c>
      <c r="AJ54" s="122" t="s">
        <v>61</v>
      </c>
      <c r="AK54" s="122" t="s">
        <v>61</v>
      </c>
      <c r="AL54" s="122" t="s">
        <v>62</v>
      </c>
      <c r="AM54" s="122" t="s">
        <v>61</v>
      </c>
      <c r="AN54" s="122" t="s">
        <v>61</v>
      </c>
      <c r="AO54" s="122" t="s">
        <v>61</v>
      </c>
      <c r="AP54" s="122" t="s">
        <v>61</v>
      </c>
      <c r="AQ54" s="122" t="s">
        <v>61</v>
      </c>
      <c r="AR54" s="122" t="s">
        <v>62</v>
      </c>
      <c r="AS54" s="122" t="s">
        <v>62</v>
      </c>
      <c r="AT54" s="1"/>
    </row>
    <row r="55" spans="1:46" ht="27.6">
      <c r="A55" s="174"/>
      <c r="B55" s="174"/>
      <c r="C55" s="261"/>
      <c r="D55" s="174"/>
      <c r="E55" s="174"/>
      <c r="F55" s="174"/>
      <c r="G55" s="174"/>
      <c r="H55" s="162"/>
      <c r="I55" s="165"/>
      <c r="J55" s="168"/>
      <c r="K55" s="152"/>
      <c r="L55" s="228"/>
      <c r="M55" s="173"/>
      <c r="N55" s="173"/>
      <c r="O55" s="152"/>
      <c r="P55" s="152"/>
      <c r="Q55" s="154"/>
      <c r="R55" s="154"/>
      <c r="S55" s="30" t="s">
        <v>145</v>
      </c>
      <c r="T55" s="106">
        <v>0.3</v>
      </c>
      <c r="U55" s="107">
        <v>43983</v>
      </c>
      <c r="V55" s="107">
        <v>44012</v>
      </c>
      <c r="W55" s="7">
        <f t="shared" si="14"/>
        <v>29</v>
      </c>
      <c r="X55" s="104" t="s">
        <v>119</v>
      </c>
      <c r="Y55" s="8">
        <f t="shared" si="9"/>
        <v>0</v>
      </c>
      <c r="Z55" s="113"/>
      <c r="AA55" s="113"/>
      <c r="AB55" s="122" t="s">
        <v>62</v>
      </c>
      <c r="AC55" s="122" t="s">
        <v>62</v>
      </c>
      <c r="AD55" s="122" t="s">
        <v>62</v>
      </c>
      <c r="AE55" s="122" t="s">
        <v>62</v>
      </c>
      <c r="AF55" s="122" t="s">
        <v>62</v>
      </c>
      <c r="AG55" s="122" t="s">
        <v>61</v>
      </c>
      <c r="AH55" s="122" t="s">
        <v>62</v>
      </c>
      <c r="AI55" s="122" t="s">
        <v>62</v>
      </c>
      <c r="AJ55" s="122" t="s">
        <v>61</v>
      </c>
      <c r="AK55" s="122" t="s">
        <v>61</v>
      </c>
      <c r="AL55" s="122" t="s">
        <v>62</v>
      </c>
      <c r="AM55" s="122" t="s">
        <v>61</v>
      </c>
      <c r="AN55" s="122" t="s">
        <v>61</v>
      </c>
      <c r="AO55" s="122" t="s">
        <v>61</v>
      </c>
      <c r="AP55" s="122" t="s">
        <v>61</v>
      </c>
      <c r="AQ55" s="122" t="s">
        <v>61</v>
      </c>
      <c r="AR55" s="122" t="s">
        <v>62</v>
      </c>
      <c r="AS55" s="122" t="s">
        <v>62</v>
      </c>
      <c r="AT55" s="1"/>
    </row>
    <row r="56" spans="1:46" ht="27.6">
      <c r="A56" s="158">
        <v>3</v>
      </c>
      <c r="B56" s="158" t="s">
        <v>130</v>
      </c>
      <c r="C56" s="277" t="s">
        <v>146</v>
      </c>
      <c r="D56" s="277" t="s">
        <v>52</v>
      </c>
      <c r="E56" s="277" t="s">
        <v>147</v>
      </c>
      <c r="F56" s="277" t="s">
        <v>148</v>
      </c>
      <c r="G56" s="277" t="s">
        <v>149</v>
      </c>
      <c r="H56" s="238" t="s">
        <v>150</v>
      </c>
      <c r="I56" s="276">
        <v>100</v>
      </c>
      <c r="J56" s="175">
        <f>(Q56*L56)+(Q60*L60)+(Q64*L64)</f>
        <v>0</v>
      </c>
      <c r="K56" s="195" t="s">
        <v>151</v>
      </c>
      <c r="L56" s="172">
        <v>0.4</v>
      </c>
      <c r="M56" s="193">
        <v>43831</v>
      </c>
      <c r="N56" s="193">
        <v>44012</v>
      </c>
      <c r="O56" s="195"/>
      <c r="P56" s="195" t="s">
        <v>152</v>
      </c>
      <c r="Q56" s="192">
        <f>(Y56*T56)+(Y57*T57)+(Y58*T58)+(Y59*T59)</f>
        <v>0</v>
      </c>
      <c r="R56" s="272" t="s">
        <v>99</v>
      </c>
      <c r="S56" s="118" t="s">
        <v>153</v>
      </c>
      <c r="T56" s="84">
        <v>0.4</v>
      </c>
      <c r="U56" s="31">
        <v>43831</v>
      </c>
      <c r="V56" s="31">
        <v>44012</v>
      </c>
      <c r="W56" s="19">
        <f>V56-U56</f>
        <v>181</v>
      </c>
      <c r="X56" s="112"/>
      <c r="Y56" s="20">
        <f t="shared" si="9"/>
        <v>0</v>
      </c>
      <c r="Z56" s="21"/>
      <c r="AA56" s="21"/>
      <c r="AB56" s="116" t="s">
        <v>61</v>
      </c>
      <c r="AC56" s="116" t="s">
        <v>61</v>
      </c>
      <c r="AD56" s="116" t="s">
        <v>62</v>
      </c>
      <c r="AE56" s="116" t="s">
        <v>61</v>
      </c>
      <c r="AF56" s="116" t="s">
        <v>61</v>
      </c>
      <c r="AG56" s="116" t="s">
        <v>61</v>
      </c>
      <c r="AH56" s="116" t="s">
        <v>62</v>
      </c>
      <c r="AI56" s="116" t="s">
        <v>62</v>
      </c>
      <c r="AJ56" s="116" t="s">
        <v>61</v>
      </c>
      <c r="AK56" s="116" t="s">
        <v>61</v>
      </c>
      <c r="AL56" s="116" t="s">
        <v>61</v>
      </c>
      <c r="AM56" s="116" t="s">
        <v>61</v>
      </c>
      <c r="AN56" s="116" t="s">
        <v>61</v>
      </c>
      <c r="AO56" s="116" t="s">
        <v>61</v>
      </c>
      <c r="AP56" s="116" t="s">
        <v>62</v>
      </c>
      <c r="AQ56" s="116" t="s">
        <v>61</v>
      </c>
      <c r="AR56" s="116" t="s">
        <v>62</v>
      </c>
      <c r="AS56" s="116" t="s">
        <v>61</v>
      </c>
    </row>
    <row r="57" spans="1:46" ht="41.45">
      <c r="A57" s="174"/>
      <c r="B57" s="174"/>
      <c r="C57" s="278"/>
      <c r="D57" s="278"/>
      <c r="E57" s="278"/>
      <c r="F57" s="278"/>
      <c r="G57" s="278"/>
      <c r="H57" s="238"/>
      <c r="I57" s="276"/>
      <c r="J57" s="229"/>
      <c r="K57" s="195"/>
      <c r="L57" s="172"/>
      <c r="M57" s="193"/>
      <c r="N57" s="193"/>
      <c r="O57" s="195"/>
      <c r="P57" s="195"/>
      <c r="Q57" s="192"/>
      <c r="R57" s="272"/>
      <c r="S57" s="118" t="s">
        <v>154</v>
      </c>
      <c r="T57" s="84">
        <v>0.2</v>
      </c>
      <c r="U57" s="85">
        <v>43922</v>
      </c>
      <c r="V57" s="85">
        <v>44012</v>
      </c>
      <c r="W57" s="19"/>
      <c r="X57" s="112"/>
      <c r="Y57" s="20">
        <f t="shared" si="9"/>
        <v>0</v>
      </c>
      <c r="Z57" s="21"/>
      <c r="AA57" s="21"/>
      <c r="AB57" s="116"/>
      <c r="AC57" s="116"/>
      <c r="AD57" s="116" t="s">
        <v>62</v>
      </c>
      <c r="AE57" s="116"/>
      <c r="AF57" s="116"/>
      <c r="AG57" s="116"/>
      <c r="AH57" s="116" t="s">
        <v>62</v>
      </c>
      <c r="AI57" s="116" t="s">
        <v>62</v>
      </c>
      <c r="AJ57" s="116"/>
      <c r="AK57" s="116"/>
      <c r="AL57" s="116"/>
      <c r="AM57" s="116"/>
      <c r="AN57" s="116"/>
      <c r="AO57" s="116"/>
      <c r="AP57" s="116" t="s">
        <v>62</v>
      </c>
      <c r="AQ57" s="116"/>
      <c r="AR57" s="116" t="s">
        <v>62</v>
      </c>
      <c r="AS57" s="116"/>
    </row>
    <row r="58" spans="1:46" ht="27.6">
      <c r="A58" s="174"/>
      <c r="B58" s="174"/>
      <c r="C58" s="278"/>
      <c r="D58" s="278"/>
      <c r="E58" s="278"/>
      <c r="F58" s="278"/>
      <c r="G58" s="278"/>
      <c r="H58" s="238"/>
      <c r="I58" s="276"/>
      <c r="J58" s="229"/>
      <c r="K58" s="195"/>
      <c r="L58" s="172"/>
      <c r="M58" s="193"/>
      <c r="N58" s="193"/>
      <c r="O58" s="195"/>
      <c r="P58" s="195"/>
      <c r="Q58" s="192"/>
      <c r="R58" s="272"/>
      <c r="S58" s="118" t="s">
        <v>155</v>
      </c>
      <c r="T58" s="84">
        <v>0.2</v>
      </c>
      <c r="U58" s="85">
        <v>43922</v>
      </c>
      <c r="V58" s="85">
        <v>44012</v>
      </c>
      <c r="W58" s="19"/>
      <c r="X58" s="112"/>
      <c r="Y58" s="20"/>
      <c r="Z58" s="21"/>
      <c r="AA58" s="21"/>
      <c r="AB58" s="116"/>
      <c r="AC58" s="116"/>
      <c r="AD58" s="116"/>
      <c r="AE58" s="116"/>
      <c r="AF58" s="116"/>
      <c r="AG58" s="116"/>
      <c r="AH58" s="116"/>
      <c r="AI58" s="116"/>
      <c r="AJ58" s="116"/>
      <c r="AK58" s="116"/>
      <c r="AL58" s="116"/>
      <c r="AM58" s="116"/>
      <c r="AN58" s="116"/>
      <c r="AO58" s="116"/>
      <c r="AP58" s="116"/>
      <c r="AQ58" s="116"/>
      <c r="AR58" s="116"/>
      <c r="AS58" s="116"/>
    </row>
    <row r="59" spans="1:46" ht="55.15">
      <c r="A59" s="174"/>
      <c r="B59" s="174"/>
      <c r="C59" s="278"/>
      <c r="D59" s="278"/>
      <c r="E59" s="278"/>
      <c r="F59" s="278"/>
      <c r="G59" s="278"/>
      <c r="H59" s="238"/>
      <c r="I59" s="276"/>
      <c r="J59" s="229"/>
      <c r="K59" s="195"/>
      <c r="L59" s="172"/>
      <c r="M59" s="193"/>
      <c r="N59" s="193"/>
      <c r="O59" s="195"/>
      <c r="P59" s="195"/>
      <c r="Q59" s="192"/>
      <c r="R59" s="272"/>
      <c r="S59" s="118" t="s">
        <v>156</v>
      </c>
      <c r="T59" s="84">
        <v>0.2</v>
      </c>
      <c r="U59" s="85">
        <v>43922</v>
      </c>
      <c r="V59" s="85">
        <v>44012</v>
      </c>
      <c r="W59" s="19"/>
      <c r="X59" s="112"/>
      <c r="Y59" s="20">
        <f t="shared" si="9"/>
        <v>0</v>
      </c>
      <c r="Z59" s="21"/>
      <c r="AA59" s="21"/>
      <c r="AB59" s="116"/>
      <c r="AC59" s="116"/>
      <c r="AD59" s="116" t="s">
        <v>62</v>
      </c>
      <c r="AE59" s="116"/>
      <c r="AF59" s="116"/>
      <c r="AG59" s="116"/>
      <c r="AH59" s="116" t="s">
        <v>62</v>
      </c>
      <c r="AI59" s="116" t="s">
        <v>62</v>
      </c>
      <c r="AJ59" s="116"/>
      <c r="AK59" s="116"/>
      <c r="AL59" s="116"/>
      <c r="AM59" s="116"/>
      <c r="AN59" s="116"/>
      <c r="AO59" s="116"/>
      <c r="AP59" s="116" t="s">
        <v>62</v>
      </c>
      <c r="AQ59" s="116"/>
      <c r="AR59" s="116" t="s">
        <v>62</v>
      </c>
      <c r="AS59" s="116"/>
    </row>
    <row r="60" spans="1:46" ht="55.15">
      <c r="A60" s="174"/>
      <c r="B60" s="174"/>
      <c r="C60" s="278"/>
      <c r="D60" s="278"/>
      <c r="E60" s="278"/>
      <c r="F60" s="278"/>
      <c r="G60" s="278"/>
      <c r="H60" s="238"/>
      <c r="I60" s="276"/>
      <c r="J60" s="229"/>
      <c r="K60" s="195" t="s">
        <v>157</v>
      </c>
      <c r="L60" s="172">
        <v>0.3</v>
      </c>
      <c r="M60" s="193">
        <v>43831</v>
      </c>
      <c r="N60" s="193">
        <v>44012</v>
      </c>
      <c r="O60" s="195"/>
      <c r="P60" s="195" t="s">
        <v>152</v>
      </c>
      <c r="Q60" s="192">
        <f>(Y60*T60)+(T61*Y61)+(T62*Y62)+(T63*Y63)</f>
        <v>0</v>
      </c>
      <c r="R60" s="272" t="s">
        <v>99</v>
      </c>
      <c r="S60" s="118" t="s">
        <v>158</v>
      </c>
      <c r="T60" s="84">
        <v>0.25</v>
      </c>
      <c r="U60" s="85">
        <v>43831</v>
      </c>
      <c r="V60" s="85">
        <v>43555</v>
      </c>
      <c r="W60" s="19">
        <f t="shared" ref="W60:W67" si="15">V60-U60</f>
        <v>-276</v>
      </c>
      <c r="X60" s="112"/>
      <c r="Y60" s="20">
        <f t="shared" si="9"/>
        <v>0</v>
      </c>
      <c r="Z60" s="21"/>
      <c r="AA60" s="21"/>
      <c r="AB60" s="116" t="s">
        <v>62</v>
      </c>
      <c r="AC60" s="116" t="s">
        <v>61</v>
      </c>
      <c r="AD60" s="116" t="s">
        <v>62</v>
      </c>
      <c r="AE60" s="116" t="s">
        <v>61</v>
      </c>
      <c r="AF60" s="116" t="s">
        <v>61</v>
      </c>
      <c r="AG60" s="116" t="s">
        <v>61</v>
      </c>
      <c r="AH60" s="116" t="s">
        <v>62</v>
      </c>
      <c r="AI60" s="116" t="s">
        <v>62</v>
      </c>
      <c r="AJ60" s="116" t="s">
        <v>61</v>
      </c>
      <c r="AK60" s="116" t="s">
        <v>61</v>
      </c>
      <c r="AL60" s="116" t="s">
        <v>61</v>
      </c>
      <c r="AM60" s="116" t="s">
        <v>61</v>
      </c>
      <c r="AN60" s="116" t="s">
        <v>61</v>
      </c>
      <c r="AO60" s="116" t="s">
        <v>61</v>
      </c>
      <c r="AP60" s="116" t="s">
        <v>62</v>
      </c>
      <c r="AQ60" s="116" t="s">
        <v>62</v>
      </c>
      <c r="AR60" s="116" t="s">
        <v>62</v>
      </c>
      <c r="AS60" s="116" t="s">
        <v>61</v>
      </c>
    </row>
    <row r="61" spans="1:46" ht="27.6">
      <c r="A61" s="174"/>
      <c r="B61" s="174"/>
      <c r="C61" s="278"/>
      <c r="D61" s="278"/>
      <c r="E61" s="278"/>
      <c r="F61" s="278"/>
      <c r="G61" s="278"/>
      <c r="H61" s="238"/>
      <c r="I61" s="276"/>
      <c r="J61" s="229"/>
      <c r="K61" s="195"/>
      <c r="L61" s="172"/>
      <c r="M61" s="193"/>
      <c r="N61" s="193"/>
      <c r="O61" s="195"/>
      <c r="P61" s="195"/>
      <c r="Q61" s="192"/>
      <c r="R61" s="272"/>
      <c r="S61" s="118" t="s">
        <v>159</v>
      </c>
      <c r="T61" s="84">
        <v>0.25</v>
      </c>
      <c r="U61" s="85">
        <v>43831</v>
      </c>
      <c r="V61" s="85">
        <v>43555</v>
      </c>
      <c r="W61" s="19">
        <f t="shared" si="15"/>
        <v>-276</v>
      </c>
      <c r="X61" s="112"/>
      <c r="Y61" s="20">
        <f t="shared" si="9"/>
        <v>0</v>
      </c>
      <c r="Z61" s="21"/>
      <c r="AA61" s="21"/>
      <c r="AB61" s="116" t="s">
        <v>62</v>
      </c>
      <c r="AC61" s="116" t="s">
        <v>61</v>
      </c>
      <c r="AD61" s="116" t="s">
        <v>62</v>
      </c>
      <c r="AE61" s="116" t="s">
        <v>61</v>
      </c>
      <c r="AF61" s="116" t="s">
        <v>61</v>
      </c>
      <c r="AG61" s="116" t="s">
        <v>61</v>
      </c>
      <c r="AH61" s="116" t="s">
        <v>62</v>
      </c>
      <c r="AI61" s="116" t="s">
        <v>62</v>
      </c>
      <c r="AJ61" s="116" t="s">
        <v>61</v>
      </c>
      <c r="AK61" s="116" t="s">
        <v>61</v>
      </c>
      <c r="AL61" s="116" t="s">
        <v>61</v>
      </c>
      <c r="AM61" s="116" t="s">
        <v>61</v>
      </c>
      <c r="AN61" s="116" t="s">
        <v>61</v>
      </c>
      <c r="AO61" s="116" t="s">
        <v>61</v>
      </c>
      <c r="AP61" s="116" t="s">
        <v>62</v>
      </c>
      <c r="AQ61" s="116" t="s">
        <v>62</v>
      </c>
      <c r="AR61" s="116" t="s">
        <v>62</v>
      </c>
      <c r="AS61" s="116" t="s">
        <v>61</v>
      </c>
    </row>
    <row r="62" spans="1:46" ht="27.6">
      <c r="A62" s="174"/>
      <c r="B62" s="174"/>
      <c r="C62" s="278"/>
      <c r="D62" s="278"/>
      <c r="E62" s="278"/>
      <c r="F62" s="278"/>
      <c r="G62" s="278"/>
      <c r="H62" s="238"/>
      <c r="I62" s="276"/>
      <c r="J62" s="229"/>
      <c r="K62" s="195"/>
      <c r="L62" s="172"/>
      <c r="M62" s="193"/>
      <c r="N62" s="193"/>
      <c r="O62" s="195"/>
      <c r="P62" s="195"/>
      <c r="Q62" s="192"/>
      <c r="R62" s="272"/>
      <c r="S62" s="118" t="s">
        <v>160</v>
      </c>
      <c r="T62" s="84">
        <v>0.25</v>
      </c>
      <c r="U62" s="85">
        <v>43831</v>
      </c>
      <c r="V62" s="85">
        <v>44012</v>
      </c>
      <c r="W62" s="19">
        <f t="shared" si="15"/>
        <v>181</v>
      </c>
      <c r="X62" s="112"/>
      <c r="Y62" s="20">
        <f t="shared" si="9"/>
        <v>0</v>
      </c>
      <c r="Z62" s="21"/>
      <c r="AA62" s="21"/>
      <c r="AB62" s="116" t="s">
        <v>62</v>
      </c>
      <c r="AC62" s="116" t="s">
        <v>61</v>
      </c>
      <c r="AD62" s="116" t="s">
        <v>62</v>
      </c>
      <c r="AE62" s="116" t="s">
        <v>61</v>
      </c>
      <c r="AF62" s="116" t="s">
        <v>61</v>
      </c>
      <c r="AG62" s="116" t="s">
        <v>61</v>
      </c>
      <c r="AH62" s="116" t="s">
        <v>62</v>
      </c>
      <c r="AI62" s="116" t="s">
        <v>62</v>
      </c>
      <c r="AJ62" s="116" t="s">
        <v>61</v>
      </c>
      <c r="AK62" s="116" t="s">
        <v>61</v>
      </c>
      <c r="AL62" s="116" t="s">
        <v>61</v>
      </c>
      <c r="AM62" s="116" t="s">
        <v>61</v>
      </c>
      <c r="AN62" s="116" t="s">
        <v>61</v>
      </c>
      <c r="AO62" s="116" t="s">
        <v>61</v>
      </c>
      <c r="AP62" s="116" t="s">
        <v>62</v>
      </c>
      <c r="AQ62" s="116" t="s">
        <v>62</v>
      </c>
      <c r="AR62" s="116" t="s">
        <v>62</v>
      </c>
      <c r="AS62" s="116" t="s">
        <v>61</v>
      </c>
    </row>
    <row r="63" spans="1:46" ht="27.6">
      <c r="A63" s="174"/>
      <c r="B63" s="174"/>
      <c r="C63" s="278"/>
      <c r="D63" s="278"/>
      <c r="E63" s="278"/>
      <c r="F63" s="278"/>
      <c r="G63" s="278"/>
      <c r="H63" s="238"/>
      <c r="I63" s="276"/>
      <c r="J63" s="229"/>
      <c r="K63" s="195"/>
      <c r="L63" s="172"/>
      <c r="M63" s="193"/>
      <c r="N63" s="193"/>
      <c r="O63" s="195"/>
      <c r="P63" s="195"/>
      <c r="Q63" s="192"/>
      <c r="R63" s="272"/>
      <c r="S63" s="118" t="s">
        <v>161</v>
      </c>
      <c r="T63" s="84">
        <v>0.25</v>
      </c>
      <c r="U63" s="85">
        <v>43466</v>
      </c>
      <c r="V63" s="85">
        <v>43646</v>
      </c>
      <c r="W63" s="19">
        <f t="shared" si="15"/>
        <v>180</v>
      </c>
      <c r="X63" s="112"/>
      <c r="Y63" s="20">
        <f t="shared" si="9"/>
        <v>0</v>
      </c>
      <c r="Z63" s="21"/>
      <c r="AA63" s="21"/>
      <c r="AB63" s="116" t="s">
        <v>62</v>
      </c>
      <c r="AC63" s="116" t="s">
        <v>61</v>
      </c>
      <c r="AD63" s="116" t="s">
        <v>62</v>
      </c>
      <c r="AE63" s="116" t="s">
        <v>61</v>
      </c>
      <c r="AF63" s="116" t="s">
        <v>61</v>
      </c>
      <c r="AG63" s="116" t="s">
        <v>61</v>
      </c>
      <c r="AH63" s="116" t="s">
        <v>62</v>
      </c>
      <c r="AI63" s="116" t="s">
        <v>62</v>
      </c>
      <c r="AJ63" s="116" t="s">
        <v>61</v>
      </c>
      <c r="AK63" s="116" t="s">
        <v>61</v>
      </c>
      <c r="AL63" s="116" t="s">
        <v>61</v>
      </c>
      <c r="AM63" s="116" t="s">
        <v>61</v>
      </c>
      <c r="AN63" s="116" t="s">
        <v>61</v>
      </c>
      <c r="AO63" s="116" t="s">
        <v>61</v>
      </c>
      <c r="AP63" s="116" t="s">
        <v>62</v>
      </c>
      <c r="AQ63" s="116" t="s">
        <v>62</v>
      </c>
      <c r="AR63" s="116" t="s">
        <v>62</v>
      </c>
      <c r="AS63" s="116" t="s">
        <v>61</v>
      </c>
    </row>
    <row r="64" spans="1:46" ht="41.45">
      <c r="A64" s="174"/>
      <c r="B64" s="174"/>
      <c r="C64" s="278"/>
      <c r="D64" s="278"/>
      <c r="E64" s="278"/>
      <c r="F64" s="278"/>
      <c r="G64" s="278"/>
      <c r="H64" s="238"/>
      <c r="I64" s="276"/>
      <c r="J64" s="229"/>
      <c r="K64" s="195" t="s">
        <v>162</v>
      </c>
      <c r="L64" s="172">
        <v>0.3</v>
      </c>
      <c r="M64" s="193">
        <v>43831</v>
      </c>
      <c r="N64" s="193">
        <v>44012</v>
      </c>
      <c r="O64" s="195"/>
      <c r="P64" s="195" t="s">
        <v>152</v>
      </c>
      <c r="Q64" s="192">
        <f>(Y64*T64)+(Y66*T66)+(T67*Y67)+(Y65*T65)</f>
        <v>0</v>
      </c>
      <c r="R64" s="272" t="str">
        <f>+R56</f>
        <v>9. Desarrollar infraestructuras resilientes, promover la industrialización inclusiva y sostenible, y fomentar la innovación.</v>
      </c>
      <c r="S64" s="118" t="s">
        <v>163</v>
      </c>
      <c r="T64" s="84">
        <v>0.25</v>
      </c>
      <c r="U64" s="85">
        <v>43831</v>
      </c>
      <c r="V64" s="85">
        <v>43555</v>
      </c>
      <c r="W64" s="19">
        <f t="shared" si="15"/>
        <v>-276</v>
      </c>
      <c r="X64" s="112"/>
      <c r="Y64" s="20">
        <f t="shared" si="9"/>
        <v>0</v>
      </c>
      <c r="Z64" s="21"/>
      <c r="AA64" s="21"/>
      <c r="AB64" s="116" t="s">
        <v>61</v>
      </c>
      <c r="AC64" s="116" t="s">
        <v>61</v>
      </c>
      <c r="AD64" s="116" t="s">
        <v>62</v>
      </c>
      <c r="AE64" s="116" t="s">
        <v>61</v>
      </c>
      <c r="AF64" s="116" t="s">
        <v>61</v>
      </c>
      <c r="AG64" s="116" t="s">
        <v>61</v>
      </c>
      <c r="AH64" s="116" t="s">
        <v>62</v>
      </c>
      <c r="AI64" s="116" t="s">
        <v>62</v>
      </c>
      <c r="AJ64" s="116" t="s">
        <v>61</v>
      </c>
      <c r="AK64" s="116" t="s">
        <v>61</v>
      </c>
      <c r="AL64" s="116" t="s">
        <v>61</v>
      </c>
      <c r="AM64" s="116" t="s">
        <v>61</v>
      </c>
      <c r="AN64" s="116" t="s">
        <v>61</v>
      </c>
      <c r="AO64" s="116" t="s">
        <v>61</v>
      </c>
      <c r="AP64" s="116" t="s">
        <v>62</v>
      </c>
      <c r="AQ64" s="116" t="s">
        <v>61</v>
      </c>
      <c r="AR64" s="116" t="s">
        <v>62</v>
      </c>
      <c r="AS64" s="116" t="s">
        <v>61</v>
      </c>
    </row>
    <row r="65" spans="1:45" ht="27.6">
      <c r="A65" s="174"/>
      <c r="B65" s="174"/>
      <c r="C65" s="278"/>
      <c r="D65" s="278"/>
      <c r="E65" s="278"/>
      <c r="F65" s="278"/>
      <c r="G65" s="278"/>
      <c r="H65" s="238"/>
      <c r="I65" s="276"/>
      <c r="J65" s="229"/>
      <c r="K65" s="195"/>
      <c r="L65" s="172"/>
      <c r="M65" s="193"/>
      <c r="N65" s="193"/>
      <c r="O65" s="195"/>
      <c r="P65" s="195"/>
      <c r="Q65" s="192"/>
      <c r="R65" s="272"/>
      <c r="S65" s="118" t="s">
        <v>164</v>
      </c>
      <c r="T65" s="84">
        <v>0.25</v>
      </c>
      <c r="U65" s="85">
        <v>43831</v>
      </c>
      <c r="V65" s="85">
        <v>43555</v>
      </c>
      <c r="W65" s="19">
        <f t="shared" si="15"/>
        <v>-276</v>
      </c>
      <c r="X65" s="112"/>
      <c r="Y65" s="20">
        <f t="shared" si="9"/>
        <v>0</v>
      </c>
      <c r="Z65" s="21"/>
      <c r="AA65" s="21"/>
      <c r="AB65" s="116" t="s">
        <v>61</v>
      </c>
      <c r="AC65" s="116" t="s">
        <v>61</v>
      </c>
      <c r="AD65" s="116" t="s">
        <v>62</v>
      </c>
      <c r="AE65" s="116" t="s">
        <v>61</v>
      </c>
      <c r="AF65" s="116" t="s">
        <v>61</v>
      </c>
      <c r="AG65" s="116" t="s">
        <v>61</v>
      </c>
      <c r="AH65" s="116" t="s">
        <v>62</v>
      </c>
      <c r="AI65" s="116" t="s">
        <v>62</v>
      </c>
      <c r="AJ65" s="116" t="s">
        <v>61</v>
      </c>
      <c r="AK65" s="116" t="s">
        <v>61</v>
      </c>
      <c r="AL65" s="116" t="s">
        <v>61</v>
      </c>
      <c r="AM65" s="116" t="s">
        <v>61</v>
      </c>
      <c r="AN65" s="116" t="s">
        <v>61</v>
      </c>
      <c r="AO65" s="116" t="s">
        <v>61</v>
      </c>
      <c r="AP65" s="116" t="s">
        <v>62</v>
      </c>
      <c r="AQ65" s="116" t="s">
        <v>61</v>
      </c>
      <c r="AR65" s="116" t="s">
        <v>62</v>
      </c>
      <c r="AS65" s="116" t="s">
        <v>61</v>
      </c>
    </row>
    <row r="66" spans="1:45" ht="27.6">
      <c r="A66" s="174"/>
      <c r="B66" s="174"/>
      <c r="C66" s="278"/>
      <c r="D66" s="278"/>
      <c r="E66" s="278"/>
      <c r="F66" s="278"/>
      <c r="G66" s="278"/>
      <c r="H66" s="238"/>
      <c r="I66" s="276"/>
      <c r="J66" s="229"/>
      <c r="K66" s="195"/>
      <c r="L66" s="172"/>
      <c r="M66" s="193"/>
      <c r="N66" s="193"/>
      <c r="O66" s="195"/>
      <c r="P66" s="195"/>
      <c r="Q66" s="192"/>
      <c r="R66" s="272"/>
      <c r="S66" s="118" t="s">
        <v>165</v>
      </c>
      <c r="T66" s="84">
        <v>0.25</v>
      </c>
      <c r="U66" s="85">
        <v>43922</v>
      </c>
      <c r="V66" s="85">
        <v>44012</v>
      </c>
      <c r="W66" s="19">
        <f t="shared" si="15"/>
        <v>90</v>
      </c>
      <c r="X66" s="112"/>
      <c r="Y66" s="20">
        <f t="shared" si="9"/>
        <v>0</v>
      </c>
      <c r="Z66" s="21"/>
      <c r="AA66" s="21"/>
      <c r="AB66" s="116" t="s">
        <v>61</v>
      </c>
      <c r="AC66" s="116" t="s">
        <v>61</v>
      </c>
      <c r="AD66" s="116" t="s">
        <v>62</v>
      </c>
      <c r="AE66" s="116" t="s">
        <v>61</v>
      </c>
      <c r="AF66" s="116" t="s">
        <v>61</v>
      </c>
      <c r="AG66" s="116" t="s">
        <v>61</v>
      </c>
      <c r="AH66" s="116" t="s">
        <v>62</v>
      </c>
      <c r="AI66" s="116" t="s">
        <v>62</v>
      </c>
      <c r="AJ66" s="116" t="s">
        <v>61</v>
      </c>
      <c r="AK66" s="116" t="s">
        <v>61</v>
      </c>
      <c r="AL66" s="116" t="s">
        <v>61</v>
      </c>
      <c r="AM66" s="116" t="s">
        <v>61</v>
      </c>
      <c r="AN66" s="116" t="s">
        <v>61</v>
      </c>
      <c r="AO66" s="116" t="s">
        <v>61</v>
      </c>
      <c r="AP66" s="116" t="s">
        <v>62</v>
      </c>
      <c r="AQ66" s="116" t="s">
        <v>61</v>
      </c>
      <c r="AR66" s="116" t="s">
        <v>62</v>
      </c>
      <c r="AS66" s="116" t="s">
        <v>61</v>
      </c>
    </row>
    <row r="67" spans="1:45" ht="41.45">
      <c r="A67" s="174"/>
      <c r="B67" s="174"/>
      <c r="C67" s="278"/>
      <c r="D67" s="278"/>
      <c r="E67" s="278"/>
      <c r="F67" s="278"/>
      <c r="G67" s="278"/>
      <c r="H67" s="238"/>
      <c r="I67" s="276"/>
      <c r="J67" s="229"/>
      <c r="K67" s="195"/>
      <c r="L67" s="172"/>
      <c r="M67" s="193"/>
      <c r="N67" s="193"/>
      <c r="O67" s="195"/>
      <c r="P67" s="195"/>
      <c r="Q67" s="192"/>
      <c r="R67" s="272"/>
      <c r="S67" s="118" t="s">
        <v>166</v>
      </c>
      <c r="T67" s="84">
        <v>0.25</v>
      </c>
      <c r="U67" s="85">
        <v>43831</v>
      </c>
      <c r="V67" s="85">
        <v>43555</v>
      </c>
      <c r="W67" s="19">
        <f t="shared" si="15"/>
        <v>-276</v>
      </c>
      <c r="X67" s="112"/>
      <c r="Y67" s="20">
        <f t="shared" si="9"/>
        <v>0</v>
      </c>
      <c r="Z67" s="21"/>
      <c r="AA67" s="21"/>
      <c r="AB67" s="116" t="s">
        <v>61</v>
      </c>
      <c r="AC67" s="116" t="s">
        <v>61</v>
      </c>
      <c r="AD67" s="116" t="s">
        <v>62</v>
      </c>
      <c r="AE67" s="116" t="s">
        <v>61</v>
      </c>
      <c r="AF67" s="116" t="s">
        <v>61</v>
      </c>
      <c r="AG67" s="116" t="s">
        <v>61</v>
      </c>
      <c r="AH67" s="116" t="s">
        <v>62</v>
      </c>
      <c r="AI67" s="116" t="s">
        <v>62</v>
      </c>
      <c r="AJ67" s="116" t="s">
        <v>61</v>
      </c>
      <c r="AK67" s="116" t="s">
        <v>61</v>
      </c>
      <c r="AL67" s="116" t="s">
        <v>61</v>
      </c>
      <c r="AM67" s="116" t="s">
        <v>61</v>
      </c>
      <c r="AN67" s="116" t="s">
        <v>61</v>
      </c>
      <c r="AO67" s="116" t="s">
        <v>61</v>
      </c>
      <c r="AP67" s="116" t="s">
        <v>62</v>
      </c>
      <c r="AQ67" s="116" t="s">
        <v>61</v>
      </c>
      <c r="AR67" s="116" t="s">
        <v>62</v>
      </c>
      <c r="AS67" s="116" t="s">
        <v>61</v>
      </c>
    </row>
    <row r="68" spans="1:45" ht="27.6">
      <c r="A68" s="158">
        <v>4</v>
      </c>
      <c r="B68" s="158" t="s">
        <v>167</v>
      </c>
      <c r="C68" s="260" t="s">
        <v>168</v>
      </c>
      <c r="D68" s="158" t="s">
        <v>52</v>
      </c>
      <c r="E68" s="158" t="s">
        <v>169</v>
      </c>
      <c r="F68" s="158" t="s">
        <v>170</v>
      </c>
      <c r="G68" s="158" t="s">
        <v>171</v>
      </c>
      <c r="H68" s="158" t="s">
        <v>172</v>
      </c>
      <c r="I68" s="167">
        <v>0.8</v>
      </c>
      <c r="J68" s="167">
        <v>0</v>
      </c>
      <c r="K68" s="236" t="s">
        <v>173</v>
      </c>
      <c r="L68" s="228">
        <v>0.375</v>
      </c>
      <c r="M68" s="151">
        <v>43832</v>
      </c>
      <c r="N68" s="151">
        <v>43889</v>
      </c>
      <c r="O68" s="152"/>
      <c r="P68" s="152" t="s">
        <v>174</v>
      </c>
      <c r="Q68" s="153">
        <v>0</v>
      </c>
      <c r="R68" s="153" t="s">
        <v>79</v>
      </c>
      <c r="S68" s="128" t="s">
        <v>175</v>
      </c>
      <c r="T68" s="8">
        <v>0.2</v>
      </c>
      <c r="U68" s="117">
        <v>43832</v>
      </c>
      <c r="V68" s="117">
        <v>43838</v>
      </c>
      <c r="W68" s="7">
        <f>V68-U68</f>
        <v>6</v>
      </c>
      <c r="X68" s="104"/>
      <c r="Y68" s="8">
        <f>IF(X68="ejecutado",1,0)</f>
        <v>0</v>
      </c>
      <c r="Z68" s="9"/>
      <c r="AA68" s="9"/>
      <c r="AB68" s="122" t="s">
        <v>61</v>
      </c>
      <c r="AC68" s="122" t="s">
        <v>61</v>
      </c>
      <c r="AD68" s="122" t="s">
        <v>62</v>
      </c>
      <c r="AE68" s="122" t="s">
        <v>61</v>
      </c>
      <c r="AF68" s="122" t="s">
        <v>61</v>
      </c>
      <c r="AG68" s="122" t="s">
        <v>61</v>
      </c>
      <c r="AH68" s="122" t="s">
        <v>61</v>
      </c>
      <c r="AI68" s="122" t="s">
        <v>61</v>
      </c>
      <c r="AJ68" s="122" t="s">
        <v>61</v>
      </c>
      <c r="AK68" s="122" t="s">
        <v>61</v>
      </c>
      <c r="AL68" s="122" t="s">
        <v>61</v>
      </c>
      <c r="AM68" s="122" t="s">
        <v>61</v>
      </c>
      <c r="AN68" s="122" t="s">
        <v>61</v>
      </c>
      <c r="AO68" s="122" t="s">
        <v>61</v>
      </c>
      <c r="AP68" s="122" t="s">
        <v>61</v>
      </c>
      <c r="AQ68" s="122" t="s">
        <v>61</v>
      </c>
      <c r="AR68" s="122" t="s">
        <v>61</v>
      </c>
      <c r="AS68" s="122" t="s">
        <v>62</v>
      </c>
    </row>
    <row r="69" spans="1:45" ht="27.6">
      <c r="A69" s="174"/>
      <c r="B69" s="174"/>
      <c r="C69" s="261"/>
      <c r="D69" s="174"/>
      <c r="E69" s="174"/>
      <c r="F69" s="174"/>
      <c r="G69" s="174"/>
      <c r="H69" s="174"/>
      <c r="I69" s="168"/>
      <c r="J69" s="165"/>
      <c r="K69" s="236"/>
      <c r="L69" s="228"/>
      <c r="M69" s="151"/>
      <c r="N69" s="151"/>
      <c r="O69" s="152"/>
      <c r="P69" s="152"/>
      <c r="Q69" s="154"/>
      <c r="R69" s="154"/>
      <c r="S69" s="128" t="s">
        <v>176</v>
      </c>
      <c r="T69" s="8">
        <v>0.1</v>
      </c>
      <c r="U69" s="117">
        <v>43839</v>
      </c>
      <c r="V69" s="117">
        <v>43845</v>
      </c>
      <c r="W69" s="7">
        <f t="shared" ref="W69:W70" si="16">V69-U69</f>
        <v>6</v>
      </c>
      <c r="X69" s="104"/>
      <c r="Y69" s="8">
        <f t="shared" ref="Y69:Y70" si="17">IF(X69="ejecutado",1,0)</f>
        <v>0</v>
      </c>
      <c r="Z69" s="9"/>
      <c r="AA69" s="9"/>
      <c r="AB69" s="122" t="s">
        <v>61</v>
      </c>
      <c r="AC69" s="122" t="s">
        <v>61</v>
      </c>
      <c r="AD69" s="122" t="s">
        <v>62</v>
      </c>
      <c r="AE69" s="122" t="s">
        <v>61</v>
      </c>
      <c r="AF69" s="122" t="s">
        <v>61</v>
      </c>
      <c r="AG69" s="122" t="s">
        <v>61</v>
      </c>
      <c r="AH69" s="122" t="s">
        <v>61</v>
      </c>
      <c r="AI69" s="122" t="s">
        <v>61</v>
      </c>
      <c r="AJ69" s="122" t="s">
        <v>61</v>
      </c>
      <c r="AK69" s="122" t="s">
        <v>61</v>
      </c>
      <c r="AL69" s="122" t="s">
        <v>61</v>
      </c>
      <c r="AM69" s="122" t="s">
        <v>61</v>
      </c>
      <c r="AN69" s="122" t="s">
        <v>61</v>
      </c>
      <c r="AO69" s="122" t="s">
        <v>61</v>
      </c>
      <c r="AP69" s="122" t="s">
        <v>61</v>
      </c>
      <c r="AQ69" s="122" t="s">
        <v>61</v>
      </c>
      <c r="AR69" s="122" t="s">
        <v>61</v>
      </c>
      <c r="AS69" s="122" t="s">
        <v>62</v>
      </c>
    </row>
    <row r="70" spans="1:45" ht="27.6">
      <c r="A70" s="174"/>
      <c r="B70" s="174"/>
      <c r="C70" s="261"/>
      <c r="D70" s="174"/>
      <c r="E70" s="174"/>
      <c r="F70" s="174"/>
      <c r="G70" s="174"/>
      <c r="H70" s="174"/>
      <c r="I70" s="168"/>
      <c r="J70" s="165"/>
      <c r="K70" s="236"/>
      <c r="L70" s="228"/>
      <c r="M70" s="151"/>
      <c r="N70" s="151"/>
      <c r="O70" s="152"/>
      <c r="P70" s="152"/>
      <c r="Q70" s="154"/>
      <c r="R70" s="154"/>
      <c r="S70" s="128" t="s">
        <v>177</v>
      </c>
      <c r="T70" s="8">
        <v>0.2</v>
      </c>
      <c r="U70" s="117">
        <v>43846</v>
      </c>
      <c r="V70" s="117">
        <v>43852</v>
      </c>
      <c r="W70" s="7">
        <f t="shared" si="16"/>
        <v>6</v>
      </c>
      <c r="X70" s="104"/>
      <c r="Y70" s="8">
        <f t="shared" si="17"/>
        <v>0</v>
      </c>
      <c r="Z70" s="9"/>
      <c r="AA70" s="9"/>
      <c r="AB70" s="122" t="s">
        <v>61</v>
      </c>
      <c r="AC70" s="122" t="s">
        <v>61</v>
      </c>
      <c r="AD70" s="122" t="s">
        <v>62</v>
      </c>
      <c r="AE70" s="122" t="s">
        <v>61</v>
      </c>
      <c r="AF70" s="122" t="s">
        <v>61</v>
      </c>
      <c r="AG70" s="122" t="s">
        <v>61</v>
      </c>
      <c r="AH70" s="122" t="s">
        <v>61</v>
      </c>
      <c r="AI70" s="122" t="s">
        <v>61</v>
      </c>
      <c r="AJ70" s="122" t="s">
        <v>61</v>
      </c>
      <c r="AK70" s="122" t="s">
        <v>61</v>
      </c>
      <c r="AL70" s="122" t="s">
        <v>61</v>
      </c>
      <c r="AM70" s="122" t="s">
        <v>61</v>
      </c>
      <c r="AN70" s="122" t="s">
        <v>61</v>
      </c>
      <c r="AO70" s="122" t="s">
        <v>61</v>
      </c>
      <c r="AP70" s="122" t="s">
        <v>61</v>
      </c>
      <c r="AQ70" s="122" t="s">
        <v>61</v>
      </c>
      <c r="AR70" s="122" t="s">
        <v>61</v>
      </c>
      <c r="AS70" s="122" t="s">
        <v>62</v>
      </c>
    </row>
    <row r="71" spans="1:45" ht="41.45">
      <c r="A71" s="174"/>
      <c r="B71" s="174"/>
      <c r="C71" s="261"/>
      <c r="D71" s="174"/>
      <c r="E71" s="174"/>
      <c r="F71" s="174"/>
      <c r="G71" s="174"/>
      <c r="H71" s="174"/>
      <c r="I71" s="168"/>
      <c r="J71" s="165"/>
      <c r="K71" s="236"/>
      <c r="L71" s="228"/>
      <c r="M71" s="151"/>
      <c r="N71" s="151"/>
      <c r="O71" s="152"/>
      <c r="P71" s="152"/>
      <c r="Q71" s="154"/>
      <c r="R71" s="154"/>
      <c r="S71" s="128" t="s">
        <v>178</v>
      </c>
      <c r="T71" s="125">
        <v>0.1</v>
      </c>
      <c r="U71" s="117">
        <v>43853</v>
      </c>
      <c r="V71" s="117">
        <v>43859</v>
      </c>
      <c r="W71" s="7"/>
      <c r="X71" s="104"/>
      <c r="Y71" s="8"/>
      <c r="Z71" s="9"/>
      <c r="AA71" s="9"/>
      <c r="AB71" s="122"/>
      <c r="AC71" s="122"/>
      <c r="AD71" s="122" t="s">
        <v>62</v>
      </c>
      <c r="AE71" s="122"/>
      <c r="AF71" s="122"/>
      <c r="AG71" s="122"/>
      <c r="AH71" s="122"/>
      <c r="AI71" s="122"/>
      <c r="AJ71" s="122"/>
      <c r="AK71" s="122"/>
      <c r="AL71" s="122"/>
      <c r="AM71" s="122"/>
      <c r="AN71" s="122"/>
      <c r="AO71" s="122"/>
      <c r="AP71" s="122"/>
      <c r="AQ71" s="122"/>
      <c r="AR71" s="122"/>
      <c r="AS71" s="122" t="s">
        <v>62</v>
      </c>
    </row>
    <row r="72" spans="1:45" ht="27.6">
      <c r="A72" s="174"/>
      <c r="B72" s="174"/>
      <c r="C72" s="261"/>
      <c r="D72" s="174"/>
      <c r="E72" s="174"/>
      <c r="F72" s="174"/>
      <c r="G72" s="174"/>
      <c r="H72" s="174"/>
      <c r="I72" s="168"/>
      <c r="J72" s="165"/>
      <c r="K72" s="236"/>
      <c r="L72" s="228"/>
      <c r="M72" s="151"/>
      <c r="N72" s="151"/>
      <c r="O72" s="152"/>
      <c r="P72" s="152"/>
      <c r="Q72" s="154"/>
      <c r="R72" s="154"/>
      <c r="S72" s="128" t="s">
        <v>179</v>
      </c>
      <c r="T72" s="125">
        <v>0.1</v>
      </c>
      <c r="U72" s="117">
        <v>43860</v>
      </c>
      <c r="V72" s="117">
        <v>43866</v>
      </c>
      <c r="W72" s="7"/>
      <c r="X72" s="104"/>
      <c r="Y72" s="8"/>
      <c r="Z72" s="9"/>
      <c r="AA72" s="9"/>
      <c r="AB72" s="122"/>
      <c r="AC72" s="122"/>
      <c r="AD72" s="122" t="s">
        <v>62</v>
      </c>
      <c r="AE72" s="122"/>
      <c r="AF72" s="122"/>
      <c r="AG72" s="122"/>
      <c r="AH72" s="122"/>
      <c r="AI72" s="122"/>
      <c r="AJ72" s="122"/>
      <c r="AK72" s="122"/>
      <c r="AL72" s="122"/>
      <c r="AM72" s="122"/>
      <c r="AN72" s="122"/>
      <c r="AO72" s="122"/>
      <c r="AP72" s="122"/>
      <c r="AQ72" s="122"/>
      <c r="AR72" s="122"/>
      <c r="AS72" s="122" t="s">
        <v>62</v>
      </c>
    </row>
    <row r="73" spans="1:45" ht="27.6">
      <c r="A73" s="174"/>
      <c r="B73" s="174"/>
      <c r="C73" s="261"/>
      <c r="D73" s="174"/>
      <c r="E73" s="174"/>
      <c r="F73" s="174"/>
      <c r="G73" s="174"/>
      <c r="H73" s="174"/>
      <c r="I73" s="168"/>
      <c r="J73" s="165"/>
      <c r="K73" s="236"/>
      <c r="L73" s="228"/>
      <c r="M73" s="151"/>
      <c r="N73" s="151"/>
      <c r="O73" s="152"/>
      <c r="P73" s="152"/>
      <c r="Q73" s="154"/>
      <c r="R73" s="154"/>
      <c r="S73" s="128" t="s">
        <v>180</v>
      </c>
      <c r="T73" s="125">
        <v>0.1</v>
      </c>
      <c r="U73" s="117">
        <v>43867</v>
      </c>
      <c r="V73" s="117">
        <v>43873</v>
      </c>
      <c r="W73" s="7"/>
      <c r="X73" s="104"/>
      <c r="Y73" s="8"/>
      <c r="Z73" s="9"/>
      <c r="AA73" s="9"/>
      <c r="AB73" s="122"/>
      <c r="AC73" s="122"/>
      <c r="AD73" s="122" t="s">
        <v>62</v>
      </c>
      <c r="AE73" s="122"/>
      <c r="AF73" s="122"/>
      <c r="AG73" s="122"/>
      <c r="AH73" s="122"/>
      <c r="AI73" s="122"/>
      <c r="AJ73" s="122"/>
      <c r="AK73" s="122"/>
      <c r="AL73" s="122"/>
      <c r="AM73" s="122"/>
      <c r="AN73" s="122"/>
      <c r="AO73" s="122"/>
      <c r="AP73" s="122"/>
      <c r="AQ73" s="122"/>
      <c r="AR73" s="122"/>
      <c r="AS73" s="122" t="s">
        <v>62</v>
      </c>
    </row>
    <row r="74" spans="1:45" ht="27.6">
      <c r="A74" s="174"/>
      <c r="B74" s="174"/>
      <c r="C74" s="261"/>
      <c r="D74" s="174"/>
      <c r="E74" s="174"/>
      <c r="F74" s="174"/>
      <c r="G74" s="174"/>
      <c r="H74" s="174"/>
      <c r="I74" s="168"/>
      <c r="J74" s="165"/>
      <c r="K74" s="236"/>
      <c r="L74" s="228"/>
      <c r="M74" s="151"/>
      <c r="N74" s="151"/>
      <c r="O74" s="152"/>
      <c r="P74" s="152"/>
      <c r="Q74" s="154"/>
      <c r="R74" s="154"/>
      <c r="S74" s="128" t="s">
        <v>181</v>
      </c>
      <c r="T74" s="125">
        <v>0.1</v>
      </c>
      <c r="U74" s="117">
        <v>43874</v>
      </c>
      <c r="V74" s="117">
        <v>43880</v>
      </c>
      <c r="W74" s="7"/>
      <c r="X74" s="104"/>
      <c r="Y74" s="8"/>
      <c r="Z74" s="9"/>
      <c r="AA74" s="9"/>
      <c r="AB74" s="122"/>
      <c r="AC74" s="122"/>
      <c r="AD74" s="122" t="s">
        <v>62</v>
      </c>
      <c r="AE74" s="122"/>
      <c r="AF74" s="122"/>
      <c r="AG74" s="122"/>
      <c r="AH74" s="122"/>
      <c r="AI74" s="122"/>
      <c r="AJ74" s="122"/>
      <c r="AK74" s="122"/>
      <c r="AL74" s="122"/>
      <c r="AM74" s="122"/>
      <c r="AN74" s="122"/>
      <c r="AO74" s="122"/>
      <c r="AP74" s="122"/>
      <c r="AQ74" s="122"/>
      <c r="AR74" s="122"/>
      <c r="AS74" s="122" t="s">
        <v>62</v>
      </c>
    </row>
    <row r="75" spans="1:45" ht="27.6">
      <c r="A75" s="174"/>
      <c r="B75" s="174"/>
      <c r="C75" s="261"/>
      <c r="D75" s="174"/>
      <c r="E75" s="174"/>
      <c r="F75" s="174"/>
      <c r="G75" s="174"/>
      <c r="H75" s="174"/>
      <c r="I75" s="168"/>
      <c r="J75" s="165"/>
      <c r="K75" s="236"/>
      <c r="L75" s="228"/>
      <c r="M75" s="151"/>
      <c r="N75" s="151"/>
      <c r="O75" s="152"/>
      <c r="P75" s="152"/>
      <c r="Q75" s="154"/>
      <c r="R75" s="154"/>
      <c r="S75" s="128" t="s">
        <v>182</v>
      </c>
      <c r="T75" s="125">
        <v>0.1</v>
      </c>
      <c r="U75" s="117">
        <v>43881</v>
      </c>
      <c r="V75" s="117">
        <v>43889</v>
      </c>
      <c r="W75" s="7"/>
      <c r="X75" s="104"/>
      <c r="Y75" s="8"/>
      <c r="Z75" s="9"/>
      <c r="AA75" s="9"/>
      <c r="AB75" s="122"/>
      <c r="AC75" s="122"/>
      <c r="AD75" s="122" t="s">
        <v>62</v>
      </c>
      <c r="AE75" s="122"/>
      <c r="AF75" s="122"/>
      <c r="AG75" s="122"/>
      <c r="AH75" s="122"/>
      <c r="AI75" s="122"/>
      <c r="AJ75" s="122"/>
      <c r="AK75" s="122"/>
      <c r="AL75" s="122"/>
      <c r="AM75" s="122"/>
      <c r="AN75" s="122"/>
      <c r="AO75" s="122"/>
      <c r="AP75" s="122"/>
      <c r="AQ75" s="122"/>
      <c r="AR75" s="122"/>
      <c r="AS75" s="122" t="s">
        <v>62</v>
      </c>
    </row>
    <row r="76" spans="1:45" ht="41.45">
      <c r="A76" s="174"/>
      <c r="B76" s="158" t="s">
        <v>183</v>
      </c>
      <c r="C76" s="260" t="s">
        <v>168</v>
      </c>
      <c r="D76" s="158" t="s">
        <v>184</v>
      </c>
      <c r="E76" s="158" t="s">
        <v>185</v>
      </c>
      <c r="F76" s="174"/>
      <c r="G76" s="174"/>
      <c r="H76" s="174"/>
      <c r="I76" s="168"/>
      <c r="J76" s="167">
        <v>0</v>
      </c>
      <c r="K76" s="236" t="s">
        <v>186</v>
      </c>
      <c r="L76" s="228">
        <v>0.375</v>
      </c>
      <c r="M76" s="151">
        <v>43845</v>
      </c>
      <c r="N76" s="151">
        <v>44012</v>
      </c>
      <c r="O76" s="152"/>
      <c r="P76" s="152" t="s">
        <v>187</v>
      </c>
      <c r="Q76" s="153">
        <v>0</v>
      </c>
      <c r="R76" s="153" t="s">
        <v>79</v>
      </c>
      <c r="S76" s="128" t="s">
        <v>188</v>
      </c>
      <c r="T76" s="106">
        <v>0.2</v>
      </c>
      <c r="U76" s="117">
        <v>43845</v>
      </c>
      <c r="V76" s="117">
        <v>43860</v>
      </c>
      <c r="W76" s="7">
        <f>V76-U76</f>
        <v>15</v>
      </c>
      <c r="X76" s="104"/>
      <c r="Y76" s="8">
        <f>IF(X76="ejecutado",1,0)</f>
        <v>0</v>
      </c>
      <c r="Z76" s="9"/>
      <c r="AA76" s="9"/>
      <c r="AB76" s="122" t="s">
        <v>61</v>
      </c>
      <c r="AC76" s="122" t="s">
        <v>61</v>
      </c>
      <c r="AD76" s="122" t="s">
        <v>62</v>
      </c>
      <c r="AE76" s="122" t="s">
        <v>61</v>
      </c>
      <c r="AF76" s="122" t="s">
        <v>61</v>
      </c>
      <c r="AG76" s="122" t="s">
        <v>61</v>
      </c>
      <c r="AH76" s="122" t="s">
        <v>61</v>
      </c>
      <c r="AI76" s="122" t="s">
        <v>61</v>
      </c>
      <c r="AJ76" s="122" t="s">
        <v>61</v>
      </c>
      <c r="AK76" s="122" t="s">
        <v>61</v>
      </c>
      <c r="AL76" s="122" t="s">
        <v>61</v>
      </c>
      <c r="AM76" s="122" t="s">
        <v>61</v>
      </c>
      <c r="AN76" s="122" t="s">
        <v>61</v>
      </c>
      <c r="AO76" s="122" t="s">
        <v>61</v>
      </c>
      <c r="AP76" s="122" t="s">
        <v>61</v>
      </c>
      <c r="AQ76" s="122" t="s">
        <v>61</v>
      </c>
      <c r="AR76" s="122" t="s">
        <v>61</v>
      </c>
      <c r="AS76" s="122" t="s">
        <v>62</v>
      </c>
    </row>
    <row r="77" spans="1:45" ht="27.6">
      <c r="A77" s="174"/>
      <c r="B77" s="174"/>
      <c r="C77" s="261"/>
      <c r="D77" s="174"/>
      <c r="E77" s="174"/>
      <c r="F77" s="174"/>
      <c r="G77" s="174"/>
      <c r="H77" s="174"/>
      <c r="I77" s="168"/>
      <c r="J77" s="165"/>
      <c r="K77" s="236"/>
      <c r="L77" s="228"/>
      <c r="M77" s="151"/>
      <c r="N77" s="151"/>
      <c r="O77" s="152"/>
      <c r="P77" s="152"/>
      <c r="Q77" s="154"/>
      <c r="R77" s="154"/>
      <c r="S77" s="128" t="s">
        <v>189</v>
      </c>
      <c r="T77" s="106">
        <v>0.2</v>
      </c>
      <c r="U77" s="107">
        <v>43862</v>
      </c>
      <c r="V77" s="107">
        <v>43905</v>
      </c>
      <c r="W77" s="7">
        <f t="shared" ref="W77:W78" si="18">V77-U77</f>
        <v>43</v>
      </c>
      <c r="X77" s="104"/>
      <c r="Y77" s="8">
        <f t="shared" ref="Y77:Y78" si="19">IF(X77="ejecutado",1,0)</f>
        <v>0</v>
      </c>
      <c r="Z77" s="9"/>
      <c r="AA77" s="9"/>
      <c r="AB77" s="122" t="s">
        <v>61</v>
      </c>
      <c r="AC77" s="122" t="s">
        <v>61</v>
      </c>
      <c r="AD77" s="122" t="s">
        <v>62</v>
      </c>
      <c r="AE77" s="122" t="s">
        <v>61</v>
      </c>
      <c r="AF77" s="122" t="s">
        <v>61</v>
      </c>
      <c r="AG77" s="122" t="s">
        <v>61</v>
      </c>
      <c r="AH77" s="122" t="s">
        <v>61</v>
      </c>
      <c r="AI77" s="122" t="s">
        <v>61</v>
      </c>
      <c r="AJ77" s="122" t="s">
        <v>61</v>
      </c>
      <c r="AK77" s="122" t="s">
        <v>61</v>
      </c>
      <c r="AL77" s="122" t="s">
        <v>61</v>
      </c>
      <c r="AM77" s="122" t="s">
        <v>61</v>
      </c>
      <c r="AN77" s="122" t="s">
        <v>61</v>
      </c>
      <c r="AO77" s="122" t="s">
        <v>61</v>
      </c>
      <c r="AP77" s="122" t="s">
        <v>61</v>
      </c>
      <c r="AQ77" s="122" t="s">
        <v>61</v>
      </c>
      <c r="AR77" s="122" t="s">
        <v>61</v>
      </c>
      <c r="AS77" s="122" t="s">
        <v>62</v>
      </c>
    </row>
    <row r="78" spans="1:45" ht="27.6">
      <c r="A78" s="174"/>
      <c r="B78" s="174"/>
      <c r="C78" s="261"/>
      <c r="D78" s="174"/>
      <c r="E78" s="174"/>
      <c r="F78" s="174"/>
      <c r="G78" s="174"/>
      <c r="H78" s="174"/>
      <c r="I78" s="168"/>
      <c r="J78" s="165"/>
      <c r="K78" s="236"/>
      <c r="L78" s="228"/>
      <c r="M78" s="151"/>
      <c r="N78" s="151"/>
      <c r="O78" s="152"/>
      <c r="P78" s="152"/>
      <c r="Q78" s="154"/>
      <c r="R78" s="155"/>
      <c r="S78" s="128" t="s">
        <v>190</v>
      </c>
      <c r="T78" s="106">
        <v>0.6</v>
      </c>
      <c r="U78" s="107">
        <v>43906</v>
      </c>
      <c r="V78" s="107">
        <v>44012</v>
      </c>
      <c r="W78" s="7">
        <f t="shared" si="18"/>
        <v>106</v>
      </c>
      <c r="X78" s="104"/>
      <c r="Y78" s="8">
        <f t="shared" si="19"/>
        <v>0</v>
      </c>
      <c r="Z78" s="9"/>
      <c r="AA78" s="9"/>
      <c r="AB78" s="122" t="s">
        <v>61</v>
      </c>
      <c r="AC78" s="122" t="s">
        <v>61</v>
      </c>
      <c r="AD78" s="122" t="s">
        <v>62</v>
      </c>
      <c r="AE78" s="122" t="s">
        <v>61</v>
      </c>
      <c r="AF78" s="122" t="s">
        <v>61</v>
      </c>
      <c r="AG78" s="122" t="s">
        <v>61</v>
      </c>
      <c r="AH78" s="122" t="s">
        <v>61</v>
      </c>
      <c r="AI78" s="122" t="s">
        <v>61</v>
      </c>
      <c r="AJ78" s="122" t="s">
        <v>61</v>
      </c>
      <c r="AK78" s="122" t="s">
        <v>61</v>
      </c>
      <c r="AL78" s="122" t="s">
        <v>61</v>
      </c>
      <c r="AM78" s="122" t="s">
        <v>61</v>
      </c>
      <c r="AN78" s="122" t="s">
        <v>61</v>
      </c>
      <c r="AO78" s="122" t="s">
        <v>61</v>
      </c>
      <c r="AP78" s="122" t="s">
        <v>61</v>
      </c>
      <c r="AQ78" s="122" t="s">
        <v>61</v>
      </c>
      <c r="AR78" s="122" t="s">
        <v>61</v>
      </c>
      <c r="AS78" s="122" t="s">
        <v>62</v>
      </c>
    </row>
    <row r="79" spans="1:45" ht="27.6">
      <c r="A79" s="174"/>
      <c r="B79" s="152" t="s">
        <v>183</v>
      </c>
      <c r="C79" s="171" t="s">
        <v>168</v>
      </c>
      <c r="D79" s="152" t="s">
        <v>52</v>
      </c>
      <c r="E79" s="152" t="s">
        <v>113</v>
      </c>
      <c r="F79" s="174"/>
      <c r="G79" s="174"/>
      <c r="H79" s="174"/>
      <c r="I79" s="168"/>
      <c r="J79" s="175">
        <v>0</v>
      </c>
      <c r="K79" s="271" t="s">
        <v>191</v>
      </c>
      <c r="L79" s="228">
        <v>0.25</v>
      </c>
      <c r="M79" s="151">
        <v>43952</v>
      </c>
      <c r="N79" s="151">
        <v>43980</v>
      </c>
      <c r="O79" s="152"/>
      <c r="P79" s="152" t="s">
        <v>192</v>
      </c>
      <c r="Q79" s="182">
        <f>(Y79*T79)+(T80*Y80)+(T81*Y81)+(T83*Y83)</f>
        <v>0</v>
      </c>
      <c r="R79" s="182" t="s">
        <v>79</v>
      </c>
      <c r="S79" s="128" t="s">
        <v>193</v>
      </c>
      <c r="T79" s="106">
        <v>0.2</v>
      </c>
      <c r="U79" s="117">
        <v>43952</v>
      </c>
      <c r="V79" s="117">
        <v>43952</v>
      </c>
      <c r="W79" s="7">
        <f>V79-U79</f>
        <v>0</v>
      </c>
      <c r="X79" s="104"/>
      <c r="Y79" s="8">
        <f>IF(X79="ejecutado",1,0)</f>
        <v>0</v>
      </c>
      <c r="Z79" s="9"/>
      <c r="AA79" s="9"/>
      <c r="AB79" s="122" t="s">
        <v>61</v>
      </c>
      <c r="AC79" s="122" t="s">
        <v>61</v>
      </c>
      <c r="AD79" s="122" t="s">
        <v>62</v>
      </c>
      <c r="AE79" s="122" t="s">
        <v>61</v>
      </c>
      <c r="AF79" s="122" t="s">
        <v>61</v>
      </c>
      <c r="AG79" s="122" t="s">
        <v>61</v>
      </c>
      <c r="AH79" s="122" t="s">
        <v>61</v>
      </c>
      <c r="AI79" s="122" t="s">
        <v>61</v>
      </c>
      <c r="AJ79" s="122" t="s">
        <v>61</v>
      </c>
      <c r="AK79" s="122" t="s">
        <v>61</v>
      </c>
      <c r="AL79" s="122" t="s">
        <v>61</v>
      </c>
      <c r="AM79" s="122" t="s">
        <v>61</v>
      </c>
      <c r="AN79" s="122" t="s">
        <v>61</v>
      </c>
      <c r="AO79" s="122" t="s">
        <v>61</v>
      </c>
      <c r="AP79" s="122" t="s">
        <v>61</v>
      </c>
      <c r="AQ79" s="122" t="s">
        <v>61</v>
      </c>
      <c r="AR79" s="122" t="s">
        <v>61</v>
      </c>
      <c r="AS79" s="122" t="s">
        <v>62</v>
      </c>
    </row>
    <row r="80" spans="1:45" ht="27.6">
      <c r="A80" s="174"/>
      <c r="B80" s="152"/>
      <c r="C80" s="171"/>
      <c r="D80" s="152"/>
      <c r="E80" s="152"/>
      <c r="F80" s="174"/>
      <c r="G80" s="174"/>
      <c r="H80" s="174"/>
      <c r="I80" s="168"/>
      <c r="J80" s="229"/>
      <c r="K80" s="271"/>
      <c r="L80" s="228"/>
      <c r="M80" s="151"/>
      <c r="N80" s="151"/>
      <c r="O80" s="152"/>
      <c r="P80" s="152"/>
      <c r="Q80" s="182"/>
      <c r="R80" s="182"/>
      <c r="S80" s="128" t="s">
        <v>194</v>
      </c>
      <c r="T80" s="106">
        <v>0.2</v>
      </c>
      <c r="U80" s="107">
        <v>43959</v>
      </c>
      <c r="V80" s="107">
        <v>43959</v>
      </c>
      <c r="W80" s="7">
        <f t="shared" ref="W80:W83" si="20">V80-U80</f>
        <v>0</v>
      </c>
      <c r="X80" s="104"/>
      <c r="Y80" s="8">
        <f t="shared" ref="Y80:Y83" si="21">IF(X80="ejecutado",1,0)</f>
        <v>0</v>
      </c>
      <c r="Z80" s="9"/>
      <c r="AA80" s="9"/>
      <c r="AB80" s="122" t="s">
        <v>61</v>
      </c>
      <c r="AC80" s="122" t="s">
        <v>61</v>
      </c>
      <c r="AD80" s="122" t="s">
        <v>62</v>
      </c>
      <c r="AE80" s="122" t="s">
        <v>61</v>
      </c>
      <c r="AF80" s="122" t="s">
        <v>61</v>
      </c>
      <c r="AG80" s="122" t="s">
        <v>61</v>
      </c>
      <c r="AH80" s="122" t="s">
        <v>61</v>
      </c>
      <c r="AI80" s="122" t="s">
        <v>61</v>
      </c>
      <c r="AJ80" s="122" t="s">
        <v>61</v>
      </c>
      <c r="AK80" s="122" t="s">
        <v>61</v>
      </c>
      <c r="AL80" s="122" t="s">
        <v>61</v>
      </c>
      <c r="AM80" s="122" t="s">
        <v>61</v>
      </c>
      <c r="AN80" s="122" t="s">
        <v>61</v>
      </c>
      <c r="AO80" s="122" t="s">
        <v>61</v>
      </c>
      <c r="AP80" s="122" t="s">
        <v>61</v>
      </c>
      <c r="AQ80" s="122" t="s">
        <v>61</v>
      </c>
      <c r="AR80" s="122" t="s">
        <v>61</v>
      </c>
      <c r="AS80" s="122" t="s">
        <v>62</v>
      </c>
    </row>
    <row r="81" spans="1:45" ht="27.6">
      <c r="A81" s="174"/>
      <c r="B81" s="152"/>
      <c r="C81" s="171"/>
      <c r="D81" s="152"/>
      <c r="E81" s="152"/>
      <c r="F81" s="174"/>
      <c r="G81" s="174"/>
      <c r="H81" s="174"/>
      <c r="I81" s="168"/>
      <c r="J81" s="229"/>
      <c r="K81" s="271"/>
      <c r="L81" s="228"/>
      <c r="M81" s="151"/>
      <c r="N81" s="151"/>
      <c r="O81" s="152"/>
      <c r="P81" s="152"/>
      <c r="Q81" s="182"/>
      <c r="R81" s="182"/>
      <c r="S81" s="128" t="s">
        <v>195</v>
      </c>
      <c r="T81" s="106">
        <v>0.2</v>
      </c>
      <c r="U81" s="107">
        <v>43966</v>
      </c>
      <c r="V81" s="107">
        <v>43966</v>
      </c>
      <c r="W81" s="7">
        <f t="shared" si="20"/>
        <v>0</v>
      </c>
      <c r="X81" s="104"/>
      <c r="Y81" s="8">
        <f t="shared" si="21"/>
        <v>0</v>
      </c>
      <c r="Z81" s="9"/>
      <c r="AA81" s="9"/>
      <c r="AB81" s="122" t="s">
        <v>61</v>
      </c>
      <c r="AC81" s="122" t="s">
        <v>61</v>
      </c>
      <c r="AD81" s="122" t="s">
        <v>62</v>
      </c>
      <c r="AE81" s="122" t="s">
        <v>61</v>
      </c>
      <c r="AF81" s="122" t="s">
        <v>61</v>
      </c>
      <c r="AG81" s="122" t="s">
        <v>61</v>
      </c>
      <c r="AH81" s="122" t="s">
        <v>61</v>
      </c>
      <c r="AI81" s="122" t="s">
        <v>61</v>
      </c>
      <c r="AJ81" s="122" t="s">
        <v>61</v>
      </c>
      <c r="AK81" s="122" t="s">
        <v>61</v>
      </c>
      <c r="AL81" s="122" t="s">
        <v>61</v>
      </c>
      <c r="AM81" s="122" t="s">
        <v>61</v>
      </c>
      <c r="AN81" s="122" t="s">
        <v>61</v>
      </c>
      <c r="AO81" s="122" t="s">
        <v>61</v>
      </c>
      <c r="AP81" s="122" t="s">
        <v>61</v>
      </c>
      <c r="AQ81" s="122" t="s">
        <v>61</v>
      </c>
      <c r="AR81" s="122" t="s">
        <v>61</v>
      </c>
      <c r="AS81" s="122" t="s">
        <v>62</v>
      </c>
    </row>
    <row r="82" spans="1:45" ht="27.6">
      <c r="A82" s="174"/>
      <c r="B82" s="152"/>
      <c r="C82" s="171"/>
      <c r="D82" s="152"/>
      <c r="E82" s="152"/>
      <c r="F82" s="174"/>
      <c r="G82" s="174"/>
      <c r="H82" s="174"/>
      <c r="I82" s="168"/>
      <c r="J82" s="229"/>
      <c r="K82" s="271"/>
      <c r="L82" s="228"/>
      <c r="M82" s="151"/>
      <c r="N82" s="151"/>
      <c r="O82" s="152"/>
      <c r="P82" s="152"/>
      <c r="Q82" s="182"/>
      <c r="R82" s="182"/>
      <c r="S82" s="128" t="s">
        <v>196</v>
      </c>
      <c r="T82" s="106">
        <v>0.2</v>
      </c>
      <c r="U82" s="107">
        <v>43973</v>
      </c>
      <c r="V82" s="107">
        <v>43973</v>
      </c>
      <c r="W82" s="7">
        <f t="shared" si="20"/>
        <v>0</v>
      </c>
      <c r="X82" s="104"/>
      <c r="Y82" s="8"/>
      <c r="Z82" s="9"/>
      <c r="AA82" s="9"/>
      <c r="AB82" s="122"/>
      <c r="AC82" s="122"/>
      <c r="AD82" s="122" t="s">
        <v>62</v>
      </c>
      <c r="AE82" s="122"/>
      <c r="AF82" s="122"/>
      <c r="AG82" s="122"/>
      <c r="AH82" s="122"/>
      <c r="AI82" s="122"/>
      <c r="AJ82" s="122"/>
      <c r="AK82" s="122"/>
      <c r="AL82" s="122"/>
      <c r="AM82" s="122"/>
      <c r="AN82" s="122"/>
      <c r="AO82" s="122"/>
      <c r="AP82" s="122"/>
      <c r="AQ82" s="122"/>
      <c r="AR82" s="122"/>
      <c r="AS82" s="122" t="s">
        <v>62</v>
      </c>
    </row>
    <row r="83" spans="1:45" ht="27.6">
      <c r="A83" s="174"/>
      <c r="B83" s="152"/>
      <c r="C83" s="171"/>
      <c r="D83" s="152"/>
      <c r="E83" s="152"/>
      <c r="F83" s="159"/>
      <c r="G83" s="159"/>
      <c r="H83" s="159"/>
      <c r="I83" s="169"/>
      <c r="J83" s="229"/>
      <c r="K83" s="271"/>
      <c r="L83" s="228"/>
      <c r="M83" s="151"/>
      <c r="N83" s="151"/>
      <c r="O83" s="152"/>
      <c r="P83" s="152"/>
      <c r="Q83" s="182"/>
      <c r="R83" s="182"/>
      <c r="S83" s="128" t="s">
        <v>197</v>
      </c>
      <c r="T83" s="106">
        <v>0.2</v>
      </c>
      <c r="U83" s="107">
        <v>43980</v>
      </c>
      <c r="V83" s="107">
        <v>43980</v>
      </c>
      <c r="W83" s="7">
        <f t="shared" si="20"/>
        <v>0</v>
      </c>
      <c r="X83" s="104"/>
      <c r="Y83" s="8">
        <f t="shared" si="21"/>
        <v>0</v>
      </c>
      <c r="Z83" s="9"/>
      <c r="AA83" s="9"/>
      <c r="AB83" s="122" t="s">
        <v>61</v>
      </c>
      <c r="AC83" s="122" t="s">
        <v>61</v>
      </c>
      <c r="AD83" s="122" t="s">
        <v>62</v>
      </c>
      <c r="AE83" s="122" t="s">
        <v>61</v>
      </c>
      <c r="AF83" s="122" t="s">
        <v>61</v>
      </c>
      <c r="AG83" s="122" t="s">
        <v>61</v>
      </c>
      <c r="AH83" s="122" t="s">
        <v>61</v>
      </c>
      <c r="AI83" s="122" t="s">
        <v>61</v>
      </c>
      <c r="AJ83" s="122" t="s">
        <v>61</v>
      </c>
      <c r="AK83" s="122" t="s">
        <v>61</v>
      </c>
      <c r="AL83" s="122" t="s">
        <v>61</v>
      </c>
      <c r="AM83" s="122" t="s">
        <v>61</v>
      </c>
      <c r="AN83" s="122" t="s">
        <v>61</v>
      </c>
      <c r="AO83" s="122" t="s">
        <v>61</v>
      </c>
      <c r="AP83" s="122" t="s">
        <v>61</v>
      </c>
      <c r="AQ83" s="122" t="s">
        <v>61</v>
      </c>
      <c r="AR83" s="122" t="s">
        <v>61</v>
      </c>
      <c r="AS83" s="122" t="s">
        <v>62</v>
      </c>
    </row>
    <row r="84" spans="1:45" ht="41.45">
      <c r="A84" s="174"/>
      <c r="B84" s="158" t="s">
        <v>183</v>
      </c>
      <c r="C84" s="260" t="s">
        <v>168</v>
      </c>
      <c r="D84" s="158" t="s">
        <v>103</v>
      </c>
      <c r="E84" s="158" t="s">
        <v>104</v>
      </c>
      <c r="F84" s="158" t="s">
        <v>198</v>
      </c>
      <c r="G84" s="158" t="s">
        <v>199</v>
      </c>
      <c r="H84" s="158" t="s">
        <v>200</v>
      </c>
      <c r="I84" s="266">
        <v>0.2</v>
      </c>
      <c r="J84" s="167">
        <v>0</v>
      </c>
      <c r="K84" s="236" t="s">
        <v>201</v>
      </c>
      <c r="L84" s="228">
        <v>1</v>
      </c>
      <c r="M84" s="151">
        <v>43845</v>
      </c>
      <c r="N84" s="151">
        <v>44012</v>
      </c>
      <c r="O84" s="152"/>
      <c r="P84" s="152" t="s">
        <v>202</v>
      </c>
      <c r="Q84" s="153">
        <f>(Y84*T84)+(T85*Y85)+(T86*Y86)+(T87*Y87)</f>
        <v>0</v>
      </c>
      <c r="R84" s="153" t="s">
        <v>79</v>
      </c>
      <c r="S84" s="128" t="s">
        <v>203</v>
      </c>
      <c r="T84" s="106">
        <v>0.2</v>
      </c>
      <c r="U84" s="117">
        <v>43845</v>
      </c>
      <c r="V84" s="117">
        <v>43905</v>
      </c>
      <c r="W84" s="7">
        <f>V84-U84</f>
        <v>60</v>
      </c>
      <c r="X84" s="104"/>
      <c r="Y84" s="8">
        <f>IF(X84="ejecutado",1,0)</f>
        <v>0</v>
      </c>
      <c r="Z84" s="9"/>
      <c r="AA84" s="9"/>
      <c r="AB84" s="122" t="s">
        <v>61</v>
      </c>
      <c r="AC84" s="122" t="s">
        <v>61</v>
      </c>
      <c r="AD84" s="122" t="s">
        <v>62</v>
      </c>
      <c r="AE84" s="122" t="s">
        <v>61</v>
      </c>
      <c r="AF84" s="122" t="s">
        <v>61</v>
      </c>
      <c r="AG84" s="122" t="s">
        <v>61</v>
      </c>
      <c r="AH84" s="122" t="s">
        <v>61</v>
      </c>
      <c r="AI84" s="122" t="s">
        <v>61</v>
      </c>
      <c r="AJ84" s="122" t="s">
        <v>61</v>
      </c>
      <c r="AK84" s="122" t="s">
        <v>61</v>
      </c>
      <c r="AL84" s="122" t="s">
        <v>61</v>
      </c>
      <c r="AM84" s="122" t="s">
        <v>61</v>
      </c>
      <c r="AN84" s="122" t="s">
        <v>61</v>
      </c>
      <c r="AO84" s="122" t="s">
        <v>61</v>
      </c>
      <c r="AP84" s="122" t="s">
        <v>61</v>
      </c>
      <c r="AQ84" s="122" t="s">
        <v>61</v>
      </c>
      <c r="AR84" s="122" t="s">
        <v>61</v>
      </c>
      <c r="AS84" s="122" t="s">
        <v>62</v>
      </c>
    </row>
    <row r="85" spans="1:45" ht="27.6">
      <c r="A85" s="174"/>
      <c r="B85" s="174"/>
      <c r="C85" s="261"/>
      <c r="D85" s="174"/>
      <c r="E85" s="174"/>
      <c r="F85" s="174"/>
      <c r="G85" s="174"/>
      <c r="H85" s="174"/>
      <c r="I85" s="267"/>
      <c r="J85" s="165"/>
      <c r="K85" s="236"/>
      <c r="L85" s="228"/>
      <c r="M85" s="151"/>
      <c r="N85" s="151"/>
      <c r="O85" s="152"/>
      <c r="P85" s="152"/>
      <c r="Q85" s="154"/>
      <c r="R85" s="154"/>
      <c r="S85" s="128" t="s">
        <v>204</v>
      </c>
      <c r="T85" s="106">
        <v>0.4</v>
      </c>
      <c r="U85" s="107">
        <v>43906</v>
      </c>
      <c r="V85" s="107">
        <v>43951</v>
      </c>
      <c r="W85" s="7">
        <f t="shared" ref="W85:W87" si="22">V85-U85</f>
        <v>45</v>
      </c>
      <c r="X85" s="104"/>
      <c r="Y85" s="8">
        <f t="shared" ref="Y85:Y87" si="23">IF(X85="ejecutado",1,0)</f>
        <v>0</v>
      </c>
      <c r="Z85" s="9"/>
      <c r="AA85" s="9"/>
      <c r="AB85" s="122" t="s">
        <v>61</v>
      </c>
      <c r="AC85" s="122" t="s">
        <v>61</v>
      </c>
      <c r="AD85" s="122" t="s">
        <v>62</v>
      </c>
      <c r="AE85" s="122" t="s">
        <v>61</v>
      </c>
      <c r="AF85" s="122" t="s">
        <v>61</v>
      </c>
      <c r="AG85" s="122" t="s">
        <v>61</v>
      </c>
      <c r="AH85" s="122" t="s">
        <v>61</v>
      </c>
      <c r="AI85" s="122" t="s">
        <v>61</v>
      </c>
      <c r="AJ85" s="122" t="s">
        <v>61</v>
      </c>
      <c r="AK85" s="122" t="s">
        <v>61</v>
      </c>
      <c r="AL85" s="122" t="s">
        <v>61</v>
      </c>
      <c r="AM85" s="122" t="s">
        <v>61</v>
      </c>
      <c r="AN85" s="122" t="s">
        <v>61</v>
      </c>
      <c r="AO85" s="122" t="s">
        <v>61</v>
      </c>
      <c r="AP85" s="122" t="s">
        <v>61</v>
      </c>
      <c r="AQ85" s="122" t="s">
        <v>61</v>
      </c>
      <c r="AR85" s="122" t="s">
        <v>61</v>
      </c>
      <c r="AS85" s="122" t="s">
        <v>62</v>
      </c>
    </row>
    <row r="86" spans="1:45" ht="41.45">
      <c r="A86" s="174"/>
      <c r="B86" s="174"/>
      <c r="C86" s="261"/>
      <c r="D86" s="174"/>
      <c r="E86" s="174"/>
      <c r="F86" s="174"/>
      <c r="G86" s="174"/>
      <c r="H86" s="174"/>
      <c r="I86" s="267"/>
      <c r="J86" s="165"/>
      <c r="K86" s="236"/>
      <c r="L86" s="228"/>
      <c r="M86" s="151"/>
      <c r="N86" s="151"/>
      <c r="O86" s="152"/>
      <c r="P86" s="152"/>
      <c r="Q86" s="154"/>
      <c r="R86" s="154"/>
      <c r="S86" s="128" t="s">
        <v>205</v>
      </c>
      <c r="T86" s="106">
        <v>0.2</v>
      </c>
      <c r="U86" s="107">
        <v>43952</v>
      </c>
      <c r="V86" s="107">
        <v>43981</v>
      </c>
      <c r="W86" s="7">
        <f t="shared" si="22"/>
        <v>29</v>
      </c>
      <c r="X86" s="104"/>
      <c r="Y86" s="8">
        <f t="shared" si="23"/>
        <v>0</v>
      </c>
      <c r="Z86" s="9"/>
      <c r="AA86" s="9"/>
      <c r="AB86" s="122" t="s">
        <v>61</v>
      </c>
      <c r="AC86" s="122" t="s">
        <v>61</v>
      </c>
      <c r="AD86" s="122" t="s">
        <v>62</v>
      </c>
      <c r="AE86" s="122" t="s">
        <v>61</v>
      </c>
      <c r="AF86" s="122" t="s">
        <v>61</v>
      </c>
      <c r="AG86" s="122" t="s">
        <v>61</v>
      </c>
      <c r="AH86" s="122" t="s">
        <v>61</v>
      </c>
      <c r="AI86" s="122" t="s">
        <v>61</v>
      </c>
      <c r="AJ86" s="122" t="s">
        <v>61</v>
      </c>
      <c r="AK86" s="122" t="s">
        <v>61</v>
      </c>
      <c r="AL86" s="122" t="s">
        <v>61</v>
      </c>
      <c r="AM86" s="122" t="s">
        <v>61</v>
      </c>
      <c r="AN86" s="122" t="s">
        <v>61</v>
      </c>
      <c r="AO86" s="122" t="s">
        <v>61</v>
      </c>
      <c r="AP86" s="122" t="s">
        <v>61</v>
      </c>
      <c r="AQ86" s="122" t="s">
        <v>61</v>
      </c>
      <c r="AR86" s="122" t="s">
        <v>61</v>
      </c>
      <c r="AS86" s="122" t="s">
        <v>62</v>
      </c>
    </row>
    <row r="87" spans="1:45" ht="27.6">
      <c r="A87" s="174"/>
      <c r="B87" s="159"/>
      <c r="C87" s="262"/>
      <c r="D87" s="159"/>
      <c r="E87" s="159"/>
      <c r="F87" s="159"/>
      <c r="G87" s="159"/>
      <c r="H87" s="159"/>
      <c r="I87" s="268"/>
      <c r="J87" s="166"/>
      <c r="K87" s="236"/>
      <c r="L87" s="228"/>
      <c r="M87" s="151"/>
      <c r="N87" s="151"/>
      <c r="O87" s="152"/>
      <c r="P87" s="152"/>
      <c r="Q87" s="155"/>
      <c r="R87" s="155"/>
      <c r="S87" s="128" t="s">
        <v>206</v>
      </c>
      <c r="T87" s="106">
        <v>0.2</v>
      </c>
      <c r="U87" s="107">
        <v>43983</v>
      </c>
      <c r="V87" s="107">
        <v>44012</v>
      </c>
      <c r="W87" s="7">
        <f t="shared" si="22"/>
        <v>29</v>
      </c>
      <c r="X87" s="104"/>
      <c r="Y87" s="8">
        <f t="shared" si="23"/>
        <v>0</v>
      </c>
      <c r="Z87" s="9"/>
      <c r="AA87" s="9"/>
      <c r="AB87" s="122" t="s">
        <v>61</v>
      </c>
      <c r="AC87" s="122" t="s">
        <v>61</v>
      </c>
      <c r="AD87" s="122" t="s">
        <v>62</v>
      </c>
      <c r="AE87" s="122" t="s">
        <v>61</v>
      </c>
      <c r="AF87" s="122" t="s">
        <v>61</v>
      </c>
      <c r="AG87" s="122" t="s">
        <v>61</v>
      </c>
      <c r="AH87" s="122" t="s">
        <v>61</v>
      </c>
      <c r="AI87" s="122" t="s">
        <v>61</v>
      </c>
      <c r="AJ87" s="122" t="s">
        <v>61</v>
      </c>
      <c r="AK87" s="122" t="s">
        <v>61</v>
      </c>
      <c r="AL87" s="122" t="s">
        <v>61</v>
      </c>
      <c r="AM87" s="122" t="s">
        <v>61</v>
      </c>
      <c r="AN87" s="122" t="s">
        <v>61</v>
      </c>
      <c r="AO87" s="122" t="s">
        <v>61</v>
      </c>
      <c r="AP87" s="122" t="s">
        <v>61</v>
      </c>
      <c r="AQ87" s="122" t="s">
        <v>61</v>
      </c>
      <c r="AR87" s="122" t="s">
        <v>61</v>
      </c>
      <c r="AS87" s="122" t="s">
        <v>62</v>
      </c>
    </row>
    <row r="88" spans="1:45" ht="55.15">
      <c r="A88" s="349">
        <v>5</v>
      </c>
      <c r="B88" s="152" t="s">
        <v>488</v>
      </c>
      <c r="C88" s="152" t="s">
        <v>489</v>
      </c>
      <c r="D88" s="152" t="s">
        <v>103</v>
      </c>
      <c r="E88" s="152" t="s">
        <v>104</v>
      </c>
      <c r="F88" s="152" t="s">
        <v>170</v>
      </c>
      <c r="G88" s="152" t="s">
        <v>490</v>
      </c>
      <c r="H88" s="152" t="s">
        <v>491</v>
      </c>
      <c r="I88" s="228">
        <v>0.35</v>
      </c>
      <c r="J88" s="228">
        <v>0</v>
      </c>
      <c r="K88" s="152" t="s">
        <v>492</v>
      </c>
      <c r="L88" s="228">
        <v>0.5</v>
      </c>
      <c r="M88" s="351">
        <v>43831</v>
      </c>
      <c r="N88" s="351">
        <v>44012</v>
      </c>
      <c r="O88" s="152"/>
      <c r="P88" s="152" t="s">
        <v>493</v>
      </c>
      <c r="Q88" s="182">
        <v>0</v>
      </c>
      <c r="S88" s="128" t="s">
        <v>494</v>
      </c>
      <c r="T88" s="106">
        <v>0.2</v>
      </c>
      <c r="U88" s="138">
        <v>43831</v>
      </c>
      <c r="V88" s="10">
        <v>44012</v>
      </c>
      <c r="W88" s="35">
        <v>180</v>
      </c>
      <c r="X88" s="104"/>
      <c r="Y88" s="125">
        <v>0</v>
      </c>
      <c r="Z88" s="36"/>
      <c r="AA88" s="36"/>
      <c r="AB88" s="104" t="s">
        <v>61</v>
      </c>
      <c r="AC88" s="104" t="s">
        <v>61</v>
      </c>
      <c r="AD88" s="104" t="s">
        <v>61</v>
      </c>
      <c r="AE88" s="104" t="s">
        <v>61</v>
      </c>
      <c r="AF88" s="104" t="s">
        <v>61</v>
      </c>
      <c r="AG88" s="104" t="s">
        <v>61</v>
      </c>
      <c r="AH88" s="104" t="s">
        <v>61</v>
      </c>
      <c r="AI88" s="104" t="s">
        <v>62</v>
      </c>
      <c r="AJ88" s="104" t="s">
        <v>61</v>
      </c>
      <c r="AK88" s="104" t="s">
        <v>61</v>
      </c>
      <c r="AL88" s="104" t="s">
        <v>61</v>
      </c>
      <c r="AM88" s="104" t="s">
        <v>61</v>
      </c>
      <c r="AN88" s="104" t="s">
        <v>61</v>
      </c>
      <c r="AO88" s="104" t="s">
        <v>61</v>
      </c>
      <c r="AP88" s="104" t="s">
        <v>61</v>
      </c>
      <c r="AQ88" s="104" t="s">
        <v>61</v>
      </c>
      <c r="AR88" s="104" t="s">
        <v>61</v>
      </c>
      <c r="AS88" s="104" t="s">
        <v>62</v>
      </c>
    </row>
    <row r="89" spans="1:45" ht="55.15">
      <c r="A89" s="350"/>
      <c r="B89" s="152"/>
      <c r="C89" s="152"/>
      <c r="D89" s="152"/>
      <c r="E89" s="152"/>
      <c r="F89" s="152"/>
      <c r="G89" s="152"/>
      <c r="H89" s="152"/>
      <c r="I89" s="228"/>
      <c r="J89" s="228"/>
      <c r="K89" s="152"/>
      <c r="L89" s="228"/>
      <c r="M89" s="351"/>
      <c r="N89" s="351"/>
      <c r="O89" s="152"/>
      <c r="P89" s="152"/>
      <c r="Q89" s="182"/>
      <c r="S89" s="128" t="s">
        <v>495</v>
      </c>
      <c r="T89" s="106">
        <v>0.2</v>
      </c>
      <c r="U89" s="138">
        <v>43831</v>
      </c>
      <c r="V89" s="10">
        <v>44012</v>
      </c>
      <c r="W89" s="35">
        <v>180</v>
      </c>
      <c r="X89" s="104"/>
      <c r="Y89" s="125">
        <v>0</v>
      </c>
      <c r="Z89" s="36"/>
      <c r="AA89" s="36"/>
      <c r="AB89" s="104" t="s">
        <v>61</v>
      </c>
      <c r="AC89" s="104" t="s">
        <v>61</v>
      </c>
      <c r="AD89" s="104" t="s">
        <v>61</v>
      </c>
      <c r="AE89" s="104" t="s">
        <v>61</v>
      </c>
      <c r="AF89" s="104" t="s">
        <v>61</v>
      </c>
      <c r="AG89" s="104" t="s">
        <v>61</v>
      </c>
      <c r="AH89" s="104" t="s">
        <v>61</v>
      </c>
      <c r="AI89" s="104" t="s">
        <v>62</v>
      </c>
      <c r="AJ89" s="104" t="s">
        <v>61</v>
      </c>
      <c r="AK89" s="104" t="s">
        <v>61</v>
      </c>
      <c r="AL89" s="104" t="s">
        <v>61</v>
      </c>
      <c r="AM89" s="104" t="s">
        <v>61</v>
      </c>
      <c r="AN89" s="104" t="s">
        <v>61</v>
      </c>
      <c r="AO89" s="104" t="s">
        <v>61</v>
      </c>
      <c r="AP89" s="104" t="s">
        <v>61</v>
      </c>
      <c r="AQ89" s="104" t="s">
        <v>61</v>
      </c>
      <c r="AR89" s="104" t="s">
        <v>61</v>
      </c>
      <c r="AS89" s="104" t="s">
        <v>62</v>
      </c>
    </row>
    <row r="90" spans="1:45" ht="41.45">
      <c r="A90" s="350"/>
      <c r="B90" s="152"/>
      <c r="C90" s="152"/>
      <c r="D90" s="152"/>
      <c r="E90" s="152"/>
      <c r="F90" s="152"/>
      <c r="G90" s="152"/>
      <c r="H90" s="152"/>
      <c r="I90" s="228"/>
      <c r="J90" s="228"/>
      <c r="K90" s="152"/>
      <c r="L90" s="228"/>
      <c r="M90" s="351"/>
      <c r="N90" s="351"/>
      <c r="O90" s="152"/>
      <c r="P90" s="152"/>
      <c r="Q90" s="182"/>
      <c r="S90" s="37" t="s">
        <v>496</v>
      </c>
      <c r="T90" s="106">
        <v>0.2</v>
      </c>
      <c r="U90" s="138">
        <v>43831</v>
      </c>
      <c r="V90" s="10">
        <v>44012</v>
      </c>
      <c r="W90" s="35">
        <v>180</v>
      </c>
      <c r="X90" s="104"/>
      <c r="Y90" s="125">
        <v>0</v>
      </c>
      <c r="Z90" s="36"/>
      <c r="AA90" s="36"/>
      <c r="AB90" s="104" t="s">
        <v>61</v>
      </c>
      <c r="AC90" s="104" t="s">
        <v>61</v>
      </c>
      <c r="AD90" s="104" t="s">
        <v>61</v>
      </c>
      <c r="AE90" s="104" t="s">
        <v>61</v>
      </c>
      <c r="AF90" s="104" t="s">
        <v>61</v>
      </c>
      <c r="AG90" s="104" t="s">
        <v>61</v>
      </c>
      <c r="AH90" s="104" t="s">
        <v>61</v>
      </c>
      <c r="AI90" s="104" t="s">
        <v>62</v>
      </c>
      <c r="AJ90" s="104" t="s">
        <v>61</v>
      </c>
      <c r="AK90" s="104" t="s">
        <v>61</v>
      </c>
      <c r="AL90" s="104" t="s">
        <v>61</v>
      </c>
      <c r="AM90" s="104" t="s">
        <v>61</v>
      </c>
      <c r="AN90" s="104" t="s">
        <v>61</v>
      </c>
      <c r="AO90" s="104" t="s">
        <v>61</v>
      </c>
      <c r="AP90" s="104" t="s">
        <v>61</v>
      </c>
      <c r="AQ90" s="104" t="s">
        <v>61</v>
      </c>
      <c r="AR90" s="104" t="s">
        <v>61</v>
      </c>
      <c r="AS90" s="104" t="s">
        <v>62</v>
      </c>
    </row>
    <row r="91" spans="1:45" ht="41.45">
      <c r="A91" s="350"/>
      <c r="B91" s="152"/>
      <c r="C91" s="152"/>
      <c r="D91" s="152"/>
      <c r="E91" s="152"/>
      <c r="F91" s="152"/>
      <c r="G91" s="152"/>
      <c r="H91" s="152"/>
      <c r="I91" s="228"/>
      <c r="J91" s="228"/>
      <c r="K91" s="152"/>
      <c r="L91" s="228"/>
      <c r="M91" s="351"/>
      <c r="N91" s="351"/>
      <c r="O91" s="152"/>
      <c r="P91" s="152"/>
      <c r="Q91" s="182"/>
      <c r="S91" s="128" t="s">
        <v>497</v>
      </c>
      <c r="T91" s="106">
        <v>0.2</v>
      </c>
      <c r="U91" s="138">
        <v>43831</v>
      </c>
      <c r="V91" s="10">
        <v>44012</v>
      </c>
      <c r="W91" s="35">
        <v>180</v>
      </c>
      <c r="X91" s="104"/>
      <c r="Y91" s="125">
        <v>0</v>
      </c>
      <c r="Z91" s="36"/>
      <c r="AA91" s="36"/>
      <c r="AB91" s="104" t="s">
        <v>61</v>
      </c>
      <c r="AC91" s="104" t="s">
        <v>61</v>
      </c>
      <c r="AD91" s="104" t="s">
        <v>61</v>
      </c>
      <c r="AE91" s="104" t="s">
        <v>61</v>
      </c>
      <c r="AF91" s="104" t="s">
        <v>61</v>
      </c>
      <c r="AG91" s="104" t="s">
        <v>61</v>
      </c>
      <c r="AH91" s="104" t="s">
        <v>61</v>
      </c>
      <c r="AI91" s="104" t="s">
        <v>62</v>
      </c>
      <c r="AJ91" s="104" t="s">
        <v>61</v>
      </c>
      <c r="AK91" s="104" t="s">
        <v>61</v>
      </c>
      <c r="AL91" s="104" t="s">
        <v>61</v>
      </c>
      <c r="AM91" s="104" t="s">
        <v>61</v>
      </c>
      <c r="AN91" s="104" t="s">
        <v>61</v>
      </c>
      <c r="AO91" s="104" t="s">
        <v>61</v>
      </c>
      <c r="AP91" s="104" t="s">
        <v>61</v>
      </c>
      <c r="AQ91" s="104" t="s">
        <v>61</v>
      </c>
      <c r="AR91" s="104" t="s">
        <v>61</v>
      </c>
      <c r="AS91" s="104" t="s">
        <v>62</v>
      </c>
    </row>
    <row r="92" spans="1:45" ht="55.15">
      <c r="A92" s="350"/>
      <c r="B92" s="152"/>
      <c r="C92" s="152"/>
      <c r="D92" s="152"/>
      <c r="E92" s="152"/>
      <c r="F92" s="152"/>
      <c r="G92" s="152"/>
      <c r="H92" s="152"/>
      <c r="I92" s="228"/>
      <c r="J92" s="228"/>
      <c r="K92" s="152"/>
      <c r="L92" s="228"/>
      <c r="M92" s="351"/>
      <c r="N92" s="351"/>
      <c r="O92" s="152"/>
      <c r="P92" s="152"/>
      <c r="Q92" s="182"/>
      <c r="S92" s="128" t="s">
        <v>498</v>
      </c>
      <c r="T92" s="106">
        <v>0.2</v>
      </c>
      <c r="U92" s="138">
        <v>43831</v>
      </c>
      <c r="V92" s="10">
        <v>44012</v>
      </c>
      <c r="W92" s="35">
        <v>180</v>
      </c>
      <c r="X92" s="104"/>
      <c r="Y92" s="125">
        <v>0</v>
      </c>
      <c r="Z92" s="36"/>
      <c r="AA92" s="36"/>
      <c r="AB92" s="104" t="s">
        <v>61</v>
      </c>
      <c r="AC92" s="104" t="s">
        <v>61</v>
      </c>
      <c r="AD92" s="104" t="s">
        <v>61</v>
      </c>
      <c r="AE92" s="104" t="s">
        <v>61</v>
      </c>
      <c r="AF92" s="104" t="s">
        <v>61</v>
      </c>
      <c r="AG92" s="104" t="s">
        <v>61</v>
      </c>
      <c r="AH92" s="104" t="s">
        <v>61</v>
      </c>
      <c r="AI92" s="104" t="s">
        <v>62</v>
      </c>
      <c r="AJ92" s="104" t="s">
        <v>61</v>
      </c>
      <c r="AK92" s="104" t="s">
        <v>61</v>
      </c>
      <c r="AL92" s="104" t="s">
        <v>61</v>
      </c>
      <c r="AM92" s="104" t="s">
        <v>61</v>
      </c>
      <c r="AN92" s="104" t="s">
        <v>61</v>
      </c>
      <c r="AO92" s="104" t="s">
        <v>61</v>
      </c>
      <c r="AP92" s="104" t="s">
        <v>61</v>
      </c>
      <c r="AQ92" s="104" t="s">
        <v>61</v>
      </c>
      <c r="AR92" s="104" t="s">
        <v>61</v>
      </c>
      <c r="AS92" s="104" t="s">
        <v>62</v>
      </c>
    </row>
    <row r="93" spans="1:45" ht="41.45">
      <c r="A93" s="350"/>
      <c r="B93" s="152"/>
      <c r="C93" s="152"/>
      <c r="D93" s="152"/>
      <c r="E93" s="152"/>
      <c r="F93" s="152"/>
      <c r="G93" s="152" t="s">
        <v>499</v>
      </c>
      <c r="H93" s="152" t="s">
        <v>500</v>
      </c>
      <c r="I93" s="228">
        <v>0.35</v>
      </c>
      <c r="J93" s="228">
        <v>0</v>
      </c>
      <c r="K93" s="152" t="s">
        <v>501</v>
      </c>
      <c r="L93" s="228">
        <v>0.5</v>
      </c>
      <c r="M93" s="351">
        <v>43831</v>
      </c>
      <c r="N93" s="351">
        <v>44012</v>
      </c>
      <c r="O93" s="152"/>
      <c r="P93" s="152" t="s">
        <v>493</v>
      </c>
      <c r="Q93" s="182">
        <v>0</v>
      </c>
      <c r="S93" s="128" t="s">
        <v>502</v>
      </c>
      <c r="T93" s="106">
        <v>0.2</v>
      </c>
      <c r="U93" s="138">
        <v>43831</v>
      </c>
      <c r="V93" s="10">
        <v>44012</v>
      </c>
      <c r="W93" s="35">
        <v>180</v>
      </c>
      <c r="X93" s="104"/>
      <c r="Y93" s="125">
        <v>0</v>
      </c>
      <c r="Z93" s="36"/>
      <c r="AA93" s="36"/>
      <c r="AB93" s="104" t="s">
        <v>61</v>
      </c>
      <c r="AC93" s="104" t="s">
        <v>61</v>
      </c>
      <c r="AD93" s="104" t="s">
        <v>61</v>
      </c>
      <c r="AE93" s="104" t="s">
        <v>61</v>
      </c>
      <c r="AF93" s="104" t="s">
        <v>61</v>
      </c>
      <c r="AG93" s="104" t="s">
        <v>61</v>
      </c>
      <c r="AH93" s="104" t="s">
        <v>61</v>
      </c>
      <c r="AI93" s="104" t="s">
        <v>62</v>
      </c>
      <c r="AJ93" s="104" t="s">
        <v>61</v>
      </c>
      <c r="AK93" s="104" t="s">
        <v>61</v>
      </c>
      <c r="AL93" s="104" t="s">
        <v>61</v>
      </c>
      <c r="AM93" s="104" t="s">
        <v>61</v>
      </c>
      <c r="AN93" s="104" t="s">
        <v>61</v>
      </c>
      <c r="AO93" s="104" t="s">
        <v>61</v>
      </c>
      <c r="AP93" s="104" t="s">
        <v>61</v>
      </c>
      <c r="AQ93" s="104" t="s">
        <v>61</v>
      </c>
      <c r="AR93" s="104" t="s">
        <v>61</v>
      </c>
      <c r="AS93" s="104" t="s">
        <v>62</v>
      </c>
    </row>
    <row r="94" spans="1:45" ht="69">
      <c r="A94" s="350"/>
      <c r="B94" s="152"/>
      <c r="C94" s="152"/>
      <c r="D94" s="152"/>
      <c r="E94" s="152"/>
      <c r="F94" s="152"/>
      <c r="G94" s="152"/>
      <c r="H94" s="152"/>
      <c r="I94" s="228"/>
      <c r="J94" s="228"/>
      <c r="K94" s="152"/>
      <c r="L94" s="228"/>
      <c r="M94" s="351"/>
      <c r="N94" s="351"/>
      <c r="O94" s="152"/>
      <c r="P94" s="152"/>
      <c r="Q94" s="182"/>
      <c r="S94" s="128" t="s">
        <v>503</v>
      </c>
      <c r="T94" s="106">
        <v>0.2</v>
      </c>
      <c r="U94" s="138">
        <v>43831</v>
      </c>
      <c r="V94" s="10">
        <v>44012</v>
      </c>
      <c r="W94" s="35">
        <v>180</v>
      </c>
      <c r="X94" s="104"/>
      <c r="Y94" s="125">
        <v>0</v>
      </c>
      <c r="Z94" s="36"/>
      <c r="AA94" s="36"/>
      <c r="AB94" s="104" t="s">
        <v>61</v>
      </c>
      <c r="AC94" s="104" t="s">
        <v>61</v>
      </c>
      <c r="AD94" s="104" t="s">
        <v>61</v>
      </c>
      <c r="AE94" s="104" t="s">
        <v>61</v>
      </c>
      <c r="AF94" s="104" t="s">
        <v>61</v>
      </c>
      <c r="AG94" s="104" t="s">
        <v>61</v>
      </c>
      <c r="AH94" s="104" t="s">
        <v>61</v>
      </c>
      <c r="AI94" s="104" t="s">
        <v>62</v>
      </c>
      <c r="AJ94" s="104" t="s">
        <v>61</v>
      </c>
      <c r="AK94" s="104" t="s">
        <v>61</v>
      </c>
      <c r="AL94" s="104" t="s">
        <v>61</v>
      </c>
      <c r="AM94" s="104" t="s">
        <v>61</v>
      </c>
      <c r="AN94" s="104" t="s">
        <v>61</v>
      </c>
      <c r="AO94" s="104" t="s">
        <v>61</v>
      </c>
      <c r="AP94" s="104" t="s">
        <v>61</v>
      </c>
      <c r="AQ94" s="104" t="s">
        <v>61</v>
      </c>
      <c r="AR94" s="104" t="s">
        <v>61</v>
      </c>
      <c r="AS94" s="104" t="s">
        <v>62</v>
      </c>
    </row>
    <row r="95" spans="1:45" ht="41.45">
      <c r="A95" s="350"/>
      <c r="B95" s="152"/>
      <c r="C95" s="152"/>
      <c r="D95" s="152"/>
      <c r="E95" s="152"/>
      <c r="F95" s="152"/>
      <c r="G95" s="152"/>
      <c r="H95" s="152"/>
      <c r="I95" s="228"/>
      <c r="J95" s="228"/>
      <c r="K95" s="152"/>
      <c r="L95" s="228"/>
      <c r="M95" s="351"/>
      <c r="N95" s="351"/>
      <c r="O95" s="152"/>
      <c r="P95" s="152"/>
      <c r="Q95" s="182"/>
      <c r="S95" s="128" t="s">
        <v>504</v>
      </c>
      <c r="T95" s="106">
        <v>0.2</v>
      </c>
      <c r="U95" s="138">
        <v>43831</v>
      </c>
      <c r="V95" s="10">
        <v>44012</v>
      </c>
      <c r="W95" s="35">
        <v>180</v>
      </c>
      <c r="X95" s="104"/>
      <c r="Y95" s="125">
        <v>0</v>
      </c>
      <c r="Z95" s="36"/>
      <c r="AA95" s="36"/>
      <c r="AB95" s="104" t="s">
        <v>61</v>
      </c>
      <c r="AC95" s="104" t="s">
        <v>61</v>
      </c>
      <c r="AD95" s="104" t="s">
        <v>61</v>
      </c>
      <c r="AE95" s="104" t="s">
        <v>61</v>
      </c>
      <c r="AF95" s="104" t="s">
        <v>61</v>
      </c>
      <c r="AG95" s="104" t="s">
        <v>61</v>
      </c>
      <c r="AH95" s="104" t="s">
        <v>61</v>
      </c>
      <c r="AI95" s="104" t="s">
        <v>62</v>
      </c>
      <c r="AJ95" s="104" t="s">
        <v>61</v>
      </c>
      <c r="AK95" s="104" t="s">
        <v>61</v>
      </c>
      <c r="AL95" s="104" t="s">
        <v>61</v>
      </c>
      <c r="AM95" s="104" t="s">
        <v>61</v>
      </c>
      <c r="AN95" s="104" t="s">
        <v>61</v>
      </c>
      <c r="AO95" s="104" t="s">
        <v>61</v>
      </c>
      <c r="AP95" s="104" t="s">
        <v>61</v>
      </c>
      <c r="AQ95" s="104" t="s">
        <v>61</v>
      </c>
      <c r="AR95" s="104" t="s">
        <v>61</v>
      </c>
      <c r="AS95" s="104" t="s">
        <v>62</v>
      </c>
    </row>
    <row r="96" spans="1:45" ht="27.6">
      <c r="A96" s="350"/>
      <c r="B96" s="152"/>
      <c r="C96" s="152"/>
      <c r="D96" s="152"/>
      <c r="E96" s="152"/>
      <c r="F96" s="152"/>
      <c r="G96" s="152"/>
      <c r="H96" s="152"/>
      <c r="I96" s="228"/>
      <c r="J96" s="228"/>
      <c r="K96" s="152"/>
      <c r="L96" s="228"/>
      <c r="M96" s="351"/>
      <c r="N96" s="351"/>
      <c r="O96" s="152"/>
      <c r="P96" s="152"/>
      <c r="Q96" s="182"/>
      <c r="S96" s="128" t="s">
        <v>505</v>
      </c>
      <c r="T96" s="106">
        <v>0.4</v>
      </c>
      <c r="U96" s="138">
        <v>43831</v>
      </c>
      <c r="V96" s="10">
        <v>44012</v>
      </c>
      <c r="W96" s="35">
        <v>180</v>
      </c>
      <c r="X96" s="104"/>
      <c r="Y96" s="125">
        <v>0</v>
      </c>
      <c r="Z96" s="36"/>
      <c r="AA96" s="36"/>
      <c r="AB96" s="104" t="s">
        <v>61</v>
      </c>
      <c r="AC96" s="104" t="s">
        <v>61</v>
      </c>
      <c r="AD96" s="104" t="s">
        <v>61</v>
      </c>
      <c r="AE96" s="104" t="s">
        <v>61</v>
      </c>
      <c r="AF96" s="104" t="s">
        <v>61</v>
      </c>
      <c r="AG96" s="104" t="s">
        <v>61</v>
      </c>
      <c r="AH96" s="104" t="s">
        <v>61</v>
      </c>
      <c r="AI96" s="104" t="s">
        <v>62</v>
      </c>
      <c r="AJ96" s="104" t="s">
        <v>61</v>
      </c>
      <c r="AK96" s="104" t="s">
        <v>61</v>
      </c>
      <c r="AL96" s="104" t="s">
        <v>61</v>
      </c>
      <c r="AM96" s="104" t="s">
        <v>61</v>
      </c>
      <c r="AN96" s="104" t="s">
        <v>61</v>
      </c>
      <c r="AO96" s="104" t="s">
        <v>61</v>
      </c>
      <c r="AP96" s="104" t="s">
        <v>61</v>
      </c>
      <c r="AQ96" s="104" t="s">
        <v>61</v>
      </c>
      <c r="AR96" s="104" t="s">
        <v>61</v>
      </c>
      <c r="AS96" s="104" t="s">
        <v>62</v>
      </c>
    </row>
    <row r="97" spans="1:45" ht="165.6">
      <c r="A97" s="350"/>
      <c r="B97" s="152"/>
      <c r="C97" s="152"/>
      <c r="D97" s="104" t="s">
        <v>52</v>
      </c>
      <c r="E97" s="104" t="s">
        <v>506</v>
      </c>
      <c r="F97" s="104" t="s">
        <v>54</v>
      </c>
      <c r="G97" s="104" t="s">
        <v>507</v>
      </c>
      <c r="H97" s="104" t="s">
        <v>508</v>
      </c>
      <c r="I97" s="106">
        <v>0.2</v>
      </c>
      <c r="J97" s="106">
        <v>0</v>
      </c>
      <c r="K97" s="104" t="s">
        <v>509</v>
      </c>
      <c r="L97" s="106">
        <v>1</v>
      </c>
      <c r="M97" s="138">
        <v>43831</v>
      </c>
      <c r="N97" s="138">
        <v>44012</v>
      </c>
      <c r="O97" s="104"/>
      <c r="P97" s="104" t="s">
        <v>493</v>
      </c>
      <c r="Q97" s="125">
        <v>0</v>
      </c>
      <c r="S97" s="128" t="s">
        <v>510</v>
      </c>
      <c r="T97" s="106">
        <v>1</v>
      </c>
      <c r="U97" s="138">
        <v>43831</v>
      </c>
      <c r="V97" s="10">
        <v>44012</v>
      </c>
      <c r="W97" s="35">
        <v>180</v>
      </c>
      <c r="X97" s="104"/>
      <c r="Y97" s="125">
        <v>0</v>
      </c>
      <c r="Z97" s="36"/>
      <c r="AA97" s="36"/>
      <c r="AB97" s="104" t="s">
        <v>61</v>
      </c>
      <c r="AC97" s="104" t="s">
        <v>61</v>
      </c>
      <c r="AD97" s="104" t="s">
        <v>61</v>
      </c>
      <c r="AE97" s="104" t="s">
        <v>61</v>
      </c>
      <c r="AF97" s="104" t="s">
        <v>61</v>
      </c>
      <c r="AG97" s="104" t="s">
        <v>61</v>
      </c>
      <c r="AH97" s="104" t="s">
        <v>61</v>
      </c>
      <c r="AI97" s="104" t="s">
        <v>62</v>
      </c>
      <c r="AJ97" s="104" t="s">
        <v>61</v>
      </c>
      <c r="AK97" s="104" t="s">
        <v>61</v>
      </c>
      <c r="AL97" s="104" t="s">
        <v>61</v>
      </c>
      <c r="AM97" s="104" t="s">
        <v>61</v>
      </c>
      <c r="AN97" s="104" t="s">
        <v>61</v>
      </c>
      <c r="AO97" s="104" t="s">
        <v>61</v>
      </c>
      <c r="AP97" s="104" t="s">
        <v>61</v>
      </c>
      <c r="AQ97" s="104" t="s">
        <v>61</v>
      </c>
      <c r="AR97" s="104" t="s">
        <v>61</v>
      </c>
      <c r="AS97" s="104" t="s">
        <v>62</v>
      </c>
    </row>
    <row r="98" spans="1:45" ht="158.44999999999999">
      <c r="A98" s="350"/>
      <c r="B98" s="152"/>
      <c r="C98" s="152"/>
      <c r="D98" s="133" t="s">
        <v>52</v>
      </c>
      <c r="E98" s="133" t="s">
        <v>511</v>
      </c>
      <c r="F98" s="133" t="s">
        <v>512</v>
      </c>
      <c r="G98" s="133" t="s">
        <v>513</v>
      </c>
      <c r="H98" s="133" t="s">
        <v>514</v>
      </c>
      <c r="I98" s="38">
        <v>0.1</v>
      </c>
      <c r="J98" s="38">
        <v>0</v>
      </c>
      <c r="K98" s="104" t="s">
        <v>515</v>
      </c>
      <c r="L98" s="106">
        <v>1</v>
      </c>
      <c r="M98" s="138">
        <v>43831</v>
      </c>
      <c r="N98" s="138">
        <v>44012</v>
      </c>
      <c r="O98" s="133"/>
      <c r="P98" s="133" t="s">
        <v>493</v>
      </c>
      <c r="Q98" s="38">
        <v>0</v>
      </c>
      <c r="S98" s="128" t="s">
        <v>516</v>
      </c>
      <c r="T98" s="38">
        <v>1</v>
      </c>
      <c r="U98" s="138">
        <v>43831</v>
      </c>
      <c r="V98" s="10">
        <v>44012</v>
      </c>
      <c r="W98" s="35">
        <v>180</v>
      </c>
      <c r="X98" s="133"/>
      <c r="Y98" s="38">
        <v>0</v>
      </c>
      <c r="Z98" s="133"/>
      <c r="AA98" s="133"/>
      <c r="AB98" s="104" t="s">
        <v>61</v>
      </c>
      <c r="AC98" s="104" t="s">
        <v>61</v>
      </c>
      <c r="AD98" s="104" t="s">
        <v>61</v>
      </c>
      <c r="AE98" s="104" t="s">
        <v>61</v>
      </c>
      <c r="AF98" s="104" t="s">
        <v>61</v>
      </c>
      <c r="AG98" s="104" t="s">
        <v>61</v>
      </c>
      <c r="AH98" s="104" t="s">
        <v>61</v>
      </c>
      <c r="AI98" s="104" t="s">
        <v>62</v>
      </c>
      <c r="AJ98" s="104" t="s">
        <v>61</v>
      </c>
      <c r="AK98" s="104" t="s">
        <v>61</v>
      </c>
      <c r="AL98" s="104" t="s">
        <v>61</v>
      </c>
      <c r="AM98" s="104" t="s">
        <v>61</v>
      </c>
      <c r="AN98" s="104" t="s">
        <v>61</v>
      </c>
      <c r="AO98" s="104" t="s">
        <v>61</v>
      </c>
      <c r="AP98" s="104" t="s">
        <v>61</v>
      </c>
      <c r="AQ98" s="104" t="s">
        <v>61</v>
      </c>
      <c r="AR98" s="104" t="s">
        <v>61</v>
      </c>
      <c r="AS98" s="104" t="s">
        <v>62</v>
      </c>
    </row>
    <row r="99" spans="1:45" ht="41.45">
      <c r="A99" s="158">
        <v>6</v>
      </c>
      <c r="B99" s="158" t="s">
        <v>207</v>
      </c>
      <c r="C99" s="260" t="s">
        <v>208</v>
      </c>
      <c r="D99" s="158" t="s">
        <v>52</v>
      </c>
      <c r="E99" s="158" t="s">
        <v>131</v>
      </c>
      <c r="F99" s="158" t="s">
        <v>198</v>
      </c>
      <c r="G99" s="158" t="s">
        <v>209</v>
      </c>
      <c r="H99" s="158" t="s">
        <v>210</v>
      </c>
      <c r="I99" s="167">
        <v>0.4</v>
      </c>
      <c r="J99" s="167">
        <v>0</v>
      </c>
      <c r="K99" s="170" t="s">
        <v>211</v>
      </c>
      <c r="L99" s="228">
        <v>0.45</v>
      </c>
      <c r="M99" s="151">
        <v>43831</v>
      </c>
      <c r="N99" s="151">
        <v>44012</v>
      </c>
      <c r="O99" s="152"/>
      <c r="P99" s="152" t="s">
        <v>212</v>
      </c>
      <c r="Q99" s="153">
        <v>0</v>
      </c>
      <c r="R99" s="153" t="s">
        <v>99</v>
      </c>
      <c r="S99" s="128" t="s">
        <v>213</v>
      </c>
      <c r="T99" s="106">
        <v>0.5</v>
      </c>
      <c r="U99" s="117">
        <v>43831</v>
      </c>
      <c r="V99" s="117">
        <v>43921</v>
      </c>
      <c r="W99" s="7">
        <f>V99-U99</f>
        <v>90</v>
      </c>
      <c r="X99" s="104"/>
      <c r="Y99" s="8">
        <f>IF(X99="ejecutado",1,0)</f>
        <v>0</v>
      </c>
      <c r="Z99" s="9"/>
      <c r="AA99" s="9"/>
      <c r="AB99" s="122" t="s">
        <v>62</v>
      </c>
      <c r="AC99" s="122" t="s">
        <v>62</v>
      </c>
      <c r="AD99" s="122" t="s">
        <v>62</v>
      </c>
      <c r="AE99" s="122" t="s">
        <v>61</v>
      </c>
      <c r="AF99" s="122" t="s">
        <v>61</v>
      </c>
      <c r="AG99" s="122" t="s">
        <v>61</v>
      </c>
      <c r="AH99" s="122" t="s">
        <v>62</v>
      </c>
      <c r="AI99" s="122" t="s">
        <v>62</v>
      </c>
      <c r="AJ99" s="122" t="s">
        <v>61</v>
      </c>
      <c r="AK99" s="122" t="s">
        <v>61</v>
      </c>
      <c r="AL99" s="122" t="s">
        <v>61</v>
      </c>
      <c r="AM99" s="122" t="s">
        <v>61</v>
      </c>
      <c r="AN99" s="122" t="s">
        <v>61</v>
      </c>
      <c r="AO99" s="122" t="s">
        <v>61</v>
      </c>
      <c r="AP99" s="122" t="s">
        <v>61</v>
      </c>
      <c r="AQ99" s="122" t="s">
        <v>61</v>
      </c>
      <c r="AR99" s="122" t="s">
        <v>61</v>
      </c>
      <c r="AS99" s="122" t="s">
        <v>62</v>
      </c>
    </row>
    <row r="100" spans="1:45" ht="41.45">
      <c r="A100" s="174"/>
      <c r="B100" s="174"/>
      <c r="C100" s="261"/>
      <c r="D100" s="174"/>
      <c r="E100" s="174"/>
      <c r="F100" s="174"/>
      <c r="G100" s="174"/>
      <c r="H100" s="174"/>
      <c r="I100" s="165"/>
      <c r="J100" s="165"/>
      <c r="K100" s="170"/>
      <c r="L100" s="228"/>
      <c r="M100" s="151"/>
      <c r="N100" s="151"/>
      <c r="O100" s="152"/>
      <c r="P100" s="152"/>
      <c r="Q100" s="154"/>
      <c r="R100" s="154"/>
      <c r="S100" s="128" t="s">
        <v>213</v>
      </c>
      <c r="T100" s="106">
        <v>0.5</v>
      </c>
      <c r="U100" s="117">
        <v>43922</v>
      </c>
      <c r="V100" s="117">
        <v>44012</v>
      </c>
      <c r="W100" s="7">
        <f t="shared" ref="W100" si="24">V100-U100</f>
        <v>90</v>
      </c>
      <c r="X100" s="104"/>
      <c r="Y100" s="8">
        <f t="shared" ref="Y100" si="25">IF(X100="ejecutado",1,0)</f>
        <v>0</v>
      </c>
      <c r="Z100" s="9"/>
      <c r="AA100" s="9"/>
      <c r="AB100" s="122" t="s">
        <v>62</v>
      </c>
      <c r="AC100" s="122" t="s">
        <v>62</v>
      </c>
      <c r="AD100" s="122" t="s">
        <v>62</v>
      </c>
      <c r="AE100" s="122" t="s">
        <v>61</v>
      </c>
      <c r="AF100" s="122" t="s">
        <v>61</v>
      </c>
      <c r="AG100" s="122" t="s">
        <v>61</v>
      </c>
      <c r="AH100" s="122" t="s">
        <v>62</v>
      </c>
      <c r="AI100" s="122" t="s">
        <v>62</v>
      </c>
      <c r="AJ100" s="122" t="s">
        <v>61</v>
      </c>
      <c r="AK100" s="122" t="s">
        <v>61</v>
      </c>
      <c r="AL100" s="122" t="s">
        <v>61</v>
      </c>
      <c r="AM100" s="122" t="s">
        <v>61</v>
      </c>
      <c r="AN100" s="122" t="s">
        <v>61</v>
      </c>
      <c r="AO100" s="122" t="s">
        <v>61</v>
      </c>
      <c r="AP100" s="122" t="s">
        <v>61</v>
      </c>
      <c r="AQ100" s="122" t="s">
        <v>61</v>
      </c>
      <c r="AR100" s="122" t="s">
        <v>61</v>
      </c>
      <c r="AS100" s="122" t="s">
        <v>62</v>
      </c>
    </row>
    <row r="101" spans="1:45" ht="41.45">
      <c r="A101" s="174"/>
      <c r="B101" s="174"/>
      <c r="C101" s="261"/>
      <c r="D101" s="174"/>
      <c r="E101" s="174"/>
      <c r="F101" s="174"/>
      <c r="G101" s="174"/>
      <c r="H101" s="174"/>
      <c r="I101" s="165"/>
      <c r="J101" s="165"/>
      <c r="K101" s="263" t="s">
        <v>214</v>
      </c>
      <c r="L101" s="153">
        <v>0.45</v>
      </c>
      <c r="M101" s="151">
        <v>43831</v>
      </c>
      <c r="N101" s="151">
        <v>44012</v>
      </c>
      <c r="O101" s="152"/>
      <c r="P101" s="153" t="s">
        <v>215</v>
      </c>
      <c r="Q101" s="153">
        <v>0</v>
      </c>
      <c r="R101" s="153" t="s">
        <v>99</v>
      </c>
      <c r="S101" s="128" t="s">
        <v>216</v>
      </c>
      <c r="T101" s="106">
        <v>0.5</v>
      </c>
      <c r="U101" s="117">
        <v>43831</v>
      </c>
      <c r="V101" s="117">
        <v>43921</v>
      </c>
      <c r="W101" s="7">
        <f>V101-U101</f>
        <v>90</v>
      </c>
      <c r="X101" s="104"/>
      <c r="Y101" s="8">
        <f>IF(X101="ejecutado",1,0)</f>
        <v>0</v>
      </c>
      <c r="Z101" s="9"/>
      <c r="AA101" s="9"/>
      <c r="AB101" s="122" t="s">
        <v>62</v>
      </c>
      <c r="AC101" s="122" t="s">
        <v>62</v>
      </c>
      <c r="AD101" s="122" t="s">
        <v>62</v>
      </c>
      <c r="AE101" s="122" t="s">
        <v>61</v>
      </c>
      <c r="AF101" s="122" t="s">
        <v>61</v>
      </c>
      <c r="AG101" s="122" t="s">
        <v>61</v>
      </c>
      <c r="AH101" s="122" t="s">
        <v>62</v>
      </c>
      <c r="AI101" s="122" t="s">
        <v>62</v>
      </c>
      <c r="AJ101" s="122" t="s">
        <v>61</v>
      </c>
      <c r="AK101" s="122" t="s">
        <v>61</v>
      </c>
      <c r="AL101" s="122" t="s">
        <v>62</v>
      </c>
      <c r="AM101" s="122" t="s">
        <v>61</v>
      </c>
      <c r="AN101" s="122" t="s">
        <v>61</v>
      </c>
      <c r="AO101" s="122" t="s">
        <v>61</v>
      </c>
      <c r="AP101" s="122" t="s">
        <v>61</v>
      </c>
      <c r="AQ101" s="122" t="s">
        <v>61</v>
      </c>
      <c r="AR101" s="122" t="s">
        <v>61</v>
      </c>
      <c r="AS101" s="122" t="s">
        <v>62</v>
      </c>
    </row>
    <row r="102" spans="1:45" ht="41.45">
      <c r="A102" s="174"/>
      <c r="B102" s="174"/>
      <c r="C102" s="261"/>
      <c r="D102" s="174"/>
      <c r="E102" s="174"/>
      <c r="F102" s="174"/>
      <c r="G102" s="174"/>
      <c r="H102" s="174"/>
      <c r="I102" s="165"/>
      <c r="J102" s="165"/>
      <c r="K102" s="264"/>
      <c r="L102" s="154"/>
      <c r="M102" s="151"/>
      <c r="N102" s="151"/>
      <c r="O102" s="152"/>
      <c r="P102" s="154"/>
      <c r="Q102" s="155"/>
      <c r="R102" s="154"/>
      <c r="S102" s="128" t="s">
        <v>216</v>
      </c>
      <c r="T102" s="106">
        <v>0.5</v>
      </c>
      <c r="U102" s="117">
        <v>43922</v>
      </c>
      <c r="V102" s="117">
        <v>44012</v>
      </c>
      <c r="W102" s="7"/>
      <c r="X102" s="104"/>
      <c r="Y102" s="8"/>
      <c r="Z102" s="9"/>
      <c r="AA102" s="9"/>
      <c r="AB102" s="122" t="s">
        <v>62</v>
      </c>
      <c r="AC102" s="122" t="s">
        <v>62</v>
      </c>
      <c r="AD102" s="122" t="s">
        <v>62</v>
      </c>
      <c r="AE102" s="122" t="s">
        <v>61</v>
      </c>
      <c r="AF102" s="122" t="s">
        <v>61</v>
      </c>
      <c r="AG102" s="122" t="s">
        <v>61</v>
      </c>
      <c r="AH102" s="122" t="s">
        <v>62</v>
      </c>
      <c r="AI102" s="122" t="s">
        <v>62</v>
      </c>
      <c r="AJ102" s="122" t="s">
        <v>61</v>
      </c>
      <c r="AK102" s="122" t="s">
        <v>61</v>
      </c>
      <c r="AL102" s="122" t="s">
        <v>62</v>
      </c>
      <c r="AM102" s="122" t="s">
        <v>61</v>
      </c>
      <c r="AN102" s="122" t="s">
        <v>61</v>
      </c>
      <c r="AO102" s="122" t="s">
        <v>61</v>
      </c>
      <c r="AP102" s="122" t="s">
        <v>61</v>
      </c>
      <c r="AQ102" s="122" t="s">
        <v>61</v>
      </c>
      <c r="AR102" s="122" t="s">
        <v>61</v>
      </c>
      <c r="AS102" s="122" t="s">
        <v>62</v>
      </c>
    </row>
    <row r="103" spans="1:45" ht="27.6">
      <c r="A103" s="174"/>
      <c r="B103" s="174"/>
      <c r="C103" s="261"/>
      <c r="D103" s="174"/>
      <c r="E103" s="174"/>
      <c r="F103" s="174"/>
      <c r="G103" s="174"/>
      <c r="H103" s="174"/>
      <c r="I103" s="165"/>
      <c r="J103" s="165"/>
      <c r="K103" s="263" t="s">
        <v>217</v>
      </c>
      <c r="L103" s="148">
        <v>0.1</v>
      </c>
      <c r="M103" s="151">
        <v>43831</v>
      </c>
      <c r="N103" s="151">
        <v>44012</v>
      </c>
      <c r="O103" s="152"/>
      <c r="P103" s="158" t="s">
        <v>218</v>
      </c>
      <c r="Q103" s="153">
        <v>0</v>
      </c>
      <c r="R103" s="153" t="s">
        <v>99</v>
      </c>
      <c r="S103" s="128" t="s">
        <v>219</v>
      </c>
      <c r="T103" s="106">
        <v>0.25</v>
      </c>
      <c r="U103" s="117">
        <v>43831</v>
      </c>
      <c r="V103" s="117">
        <v>43921</v>
      </c>
      <c r="W103" s="7"/>
      <c r="X103" s="104"/>
      <c r="Y103" s="8"/>
      <c r="Z103" s="9"/>
      <c r="AA103" s="9"/>
      <c r="AB103" s="122" t="s">
        <v>62</v>
      </c>
      <c r="AC103" s="122" t="s">
        <v>62</v>
      </c>
      <c r="AD103" s="122" t="s">
        <v>62</v>
      </c>
      <c r="AE103" s="122" t="s">
        <v>61</v>
      </c>
      <c r="AF103" s="122" t="s">
        <v>61</v>
      </c>
      <c r="AG103" s="122" t="s">
        <v>61</v>
      </c>
      <c r="AH103" s="122" t="s">
        <v>62</v>
      </c>
      <c r="AI103" s="122" t="s">
        <v>62</v>
      </c>
      <c r="AJ103" s="122" t="s">
        <v>61</v>
      </c>
      <c r="AK103" s="122" t="s">
        <v>61</v>
      </c>
      <c r="AL103" s="122" t="s">
        <v>62</v>
      </c>
      <c r="AM103" s="122" t="s">
        <v>61</v>
      </c>
      <c r="AN103" s="122" t="s">
        <v>61</v>
      </c>
      <c r="AO103" s="122" t="s">
        <v>61</v>
      </c>
      <c r="AP103" s="122" t="s">
        <v>61</v>
      </c>
      <c r="AQ103" s="122" t="s">
        <v>61</v>
      </c>
      <c r="AR103" s="122" t="s">
        <v>61</v>
      </c>
      <c r="AS103" s="122" t="s">
        <v>62</v>
      </c>
    </row>
    <row r="104" spans="1:45" ht="27.6">
      <c r="A104" s="174"/>
      <c r="B104" s="174"/>
      <c r="C104" s="261"/>
      <c r="D104" s="174"/>
      <c r="E104" s="174"/>
      <c r="F104" s="174"/>
      <c r="G104" s="174"/>
      <c r="H104" s="174"/>
      <c r="I104" s="165"/>
      <c r="J104" s="165"/>
      <c r="K104" s="265"/>
      <c r="L104" s="149"/>
      <c r="M104" s="151"/>
      <c r="N104" s="151"/>
      <c r="O104" s="152"/>
      <c r="P104" s="174"/>
      <c r="Q104" s="154"/>
      <c r="R104" s="154"/>
      <c r="S104" s="128" t="s">
        <v>219</v>
      </c>
      <c r="T104" s="106">
        <v>0.25</v>
      </c>
      <c r="U104" s="117">
        <v>43922</v>
      </c>
      <c r="V104" s="117">
        <v>44012</v>
      </c>
      <c r="W104" s="7"/>
      <c r="X104" s="104"/>
      <c r="Y104" s="8"/>
      <c r="Z104" s="9"/>
      <c r="AA104" s="9"/>
      <c r="AB104" s="122" t="s">
        <v>62</v>
      </c>
      <c r="AC104" s="122" t="s">
        <v>62</v>
      </c>
      <c r="AD104" s="122" t="s">
        <v>62</v>
      </c>
      <c r="AE104" s="122" t="s">
        <v>61</v>
      </c>
      <c r="AF104" s="122" t="s">
        <v>61</v>
      </c>
      <c r="AG104" s="122" t="s">
        <v>61</v>
      </c>
      <c r="AH104" s="122" t="s">
        <v>62</v>
      </c>
      <c r="AI104" s="122" t="s">
        <v>62</v>
      </c>
      <c r="AJ104" s="122" t="s">
        <v>61</v>
      </c>
      <c r="AK104" s="122" t="s">
        <v>61</v>
      </c>
      <c r="AL104" s="122" t="s">
        <v>62</v>
      </c>
      <c r="AM104" s="122" t="s">
        <v>61</v>
      </c>
      <c r="AN104" s="122" t="s">
        <v>61</v>
      </c>
      <c r="AO104" s="122" t="s">
        <v>61</v>
      </c>
      <c r="AP104" s="122" t="s">
        <v>61</v>
      </c>
      <c r="AQ104" s="122" t="s">
        <v>61</v>
      </c>
      <c r="AR104" s="122" t="s">
        <v>61</v>
      </c>
      <c r="AS104" s="122" t="s">
        <v>62</v>
      </c>
    </row>
    <row r="105" spans="1:45" ht="55.15">
      <c r="A105" s="174"/>
      <c r="B105" s="174"/>
      <c r="C105" s="261"/>
      <c r="D105" s="174"/>
      <c r="E105" s="174"/>
      <c r="F105" s="174"/>
      <c r="G105" s="174"/>
      <c r="H105" s="174"/>
      <c r="I105" s="165"/>
      <c r="J105" s="165"/>
      <c r="K105" s="265"/>
      <c r="L105" s="149"/>
      <c r="M105" s="151"/>
      <c r="N105" s="151"/>
      <c r="O105" s="152"/>
      <c r="P105" s="174"/>
      <c r="Q105" s="154"/>
      <c r="R105" s="154"/>
      <c r="S105" s="128" t="s">
        <v>220</v>
      </c>
      <c r="T105" s="106">
        <v>0.25</v>
      </c>
      <c r="U105" s="117">
        <v>43831</v>
      </c>
      <c r="V105" s="117">
        <v>43921</v>
      </c>
      <c r="W105" s="7"/>
      <c r="X105" s="104"/>
      <c r="Y105" s="8"/>
      <c r="Z105" s="9"/>
      <c r="AA105" s="9"/>
      <c r="AB105" s="122" t="s">
        <v>62</v>
      </c>
      <c r="AC105" s="122" t="s">
        <v>62</v>
      </c>
      <c r="AD105" s="122" t="s">
        <v>62</v>
      </c>
      <c r="AE105" s="122" t="s">
        <v>61</v>
      </c>
      <c r="AF105" s="122" t="s">
        <v>61</v>
      </c>
      <c r="AG105" s="122" t="s">
        <v>61</v>
      </c>
      <c r="AH105" s="122" t="s">
        <v>62</v>
      </c>
      <c r="AI105" s="122" t="s">
        <v>62</v>
      </c>
      <c r="AJ105" s="122" t="s">
        <v>61</v>
      </c>
      <c r="AK105" s="122" t="s">
        <v>61</v>
      </c>
      <c r="AL105" s="122" t="s">
        <v>62</v>
      </c>
      <c r="AM105" s="122" t="s">
        <v>61</v>
      </c>
      <c r="AN105" s="122" t="s">
        <v>61</v>
      </c>
      <c r="AO105" s="122" t="s">
        <v>61</v>
      </c>
      <c r="AP105" s="122" t="s">
        <v>61</v>
      </c>
      <c r="AQ105" s="122" t="s">
        <v>61</v>
      </c>
      <c r="AR105" s="122" t="s">
        <v>61</v>
      </c>
      <c r="AS105" s="122" t="s">
        <v>62</v>
      </c>
    </row>
    <row r="106" spans="1:45" ht="55.15">
      <c r="A106" s="174"/>
      <c r="B106" s="159"/>
      <c r="C106" s="262"/>
      <c r="D106" s="159"/>
      <c r="E106" s="159"/>
      <c r="F106" s="159"/>
      <c r="G106" s="159"/>
      <c r="H106" s="159"/>
      <c r="I106" s="166"/>
      <c r="J106" s="166"/>
      <c r="K106" s="264"/>
      <c r="L106" s="150"/>
      <c r="M106" s="151"/>
      <c r="N106" s="151"/>
      <c r="O106" s="152"/>
      <c r="P106" s="159"/>
      <c r="Q106" s="155"/>
      <c r="R106" s="155"/>
      <c r="S106" s="128" t="s">
        <v>220</v>
      </c>
      <c r="T106" s="106">
        <v>0.25</v>
      </c>
      <c r="U106" s="117">
        <v>43922</v>
      </c>
      <c r="V106" s="117">
        <v>44012</v>
      </c>
      <c r="W106" s="7">
        <f t="shared" ref="W106" si="26">V106-U106</f>
        <v>90</v>
      </c>
      <c r="X106" s="104"/>
      <c r="Y106" s="8">
        <f t="shared" ref="Y106" si="27">IF(X106="ejecutado",1,0)</f>
        <v>0</v>
      </c>
      <c r="Z106" s="9"/>
      <c r="AA106" s="9"/>
      <c r="AB106" s="122" t="s">
        <v>62</v>
      </c>
      <c r="AC106" s="122" t="s">
        <v>62</v>
      </c>
      <c r="AD106" s="122" t="s">
        <v>62</v>
      </c>
      <c r="AE106" s="122" t="s">
        <v>61</v>
      </c>
      <c r="AF106" s="122" t="s">
        <v>61</v>
      </c>
      <c r="AG106" s="122" t="s">
        <v>61</v>
      </c>
      <c r="AH106" s="122" t="s">
        <v>62</v>
      </c>
      <c r="AI106" s="122" t="s">
        <v>62</v>
      </c>
      <c r="AJ106" s="122" t="s">
        <v>61</v>
      </c>
      <c r="AK106" s="122" t="s">
        <v>61</v>
      </c>
      <c r="AL106" s="122" t="s">
        <v>62</v>
      </c>
      <c r="AM106" s="122" t="s">
        <v>61</v>
      </c>
      <c r="AN106" s="122" t="s">
        <v>61</v>
      </c>
      <c r="AO106" s="122" t="s">
        <v>61</v>
      </c>
      <c r="AP106" s="122" t="s">
        <v>61</v>
      </c>
      <c r="AQ106" s="122" t="s">
        <v>61</v>
      </c>
      <c r="AR106" s="122" t="s">
        <v>61</v>
      </c>
      <c r="AS106" s="122" t="s">
        <v>62</v>
      </c>
    </row>
    <row r="107" spans="1:45" ht="55.15">
      <c r="A107" s="174"/>
      <c r="B107" s="158" t="s">
        <v>207</v>
      </c>
      <c r="C107" s="260" t="s">
        <v>208</v>
      </c>
      <c r="D107" s="158" t="s">
        <v>52</v>
      </c>
      <c r="E107" s="158" t="s">
        <v>131</v>
      </c>
      <c r="F107" s="158" t="s">
        <v>170</v>
      </c>
      <c r="G107" s="293" t="s">
        <v>221</v>
      </c>
      <c r="H107" s="293" t="s">
        <v>222</v>
      </c>
      <c r="I107" s="297">
        <v>0.3</v>
      </c>
      <c r="J107" s="167">
        <v>0</v>
      </c>
      <c r="K107" s="170" t="s">
        <v>223</v>
      </c>
      <c r="L107" s="228">
        <v>0.7</v>
      </c>
      <c r="M107" s="156">
        <v>43831</v>
      </c>
      <c r="N107" s="156">
        <v>44012</v>
      </c>
      <c r="O107" s="152"/>
      <c r="P107" s="152" t="s">
        <v>224</v>
      </c>
      <c r="Q107" s="153">
        <f>(Y107*T107)+(T108*Y108)</f>
        <v>0</v>
      </c>
      <c r="R107" s="153" t="s">
        <v>99</v>
      </c>
      <c r="S107" s="128" t="s">
        <v>225</v>
      </c>
      <c r="T107" s="106">
        <v>0.5</v>
      </c>
      <c r="U107" s="117">
        <v>43831</v>
      </c>
      <c r="V107" s="117">
        <v>43921</v>
      </c>
      <c r="W107" s="7">
        <f>V107-U107</f>
        <v>90</v>
      </c>
      <c r="X107" s="104"/>
      <c r="Y107" s="8">
        <f>IF(X107="ejecutado",1,0)</f>
        <v>0</v>
      </c>
      <c r="Z107" s="9"/>
      <c r="AA107" s="9"/>
      <c r="AB107" s="122" t="s">
        <v>62</v>
      </c>
      <c r="AC107" s="122" t="s">
        <v>62</v>
      </c>
      <c r="AD107" s="122" t="s">
        <v>62</v>
      </c>
      <c r="AE107" s="122" t="s">
        <v>61</v>
      </c>
      <c r="AF107" s="122" t="s">
        <v>61</v>
      </c>
      <c r="AG107" s="122" t="s">
        <v>61</v>
      </c>
      <c r="AH107" s="122" t="s">
        <v>62</v>
      </c>
      <c r="AI107" s="122" t="s">
        <v>62</v>
      </c>
      <c r="AJ107" s="122" t="s">
        <v>61</v>
      </c>
      <c r="AK107" s="122" t="s">
        <v>61</v>
      </c>
      <c r="AL107" s="122" t="s">
        <v>62</v>
      </c>
      <c r="AM107" s="122" t="s">
        <v>61</v>
      </c>
      <c r="AN107" s="122" t="s">
        <v>61</v>
      </c>
      <c r="AO107" s="122" t="s">
        <v>61</v>
      </c>
      <c r="AP107" s="122" t="s">
        <v>61</v>
      </c>
      <c r="AQ107" s="122" t="s">
        <v>61</v>
      </c>
      <c r="AR107" s="122" t="s">
        <v>61</v>
      </c>
      <c r="AS107" s="122" t="s">
        <v>62</v>
      </c>
    </row>
    <row r="108" spans="1:45" ht="55.15">
      <c r="A108" s="174"/>
      <c r="B108" s="174"/>
      <c r="C108" s="261"/>
      <c r="D108" s="174"/>
      <c r="E108" s="174"/>
      <c r="F108" s="174"/>
      <c r="G108" s="294"/>
      <c r="H108" s="294"/>
      <c r="I108" s="298"/>
      <c r="J108" s="165"/>
      <c r="K108" s="170"/>
      <c r="L108" s="228"/>
      <c r="M108" s="204"/>
      <c r="N108" s="204"/>
      <c r="O108" s="152"/>
      <c r="P108" s="152"/>
      <c r="Q108" s="154"/>
      <c r="R108" s="154"/>
      <c r="S108" s="128" t="s">
        <v>225</v>
      </c>
      <c r="T108" s="106">
        <v>0.5</v>
      </c>
      <c r="U108" s="117">
        <v>43922</v>
      </c>
      <c r="V108" s="117">
        <v>44012</v>
      </c>
      <c r="W108" s="7">
        <f t="shared" ref="W108" si="28">V108-U108</f>
        <v>90</v>
      </c>
      <c r="X108" s="104"/>
      <c r="Y108" s="8">
        <f t="shared" ref="Y108" si="29">IF(X108="ejecutado",1,0)</f>
        <v>0</v>
      </c>
      <c r="Z108" s="9"/>
      <c r="AA108" s="9"/>
      <c r="AB108" s="122" t="s">
        <v>62</v>
      </c>
      <c r="AC108" s="122" t="s">
        <v>62</v>
      </c>
      <c r="AD108" s="122" t="s">
        <v>62</v>
      </c>
      <c r="AE108" s="122" t="s">
        <v>61</v>
      </c>
      <c r="AF108" s="122" t="s">
        <v>61</v>
      </c>
      <c r="AG108" s="122" t="s">
        <v>61</v>
      </c>
      <c r="AH108" s="122" t="s">
        <v>62</v>
      </c>
      <c r="AI108" s="122" t="s">
        <v>62</v>
      </c>
      <c r="AJ108" s="122" t="s">
        <v>61</v>
      </c>
      <c r="AK108" s="122" t="s">
        <v>61</v>
      </c>
      <c r="AL108" s="122" t="s">
        <v>62</v>
      </c>
      <c r="AM108" s="122" t="s">
        <v>61</v>
      </c>
      <c r="AN108" s="122" t="s">
        <v>61</v>
      </c>
      <c r="AO108" s="122" t="s">
        <v>61</v>
      </c>
      <c r="AP108" s="122" t="s">
        <v>61</v>
      </c>
      <c r="AQ108" s="122" t="s">
        <v>61</v>
      </c>
      <c r="AR108" s="122" t="s">
        <v>61</v>
      </c>
      <c r="AS108" s="122" t="s">
        <v>62</v>
      </c>
    </row>
    <row r="109" spans="1:45" ht="55.15">
      <c r="A109" s="174"/>
      <c r="B109" s="174"/>
      <c r="C109" s="261"/>
      <c r="D109" s="174"/>
      <c r="E109" s="174"/>
      <c r="F109" s="174"/>
      <c r="G109" s="294"/>
      <c r="H109" s="294"/>
      <c r="I109" s="298"/>
      <c r="J109" s="165"/>
      <c r="K109" s="170" t="s">
        <v>226</v>
      </c>
      <c r="L109" s="228">
        <v>0.15</v>
      </c>
      <c r="M109" s="156">
        <v>43831</v>
      </c>
      <c r="N109" s="156">
        <v>44012</v>
      </c>
      <c r="O109" s="152"/>
      <c r="P109" s="152" t="s">
        <v>227</v>
      </c>
      <c r="Q109" s="153">
        <f>(Y109*T109)+(T110*Y110)</f>
        <v>0</v>
      </c>
      <c r="R109" s="153" t="s">
        <v>99</v>
      </c>
      <c r="S109" s="128" t="s">
        <v>228</v>
      </c>
      <c r="T109" s="106">
        <v>0.5</v>
      </c>
      <c r="U109" s="117">
        <v>43831</v>
      </c>
      <c r="V109" s="117">
        <v>43921</v>
      </c>
      <c r="W109" s="7">
        <f>V109-U109</f>
        <v>90</v>
      </c>
      <c r="X109" s="104"/>
      <c r="Y109" s="8">
        <f>IF(X109="ejecutado",1,0)</f>
        <v>0</v>
      </c>
      <c r="Z109" s="9"/>
      <c r="AA109" s="9"/>
      <c r="AB109" s="122" t="s">
        <v>62</v>
      </c>
      <c r="AC109" s="122" t="s">
        <v>62</v>
      </c>
      <c r="AD109" s="122" t="s">
        <v>62</v>
      </c>
      <c r="AE109" s="122" t="s">
        <v>61</v>
      </c>
      <c r="AF109" s="122" t="s">
        <v>61</v>
      </c>
      <c r="AG109" s="122" t="s">
        <v>61</v>
      </c>
      <c r="AH109" s="122" t="s">
        <v>62</v>
      </c>
      <c r="AI109" s="122" t="s">
        <v>62</v>
      </c>
      <c r="AJ109" s="122" t="s">
        <v>61</v>
      </c>
      <c r="AK109" s="122" t="s">
        <v>61</v>
      </c>
      <c r="AL109" s="122" t="s">
        <v>62</v>
      </c>
      <c r="AM109" s="122" t="s">
        <v>61</v>
      </c>
      <c r="AN109" s="122" t="s">
        <v>61</v>
      </c>
      <c r="AO109" s="122" t="s">
        <v>61</v>
      </c>
      <c r="AP109" s="122" t="s">
        <v>61</v>
      </c>
      <c r="AQ109" s="122" t="s">
        <v>61</v>
      </c>
      <c r="AR109" s="122" t="s">
        <v>61</v>
      </c>
      <c r="AS109" s="122" t="s">
        <v>62</v>
      </c>
    </row>
    <row r="110" spans="1:45" ht="55.15">
      <c r="A110" s="174"/>
      <c r="B110" s="174"/>
      <c r="C110" s="261"/>
      <c r="D110" s="174"/>
      <c r="E110" s="174"/>
      <c r="F110" s="174"/>
      <c r="G110" s="294"/>
      <c r="H110" s="294"/>
      <c r="I110" s="298"/>
      <c r="J110" s="165"/>
      <c r="K110" s="170"/>
      <c r="L110" s="228"/>
      <c r="M110" s="204"/>
      <c r="N110" s="204"/>
      <c r="O110" s="152"/>
      <c r="P110" s="152"/>
      <c r="Q110" s="154"/>
      <c r="R110" s="154"/>
      <c r="S110" s="128" t="s">
        <v>228</v>
      </c>
      <c r="T110" s="106">
        <v>0.5</v>
      </c>
      <c r="U110" s="117">
        <v>43922</v>
      </c>
      <c r="V110" s="117">
        <v>44012</v>
      </c>
      <c r="W110" s="7">
        <f t="shared" ref="W110" si="30">V110-U110</f>
        <v>90</v>
      </c>
      <c r="X110" s="104"/>
      <c r="Y110" s="8">
        <f t="shared" ref="Y110" si="31">IF(X110="ejecutado",1,0)</f>
        <v>0</v>
      </c>
      <c r="Z110" s="9"/>
      <c r="AA110" s="9"/>
      <c r="AB110" s="122" t="s">
        <v>62</v>
      </c>
      <c r="AC110" s="122" t="s">
        <v>62</v>
      </c>
      <c r="AD110" s="122" t="s">
        <v>62</v>
      </c>
      <c r="AE110" s="122" t="s">
        <v>61</v>
      </c>
      <c r="AF110" s="122" t="s">
        <v>61</v>
      </c>
      <c r="AG110" s="122" t="s">
        <v>61</v>
      </c>
      <c r="AH110" s="122" t="s">
        <v>62</v>
      </c>
      <c r="AI110" s="122" t="s">
        <v>62</v>
      </c>
      <c r="AJ110" s="122" t="s">
        <v>61</v>
      </c>
      <c r="AK110" s="122" t="s">
        <v>61</v>
      </c>
      <c r="AL110" s="122" t="s">
        <v>62</v>
      </c>
      <c r="AM110" s="122" t="s">
        <v>61</v>
      </c>
      <c r="AN110" s="122" t="s">
        <v>61</v>
      </c>
      <c r="AO110" s="122" t="s">
        <v>61</v>
      </c>
      <c r="AP110" s="122" t="s">
        <v>61</v>
      </c>
      <c r="AQ110" s="122" t="s">
        <v>61</v>
      </c>
      <c r="AR110" s="122" t="s">
        <v>61</v>
      </c>
      <c r="AS110" s="122" t="s">
        <v>62</v>
      </c>
    </row>
    <row r="111" spans="1:45" ht="27.6">
      <c r="A111" s="174"/>
      <c r="B111" s="174"/>
      <c r="C111" s="261"/>
      <c r="D111" s="174"/>
      <c r="E111" s="174"/>
      <c r="F111" s="174"/>
      <c r="G111" s="294"/>
      <c r="H111" s="294"/>
      <c r="I111" s="298"/>
      <c r="J111" s="165"/>
      <c r="K111" s="170" t="s">
        <v>229</v>
      </c>
      <c r="L111" s="228">
        <v>0.15</v>
      </c>
      <c r="M111" s="156">
        <v>43831</v>
      </c>
      <c r="N111" s="156">
        <v>44012</v>
      </c>
      <c r="O111" s="152"/>
      <c r="P111" s="152" t="s">
        <v>227</v>
      </c>
      <c r="Q111" s="182">
        <f>(Y111*T111)+(T112*Y112)</f>
        <v>0</v>
      </c>
      <c r="R111" s="153" t="s">
        <v>99</v>
      </c>
      <c r="S111" s="128" t="s">
        <v>230</v>
      </c>
      <c r="T111" s="106">
        <v>0.5</v>
      </c>
      <c r="U111" s="117">
        <v>43831</v>
      </c>
      <c r="V111" s="117">
        <v>43921</v>
      </c>
      <c r="W111" s="7">
        <f>V111-U111</f>
        <v>90</v>
      </c>
      <c r="X111" s="104"/>
      <c r="Y111" s="8">
        <f>IF(X111="ejecutado",1,0)</f>
        <v>0</v>
      </c>
      <c r="Z111" s="9"/>
      <c r="AA111" s="9"/>
      <c r="AB111" s="122" t="s">
        <v>62</v>
      </c>
      <c r="AC111" s="122" t="s">
        <v>62</v>
      </c>
      <c r="AD111" s="122" t="s">
        <v>62</v>
      </c>
      <c r="AE111" s="122" t="s">
        <v>61</v>
      </c>
      <c r="AF111" s="122" t="s">
        <v>61</v>
      </c>
      <c r="AG111" s="122" t="s">
        <v>61</v>
      </c>
      <c r="AH111" s="122" t="s">
        <v>62</v>
      </c>
      <c r="AI111" s="122" t="s">
        <v>62</v>
      </c>
      <c r="AJ111" s="122" t="s">
        <v>61</v>
      </c>
      <c r="AK111" s="122" t="s">
        <v>61</v>
      </c>
      <c r="AL111" s="122" t="s">
        <v>62</v>
      </c>
      <c r="AM111" s="122" t="s">
        <v>61</v>
      </c>
      <c r="AN111" s="122" t="s">
        <v>61</v>
      </c>
      <c r="AO111" s="122" t="s">
        <v>61</v>
      </c>
      <c r="AP111" s="122" t="s">
        <v>61</v>
      </c>
      <c r="AQ111" s="122" t="s">
        <v>61</v>
      </c>
      <c r="AR111" s="122" t="s">
        <v>61</v>
      </c>
      <c r="AS111" s="122" t="s">
        <v>62</v>
      </c>
    </row>
    <row r="112" spans="1:45" ht="27.6">
      <c r="A112" s="174"/>
      <c r="B112" s="174"/>
      <c r="C112" s="261"/>
      <c r="D112" s="174"/>
      <c r="E112" s="174"/>
      <c r="F112" s="174"/>
      <c r="G112" s="294"/>
      <c r="H112" s="294"/>
      <c r="I112" s="298"/>
      <c r="J112" s="165"/>
      <c r="K112" s="170"/>
      <c r="L112" s="228"/>
      <c r="M112" s="204"/>
      <c r="N112" s="204"/>
      <c r="O112" s="152"/>
      <c r="P112" s="152"/>
      <c r="Q112" s="182"/>
      <c r="R112" s="154"/>
      <c r="S112" s="128" t="s">
        <v>230</v>
      </c>
      <c r="T112" s="106">
        <v>0.5</v>
      </c>
      <c r="U112" s="117">
        <v>43922</v>
      </c>
      <c r="V112" s="117">
        <v>44012</v>
      </c>
      <c r="W112" s="7">
        <f t="shared" ref="W112" si="32">V112-U112</f>
        <v>90</v>
      </c>
      <c r="X112" s="104"/>
      <c r="Y112" s="8">
        <f t="shared" ref="Y112" si="33">IF(X112="ejecutado",1,0)</f>
        <v>0</v>
      </c>
      <c r="Z112" s="9"/>
      <c r="AA112" s="9"/>
      <c r="AB112" s="122" t="s">
        <v>62</v>
      </c>
      <c r="AC112" s="122" t="s">
        <v>62</v>
      </c>
      <c r="AD112" s="122" t="s">
        <v>62</v>
      </c>
      <c r="AE112" s="122" t="s">
        <v>61</v>
      </c>
      <c r="AF112" s="122" t="s">
        <v>61</v>
      </c>
      <c r="AG112" s="122" t="s">
        <v>61</v>
      </c>
      <c r="AH112" s="122" t="s">
        <v>62</v>
      </c>
      <c r="AI112" s="122" t="s">
        <v>62</v>
      </c>
      <c r="AJ112" s="122" t="s">
        <v>61</v>
      </c>
      <c r="AK112" s="122" t="s">
        <v>61</v>
      </c>
      <c r="AL112" s="122" t="s">
        <v>62</v>
      </c>
      <c r="AM112" s="122" t="s">
        <v>61</v>
      </c>
      <c r="AN112" s="122" t="s">
        <v>61</v>
      </c>
      <c r="AO112" s="122" t="s">
        <v>61</v>
      </c>
      <c r="AP112" s="122" t="s">
        <v>61</v>
      </c>
      <c r="AQ112" s="122" t="s">
        <v>61</v>
      </c>
      <c r="AR112" s="122" t="s">
        <v>61</v>
      </c>
      <c r="AS112" s="122" t="s">
        <v>62</v>
      </c>
    </row>
    <row r="113" spans="1:45" ht="69">
      <c r="A113" s="174"/>
      <c r="B113" s="158" t="s">
        <v>110</v>
      </c>
      <c r="C113" s="260" t="s">
        <v>208</v>
      </c>
      <c r="D113" s="158" t="s">
        <v>52</v>
      </c>
      <c r="E113" s="158" t="s">
        <v>131</v>
      </c>
      <c r="F113" s="158" t="s">
        <v>170</v>
      </c>
      <c r="G113" s="158" t="s">
        <v>231</v>
      </c>
      <c r="H113" s="158" t="s">
        <v>232</v>
      </c>
      <c r="I113" s="297">
        <v>0.3</v>
      </c>
      <c r="J113" s="167">
        <f>(Q113*L113)+(Q118*L118)</f>
        <v>0</v>
      </c>
      <c r="K113" s="170" t="s">
        <v>233</v>
      </c>
      <c r="L113" s="228">
        <v>0.3</v>
      </c>
      <c r="M113" s="156">
        <v>43862</v>
      </c>
      <c r="N113" s="156">
        <v>44012</v>
      </c>
      <c r="O113" s="152"/>
      <c r="P113" s="152" t="s">
        <v>234</v>
      </c>
      <c r="Q113" s="240">
        <v>0</v>
      </c>
      <c r="R113" s="41" t="s">
        <v>235</v>
      </c>
      <c r="S113" s="128" t="s">
        <v>236</v>
      </c>
      <c r="T113" s="106">
        <v>0.34</v>
      </c>
      <c r="U113" s="117">
        <v>43862</v>
      </c>
      <c r="V113" s="117">
        <v>43889</v>
      </c>
      <c r="W113" s="7">
        <f>V113-U113</f>
        <v>27</v>
      </c>
      <c r="X113" s="104"/>
      <c r="Y113" s="8">
        <f>IF(X113="ejecutado",1,0)</f>
        <v>0</v>
      </c>
      <c r="Z113" s="9"/>
      <c r="AA113" s="104" t="s">
        <v>237</v>
      </c>
      <c r="AB113" s="122" t="s">
        <v>62</v>
      </c>
      <c r="AC113" s="122" t="s">
        <v>62</v>
      </c>
      <c r="AD113" s="122" t="s">
        <v>62</v>
      </c>
      <c r="AE113" s="122" t="s">
        <v>61</v>
      </c>
      <c r="AF113" s="122" t="s">
        <v>61</v>
      </c>
      <c r="AG113" s="122" t="s">
        <v>61</v>
      </c>
      <c r="AH113" s="122" t="s">
        <v>62</v>
      </c>
      <c r="AI113" s="122" t="s">
        <v>62</v>
      </c>
      <c r="AJ113" s="122" t="s">
        <v>61</v>
      </c>
      <c r="AK113" s="122" t="s">
        <v>61</v>
      </c>
      <c r="AL113" s="122" t="s">
        <v>61</v>
      </c>
      <c r="AM113" s="122" t="s">
        <v>61</v>
      </c>
      <c r="AN113" s="122" t="s">
        <v>62</v>
      </c>
      <c r="AO113" s="122" t="s">
        <v>61</v>
      </c>
      <c r="AP113" s="122" t="s">
        <v>61</v>
      </c>
      <c r="AQ113" s="122" t="s">
        <v>61</v>
      </c>
      <c r="AR113" s="122" t="s">
        <v>61</v>
      </c>
      <c r="AS113" s="122" t="s">
        <v>62</v>
      </c>
    </row>
    <row r="114" spans="1:45" ht="55.15">
      <c r="A114" s="174"/>
      <c r="B114" s="174"/>
      <c r="C114" s="261"/>
      <c r="D114" s="174"/>
      <c r="E114" s="174"/>
      <c r="F114" s="174"/>
      <c r="G114" s="174"/>
      <c r="H114" s="174"/>
      <c r="I114" s="298"/>
      <c r="J114" s="165"/>
      <c r="K114" s="170"/>
      <c r="L114" s="228"/>
      <c r="M114" s="204"/>
      <c r="N114" s="204"/>
      <c r="O114" s="152"/>
      <c r="P114" s="152"/>
      <c r="Q114" s="241"/>
      <c r="R114" s="41" t="s">
        <v>238</v>
      </c>
      <c r="S114" s="128" t="s">
        <v>239</v>
      </c>
      <c r="T114" s="106">
        <v>0.33</v>
      </c>
      <c r="U114" s="117">
        <v>43922</v>
      </c>
      <c r="V114" s="117">
        <v>43951</v>
      </c>
      <c r="W114" s="7">
        <f t="shared" ref="W114:W115" si="34">V114-U114</f>
        <v>29</v>
      </c>
      <c r="X114" s="104"/>
      <c r="Y114" s="8">
        <f t="shared" ref="Y114:Y115" si="35">IF(X114="ejecutado",1,0)</f>
        <v>0</v>
      </c>
      <c r="Z114" s="9"/>
      <c r="AA114" s="104" t="s">
        <v>237</v>
      </c>
      <c r="AB114" s="122" t="s">
        <v>62</v>
      </c>
      <c r="AC114" s="122" t="s">
        <v>62</v>
      </c>
      <c r="AD114" s="122" t="s">
        <v>62</v>
      </c>
      <c r="AE114" s="122" t="s">
        <v>61</v>
      </c>
      <c r="AF114" s="122" t="s">
        <v>61</v>
      </c>
      <c r="AG114" s="122" t="s">
        <v>61</v>
      </c>
      <c r="AH114" s="122" t="s">
        <v>62</v>
      </c>
      <c r="AI114" s="122" t="s">
        <v>62</v>
      </c>
      <c r="AJ114" s="122" t="s">
        <v>61</v>
      </c>
      <c r="AK114" s="122" t="s">
        <v>61</v>
      </c>
      <c r="AL114" s="122" t="s">
        <v>61</v>
      </c>
      <c r="AM114" s="122" t="s">
        <v>61</v>
      </c>
      <c r="AN114" s="122" t="s">
        <v>62</v>
      </c>
      <c r="AO114" s="122" t="s">
        <v>61</v>
      </c>
      <c r="AP114" s="122" t="s">
        <v>61</v>
      </c>
      <c r="AQ114" s="122" t="s">
        <v>61</v>
      </c>
      <c r="AR114" s="122" t="s">
        <v>61</v>
      </c>
      <c r="AS114" s="122" t="s">
        <v>62</v>
      </c>
    </row>
    <row r="115" spans="1:45" ht="41.45">
      <c r="A115" s="174"/>
      <c r="B115" s="174"/>
      <c r="C115" s="261"/>
      <c r="D115" s="174"/>
      <c r="E115" s="174"/>
      <c r="F115" s="174"/>
      <c r="G115" s="174"/>
      <c r="H115" s="174"/>
      <c r="I115" s="298"/>
      <c r="J115" s="165"/>
      <c r="K115" s="263"/>
      <c r="L115" s="148"/>
      <c r="M115" s="204"/>
      <c r="N115" s="204"/>
      <c r="O115" s="158"/>
      <c r="P115" s="158"/>
      <c r="Q115" s="241"/>
      <c r="R115" s="43" t="s">
        <v>79</v>
      </c>
      <c r="S115" s="129" t="s">
        <v>240</v>
      </c>
      <c r="T115" s="106">
        <v>0.33</v>
      </c>
      <c r="U115" s="117">
        <v>43983</v>
      </c>
      <c r="V115" s="117">
        <v>44012</v>
      </c>
      <c r="W115" s="7">
        <f t="shared" si="34"/>
        <v>29</v>
      </c>
      <c r="X115" s="104"/>
      <c r="Y115" s="8">
        <f t="shared" si="35"/>
        <v>0</v>
      </c>
      <c r="Z115" s="9"/>
      <c r="AA115" s="104" t="s">
        <v>237</v>
      </c>
      <c r="AB115" s="122" t="s">
        <v>62</v>
      </c>
      <c r="AC115" s="122" t="s">
        <v>62</v>
      </c>
      <c r="AD115" s="122" t="s">
        <v>62</v>
      </c>
      <c r="AE115" s="122"/>
      <c r="AF115" s="122"/>
      <c r="AG115" s="122"/>
      <c r="AH115" s="122" t="s">
        <v>62</v>
      </c>
      <c r="AI115" s="122" t="s">
        <v>62</v>
      </c>
      <c r="AJ115" s="122"/>
      <c r="AK115" s="122"/>
      <c r="AL115" s="122" t="s">
        <v>61</v>
      </c>
      <c r="AM115" s="122"/>
      <c r="AN115" s="122" t="s">
        <v>62</v>
      </c>
      <c r="AO115" s="122"/>
      <c r="AP115" s="122"/>
      <c r="AQ115" s="122"/>
      <c r="AR115" s="122"/>
      <c r="AS115" s="122" t="s">
        <v>62</v>
      </c>
    </row>
    <row r="116" spans="1:45" ht="27.6">
      <c r="A116" s="174"/>
      <c r="B116" s="174"/>
      <c r="C116" s="261"/>
      <c r="D116" s="174"/>
      <c r="E116" s="174"/>
      <c r="F116" s="174"/>
      <c r="G116" s="174"/>
      <c r="H116" s="174"/>
      <c r="I116" s="298"/>
      <c r="J116" s="165"/>
      <c r="K116" s="263" t="s">
        <v>241</v>
      </c>
      <c r="L116" s="228">
        <v>0.3</v>
      </c>
      <c r="M116" s="156">
        <v>43831</v>
      </c>
      <c r="N116" s="156">
        <v>44012</v>
      </c>
      <c r="O116" s="104"/>
      <c r="P116" s="158" t="s">
        <v>242</v>
      </c>
      <c r="Q116" s="240">
        <v>0</v>
      </c>
      <c r="R116" s="253" t="s">
        <v>243</v>
      </c>
      <c r="S116" s="128" t="s">
        <v>244</v>
      </c>
      <c r="T116" s="106">
        <v>0.2</v>
      </c>
      <c r="U116" s="107">
        <v>43831</v>
      </c>
      <c r="V116" s="107">
        <v>43845</v>
      </c>
      <c r="W116" s="7"/>
      <c r="X116" s="104"/>
      <c r="Y116" s="8"/>
      <c r="Z116" s="9"/>
      <c r="AA116" s="104" t="s">
        <v>245</v>
      </c>
      <c r="AB116" s="122" t="s">
        <v>62</v>
      </c>
      <c r="AC116" s="122" t="s">
        <v>62</v>
      </c>
      <c r="AD116" s="122" t="s">
        <v>62</v>
      </c>
      <c r="AE116" s="122"/>
      <c r="AF116" s="122"/>
      <c r="AG116" s="122"/>
      <c r="AH116" s="122" t="s">
        <v>62</v>
      </c>
      <c r="AI116" s="122" t="s">
        <v>62</v>
      </c>
      <c r="AJ116" s="122"/>
      <c r="AK116" s="122"/>
      <c r="AL116" s="122" t="s">
        <v>61</v>
      </c>
      <c r="AM116" s="122"/>
      <c r="AN116" s="122" t="s">
        <v>62</v>
      </c>
      <c r="AO116" s="122"/>
      <c r="AP116" s="122"/>
      <c r="AQ116" s="122"/>
      <c r="AR116" s="122"/>
      <c r="AS116" s="122" t="s">
        <v>62</v>
      </c>
    </row>
    <row r="117" spans="1:45" ht="27.6">
      <c r="A117" s="174"/>
      <c r="B117" s="174"/>
      <c r="C117" s="261"/>
      <c r="D117" s="174"/>
      <c r="E117" s="174"/>
      <c r="F117" s="174"/>
      <c r="G117" s="174"/>
      <c r="H117" s="174"/>
      <c r="I117" s="298"/>
      <c r="J117" s="165"/>
      <c r="K117" s="264"/>
      <c r="L117" s="228"/>
      <c r="M117" s="157"/>
      <c r="N117" s="157"/>
      <c r="O117" s="104"/>
      <c r="P117" s="159"/>
      <c r="Q117" s="245"/>
      <c r="R117" s="254"/>
      <c r="S117" s="128" t="s">
        <v>246</v>
      </c>
      <c r="T117" s="106">
        <v>0.8</v>
      </c>
      <c r="U117" s="107">
        <v>43846</v>
      </c>
      <c r="V117" s="107">
        <v>44012</v>
      </c>
      <c r="W117" s="7"/>
      <c r="X117" s="104"/>
      <c r="Y117" s="8"/>
      <c r="Z117" s="9"/>
      <c r="AA117" s="104" t="s">
        <v>247</v>
      </c>
      <c r="AB117" s="122" t="s">
        <v>62</v>
      </c>
      <c r="AC117" s="122" t="s">
        <v>62</v>
      </c>
      <c r="AD117" s="122" t="s">
        <v>62</v>
      </c>
      <c r="AE117" s="122"/>
      <c r="AF117" s="122"/>
      <c r="AG117" s="122"/>
      <c r="AH117" s="122" t="s">
        <v>62</v>
      </c>
      <c r="AI117" s="122" t="s">
        <v>62</v>
      </c>
      <c r="AJ117" s="122"/>
      <c r="AK117" s="122"/>
      <c r="AL117" s="122" t="s">
        <v>61</v>
      </c>
      <c r="AM117" s="122"/>
      <c r="AN117" s="122" t="s">
        <v>62</v>
      </c>
      <c r="AO117" s="122"/>
      <c r="AP117" s="122"/>
      <c r="AQ117" s="122"/>
      <c r="AR117" s="122"/>
      <c r="AS117" s="122" t="s">
        <v>62</v>
      </c>
    </row>
    <row r="118" spans="1:45" ht="41.45">
      <c r="A118" s="174"/>
      <c r="B118" s="174"/>
      <c r="C118" s="261"/>
      <c r="D118" s="174"/>
      <c r="E118" s="174"/>
      <c r="F118" s="174"/>
      <c r="G118" s="174"/>
      <c r="H118" s="174"/>
      <c r="I118" s="298"/>
      <c r="J118" s="165"/>
      <c r="K118" s="170" t="s">
        <v>248</v>
      </c>
      <c r="L118" s="228">
        <v>0.4</v>
      </c>
      <c r="M118" s="156">
        <v>43832</v>
      </c>
      <c r="N118" s="156">
        <v>44012</v>
      </c>
      <c r="O118" s="152"/>
      <c r="P118" s="152" t="s">
        <v>249</v>
      </c>
      <c r="Q118" s="240">
        <f>(Y118*T118)+(T120*Y120)+(T121*Y121)</f>
        <v>0</v>
      </c>
      <c r="R118" s="253" t="s">
        <v>243</v>
      </c>
      <c r="S118" s="128" t="s">
        <v>250</v>
      </c>
      <c r="T118" s="106">
        <v>0.4</v>
      </c>
      <c r="U118" s="117">
        <v>43832</v>
      </c>
      <c r="V118" s="117">
        <v>43920</v>
      </c>
      <c r="W118" s="7">
        <f>V118-U118</f>
        <v>88</v>
      </c>
      <c r="X118" s="104"/>
      <c r="Y118" s="8">
        <f>IF(X118="ejecutado",1,0)</f>
        <v>0</v>
      </c>
      <c r="Z118" s="9"/>
      <c r="AA118" s="104" t="s">
        <v>251</v>
      </c>
      <c r="AB118" s="122" t="s">
        <v>62</v>
      </c>
      <c r="AC118" s="122" t="s">
        <v>62</v>
      </c>
      <c r="AD118" s="122" t="s">
        <v>62</v>
      </c>
      <c r="AE118" s="122"/>
      <c r="AF118" s="122"/>
      <c r="AG118" s="122"/>
      <c r="AH118" s="122" t="s">
        <v>62</v>
      </c>
      <c r="AI118" s="122" t="s">
        <v>62</v>
      </c>
      <c r="AJ118" s="122"/>
      <c r="AK118" s="122"/>
      <c r="AL118" s="122" t="s">
        <v>61</v>
      </c>
      <c r="AM118" s="122"/>
      <c r="AN118" s="122" t="s">
        <v>62</v>
      </c>
      <c r="AO118" s="122"/>
      <c r="AP118" s="122"/>
      <c r="AQ118" s="122"/>
      <c r="AR118" s="122"/>
      <c r="AS118" s="122" t="s">
        <v>62</v>
      </c>
    </row>
    <row r="119" spans="1:45" ht="55.15">
      <c r="A119" s="174"/>
      <c r="B119" s="174"/>
      <c r="C119" s="261"/>
      <c r="D119" s="174"/>
      <c r="E119" s="174"/>
      <c r="F119" s="174"/>
      <c r="G119" s="174"/>
      <c r="H119" s="174"/>
      <c r="I119" s="298"/>
      <c r="J119" s="165"/>
      <c r="K119" s="170"/>
      <c r="L119" s="228"/>
      <c r="M119" s="204"/>
      <c r="N119" s="204"/>
      <c r="O119" s="152"/>
      <c r="P119" s="152"/>
      <c r="Q119" s="241"/>
      <c r="R119" s="255"/>
      <c r="S119" s="128" t="s">
        <v>252</v>
      </c>
      <c r="T119" s="106">
        <v>0.1</v>
      </c>
      <c r="U119" s="117">
        <v>43832</v>
      </c>
      <c r="V119" s="117">
        <v>43920</v>
      </c>
      <c r="W119" s="7"/>
      <c r="X119" s="104"/>
      <c r="Y119" s="8"/>
      <c r="Z119" s="9"/>
      <c r="AA119" s="104" t="s">
        <v>253</v>
      </c>
      <c r="AB119" s="122" t="s">
        <v>62</v>
      </c>
      <c r="AC119" s="122" t="s">
        <v>62</v>
      </c>
      <c r="AD119" s="122" t="s">
        <v>62</v>
      </c>
      <c r="AE119" s="122"/>
      <c r="AF119" s="122"/>
      <c r="AG119" s="122"/>
      <c r="AH119" s="122" t="s">
        <v>62</v>
      </c>
      <c r="AI119" s="122" t="s">
        <v>62</v>
      </c>
      <c r="AJ119" s="122"/>
      <c r="AK119" s="122"/>
      <c r="AL119" s="122" t="s">
        <v>61</v>
      </c>
      <c r="AM119" s="122"/>
      <c r="AN119" s="122" t="s">
        <v>62</v>
      </c>
      <c r="AO119" s="122"/>
      <c r="AP119" s="122"/>
      <c r="AQ119" s="122"/>
      <c r="AR119" s="122"/>
      <c r="AS119" s="122" t="s">
        <v>62</v>
      </c>
    </row>
    <row r="120" spans="1:45" ht="41.45">
      <c r="A120" s="174"/>
      <c r="B120" s="174"/>
      <c r="C120" s="261"/>
      <c r="D120" s="174"/>
      <c r="E120" s="174"/>
      <c r="F120" s="174"/>
      <c r="G120" s="174"/>
      <c r="H120" s="174"/>
      <c r="I120" s="298"/>
      <c r="J120" s="165"/>
      <c r="K120" s="170"/>
      <c r="L120" s="228"/>
      <c r="M120" s="204"/>
      <c r="N120" s="204"/>
      <c r="O120" s="152"/>
      <c r="P120" s="152"/>
      <c r="Q120" s="241"/>
      <c r="R120" s="255"/>
      <c r="S120" s="128" t="s">
        <v>250</v>
      </c>
      <c r="T120" s="106">
        <v>0.4</v>
      </c>
      <c r="U120" s="117">
        <v>43922</v>
      </c>
      <c r="V120" s="117">
        <v>44012</v>
      </c>
      <c r="W120" s="7">
        <f t="shared" ref="W120:W121" si="36">V120-U120</f>
        <v>90</v>
      </c>
      <c r="X120" s="104"/>
      <c r="Y120" s="8">
        <f t="shared" ref="Y120:Y121" si="37">IF(X120="ejecutado",1,0)</f>
        <v>0</v>
      </c>
      <c r="Z120" s="9"/>
      <c r="AA120" s="104" t="s">
        <v>251</v>
      </c>
      <c r="AB120" s="122" t="s">
        <v>62</v>
      </c>
      <c r="AC120" s="122" t="s">
        <v>62</v>
      </c>
      <c r="AD120" s="122" t="s">
        <v>62</v>
      </c>
      <c r="AE120" s="122"/>
      <c r="AF120" s="122"/>
      <c r="AG120" s="122"/>
      <c r="AH120" s="122" t="s">
        <v>62</v>
      </c>
      <c r="AI120" s="122" t="s">
        <v>62</v>
      </c>
      <c r="AJ120" s="122"/>
      <c r="AK120" s="122"/>
      <c r="AL120" s="122" t="s">
        <v>61</v>
      </c>
      <c r="AM120" s="122"/>
      <c r="AN120" s="122" t="s">
        <v>62</v>
      </c>
      <c r="AO120" s="122"/>
      <c r="AP120" s="122"/>
      <c r="AQ120" s="122"/>
      <c r="AR120" s="122"/>
      <c r="AS120" s="122" t="s">
        <v>62</v>
      </c>
    </row>
    <row r="121" spans="1:45" ht="55.15">
      <c r="A121" s="174"/>
      <c r="B121" s="159"/>
      <c r="C121" s="262"/>
      <c r="D121" s="159"/>
      <c r="E121" s="159"/>
      <c r="F121" s="159"/>
      <c r="G121" s="159"/>
      <c r="H121" s="159"/>
      <c r="I121" s="352"/>
      <c r="J121" s="166"/>
      <c r="K121" s="170"/>
      <c r="L121" s="228"/>
      <c r="M121" s="157"/>
      <c r="N121" s="157"/>
      <c r="O121" s="152"/>
      <c r="P121" s="152"/>
      <c r="Q121" s="245"/>
      <c r="R121" s="254"/>
      <c r="S121" s="128" t="s">
        <v>252</v>
      </c>
      <c r="T121" s="106">
        <v>0.1</v>
      </c>
      <c r="U121" s="117">
        <v>43922</v>
      </c>
      <c r="V121" s="117">
        <v>44012</v>
      </c>
      <c r="W121" s="7">
        <f t="shared" si="36"/>
        <v>90</v>
      </c>
      <c r="X121" s="104"/>
      <c r="Y121" s="8">
        <f t="shared" si="37"/>
        <v>0</v>
      </c>
      <c r="Z121" s="9"/>
      <c r="AA121" s="104" t="s">
        <v>253</v>
      </c>
      <c r="AB121" s="122" t="s">
        <v>62</v>
      </c>
      <c r="AC121" s="122" t="s">
        <v>62</v>
      </c>
      <c r="AD121" s="122" t="s">
        <v>62</v>
      </c>
      <c r="AE121" s="122" t="s">
        <v>61</v>
      </c>
      <c r="AF121" s="122" t="s">
        <v>61</v>
      </c>
      <c r="AG121" s="122" t="s">
        <v>61</v>
      </c>
      <c r="AH121" s="122" t="s">
        <v>62</v>
      </c>
      <c r="AI121" s="122" t="s">
        <v>62</v>
      </c>
      <c r="AJ121" s="122" t="s">
        <v>61</v>
      </c>
      <c r="AK121" s="122" t="s">
        <v>61</v>
      </c>
      <c r="AL121" s="122" t="s">
        <v>61</v>
      </c>
      <c r="AM121" s="122" t="s">
        <v>61</v>
      </c>
      <c r="AN121" s="122" t="s">
        <v>62</v>
      </c>
      <c r="AO121" s="122" t="s">
        <v>61</v>
      </c>
      <c r="AP121" s="122" t="s">
        <v>61</v>
      </c>
      <c r="AQ121" s="122" t="s">
        <v>61</v>
      </c>
      <c r="AR121" s="122" t="s">
        <v>61</v>
      </c>
      <c r="AS121" s="122" t="s">
        <v>62</v>
      </c>
    </row>
    <row r="122" spans="1:45">
      <c r="A122" s="229">
        <v>7</v>
      </c>
      <c r="B122" s="152" t="s">
        <v>130</v>
      </c>
      <c r="C122" s="236" t="s">
        <v>254</v>
      </c>
      <c r="D122" s="236" t="s">
        <v>52</v>
      </c>
      <c r="E122" s="236" t="s">
        <v>147</v>
      </c>
      <c r="F122" s="236" t="s">
        <v>148</v>
      </c>
      <c r="G122" s="236" t="s">
        <v>255</v>
      </c>
      <c r="H122" s="236" t="s">
        <v>256</v>
      </c>
      <c r="I122" s="229">
        <v>100</v>
      </c>
      <c r="J122" s="175">
        <f>(Q122*L122)+(Q127*L127)</f>
        <v>0</v>
      </c>
      <c r="K122" s="238" t="s">
        <v>257</v>
      </c>
      <c r="L122" s="228">
        <v>0.5</v>
      </c>
      <c r="M122" s="151">
        <v>43831</v>
      </c>
      <c r="N122" s="151">
        <v>44012</v>
      </c>
      <c r="O122" s="152"/>
      <c r="P122" s="195" t="s">
        <v>258</v>
      </c>
      <c r="Q122" s="182">
        <f>(T122*Y122)+(T123*Y123)+(T124*Y124)+(T125*Y125)+(T126*Y126)</f>
        <v>0</v>
      </c>
      <c r="R122" s="237" t="s">
        <v>99</v>
      </c>
      <c r="S122" s="118" t="s">
        <v>259</v>
      </c>
      <c r="T122" s="106">
        <v>0.2</v>
      </c>
      <c r="U122" s="117">
        <v>43922</v>
      </c>
      <c r="V122" s="117">
        <v>43646</v>
      </c>
      <c r="W122" s="7">
        <f>V122-U122</f>
        <v>-276</v>
      </c>
      <c r="X122" s="104"/>
      <c r="Y122" s="8">
        <f>IF(X122="ejecutado",1,0)</f>
        <v>0</v>
      </c>
      <c r="Z122" s="9"/>
      <c r="AA122" s="9"/>
      <c r="AB122" s="122" t="s">
        <v>61</v>
      </c>
      <c r="AC122" s="122" t="s">
        <v>61</v>
      </c>
      <c r="AD122" s="122" t="s">
        <v>61</v>
      </c>
      <c r="AE122" s="122" t="s">
        <v>61</v>
      </c>
      <c r="AF122" s="122" t="s">
        <v>61</v>
      </c>
      <c r="AG122" s="122" t="s">
        <v>61</v>
      </c>
      <c r="AH122" s="122" t="s">
        <v>61</v>
      </c>
      <c r="AI122" s="122" t="s">
        <v>61</v>
      </c>
      <c r="AJ122" s="122" t="s">
        <v>61</v>
      </c>
      <c r="AK122" s="122" t="s">
        <v>61</v>
      </c>
      <c r="AL122" s="122" t="s">
        <v>61</v>
      </c>
      <c r="AM122" s="122" t="s">
        <v>61</v>
      </c>
      <c r="AN122" s="122" t="s">
        <v>61</v>
      </c>
      <c r="AO122" s="122" t="s">
        <v>61</v>
      </c>
      <c r="AP122" s="122" t="s">
        <v>62</v>
      </c>
      <c r="AQ122" s="122" t="s">
        <v>61</v>
      </c>
      <c r="AR122" s="122" t="s">
        <v>61</v>
      </c>
      <c r="AS122" s="122" t="s">
        <v>61</v>
      </c>
    </row>
    <row r="123" spans="1:45">
      <c r="A123" s="229"/>
      <c r="B123" s="152"/>
      <c r="C123" s="236"/>
      <c r="D123" s="236"/>
      <c r="E123" s="236"/>
      <c r="F123" s="236"/>
      <c r="G123" s="236"/>
      <c r="H123" s="236"/>
      <c r="I123" s="229"/>
      <c r="J123" s="175"/>
      <c r="K123" s="238"/>
      <c r="L123" s="228"/>
      <c r="M123" s="151"/>
      <c r="N123" s="151"/>
      <c r="O123" s="152"/>
      <c r="P123" s="195"/>
      <c r="Q123" s="182"/>
      <c r="R123" s="237"/>
      <c r="S123" s="118" t="s">
        <v>260</v>
      </c>
      <c r="T123" s="106">
        <v>0.2</v>
      </c>
      <c r="U123" s="107">
        <v>43831</v>
      </c>
      <c r="V123" s="117">
        <v>43646</v>
      </c>
      <c r="W123" s="7">
        <f t="shared" ref="W123:W131" si="38">V123-U123</f>
        <v>-185</v>
      </c>
      <c r="X123" s="104"/>
      <c r="Y123" s="8">
        <f t="shared" ref="Y123:Y131" si="39">IF(X123="ejecutado",1,0)</f>
        <v>0</v>
      </c>
      <c r="Z123" s="9"/>
      <c r="AA123" s="9"/>
      <c r="AB123" s="122" t="s">
        <v>61</v>
      </c>
      <c r="AC123" s="122" t="s">
        <v>61</v>
      </c>
      <c r="AD123" s="122" t="s">
        <v>61</v>
      </c>
      <c r="AE123" s="122" t="s">
        <v>61</v>
      </c>
      <c r="AF123" s="122" t="s">
        <v>61</v>
      </c>
      <c r="AG123" s="122" t="s">
        <v>61</v>
      </c>
      <c r="AH123" s="122" t="s">
        <v>61</v>
      </c>
      <c r="AI123" s="122" t="s">
        <v>61</v>
      </c>
      <c r="AJ123" s="122" t="s">
        <v>61</v>
      </c>
      <c r="AK123" s="122" t="s">
        <v>61</v>
      </c>
      <c r="AL123" s="122" t="s">
        <v>61</v>
      </c>
      <c r="AM123" s="122" t="s">
        <v>61</v>
      </c>
      <c r="AN123" s="122" t="s">
        <v>61</v>
      </c>
      <c r="AO123" s="122" t="s">
        <v>61</v>
      </c>
      <c r="AP123" s="122" t="s">
        <v>62</v>
      </c>
      <c r="AQ123" s="122" t="s">
        <v>61</v>
      </c>
      <c r="AR123" s="122" t="s">
        <v>61</v>
      </c>
      <c r="AS123" s="122" t="s">
        <v>61</v>
      </c>
    </row>
    <row r="124" spans="1:45" ht="27.6">
      <c r="A124" s="229"/>
      <c r="B124" s="152"/>
      <c r="C124" s="236"/>
      <c r="D124" s="236"/>
      <c r="E124" s="236"/>
      <c r="F124" s="236"/>
      <c r="G124" s="236"/>
      <c r="H124" s="236"/>
      <c r="I124" s="229"/>
      <c r="J124" s="175"/>
      <c r="K124" s="238"/>
      <c r="L124" s="228"/>
      <c r="M124" s="151"/>
      <c r="N124" s="151"/>
      <c r="O124" s="152"/>
      <c r="P124" s="195"/>
      <c r="Q124" s="182"/>
      <c r="R124" s="237"/>
      <c r="S124" s="118" t="s">
        <v>261</v>
      </c>
      <c r="T124" s="106">
        <v>0.2</v>
      </c>
      <c r="U124" s="107">
        <v>43831</v>
      </c>
      <c r="V124" s="107">
        <v>43555</v>
      </c>
      <c r="W124" s="7">
        <f t="shared" si="38"/>
        <v>-276</v>
      </c>
      <c r="X124" s="104"/>
      <c r="Y124" s="8">
        <f t="shared" si="39"/>
        <v>0</v>
      </c>
      <c r="Z124" s="9"/>
      <c r="AA124" s="9"/>
      <c r="AB124" s="122" t="s">
        <v>61</v>
      </c>
      <c r="AC124" s="122" t="s">
        <v>61</v>
      </c>
      <c r="AD124" s="122" t="s">
        <v>61</v>
      </c>
      <c r="AE124" s="122" t="s">
        <v>61</v>
      </c>
      <c r="AF124" s="122" t="s">
        <v>61</v>
      </c>
      <c r="AG124" s="122" t="s">
        <v>61</v>
      </c>
      <c r="AH124" s="122" t="s">
        <v>61</v>
      </c>
      <c r="AI124" s="122" t="s">
        <v>61</v>
      </c>
      <c r="AJ124" s="122" t="s">
        <v>61</v>
      </c>
      <c r="AK124" s="122" t="s">
        <v>61</v>
      </c>
      <c r="AL124" s="122" t="s">
        <v>61</v>
      </c>
      <c r="AM124" s="122" t="s">
        <v>61</v>
      </c>
      <c r="AN124" s="122" t="s">
        <v>61</v>
      </c>
      <c r="AO124" s="122" t="s">
        <v>61</v>
      </c>
      <c r="AP124" s="122" t="s">
        <v>62</v>
      </c>
      <c r="AQ124" s="122" t="s">
        <v>61</v>
      </c>
      <c r="AR124" s="122" t="s">
        <v>61</v>
      </c>
      <c r="AS124" s="122" t="s">
        <v>61</v>
      </c>
    </row>
    <row r="125" spans="1:45" ht="27.6">
      <c r="A125" s="229"/>
      <c r="B125" s="152"/>
      <c r="C125" s="236"/>
      <c r="D125" s="236"/>
      <c r="E125" s="236"/>
      <c r="F125" s="236"/>
      <c r="G125" s="236"/>
      <c r="H125" s="236"/>
      <c r="I125" s="229"/>
      <c r="J125" s="175"/>
      <c r="K125" s="238"/>
      <c r="L125" s="228"/>
      <c r="M125" s="151"/>
      <c r="N125" s="151"/>
      <c r="O125" s="152"/>
      <c r="P125" s="195"/>
      <c r="Q125" s="182"/>
      <c r="R125" s="237"/>
      <c r="S125" s="118" t="s">
        <v>262</v>
      </c>
      <c r="T125" s="106">
        <v>0.2</v>
      </c>
      <c r="U125" s="107">
        <v>43831</v>
      </c>
      <c r="V125" s="107">
        <v>43555</v>
      </c>
      <c r="W125" s="7">
        <f t="shared" si="38"/>
        <v>-276</v>
      </c>
      <c r="X125" s="104"/>
      <c r="Y125" s="8">
        <f t="shared" si="39"/>
        <v>0</v>
      </c>
      <c r="Z125" s="9"/>
      <c r="AA125" s="9"/>
      <c r="AB125" s="122" t="s">
        <v>61</v>
      </c>
      <c r="AC125" s="122" t="s">
        <v>61</v>
      </c>
      <c r="AD125" s="122" t="s">
        <v>61</v>
      </c>
      <c r="AE125" s="122" t="s">
        <v>61</v>
      </c>
      <c r="AF125" s="122" t="s">
        <v>61</v>
      </c>
      <c r="AG125" s="122" t="s">
        <v>61</v>
      </c>
      <c r="AH125" s="122" t="s">
        <v>61</v>
      </c>
      <c r="AI125" s="122" t="s">
        <v>61</v>
      </c>
      <c r="AJ125" s="122" t="s">
        <v>61</v>
      </c>
      <c r="AK125" s="122" t="s">
        <v>61</v>
      </c>
      <c r="AL125" s="122" t="s">
        <v>61</v>
      </c>
      <c r="AM125" s="122" t="s">
        <v>61</v>
      </c>
      <c r="AN125" s="122" t="s">
        <v>61</v>
      </c>
      <c r="AO125" s="122" t="s">
        <v>61</v>
      </c>
      <c r="AP125" s="122" t="s">
        <v>62</v>
      </c>
      <c r="AQ125" s="122" t="s">
        <v>61</v>
      </c>
      <c r="AR125" s="122" t="s">
        <v>61</v>
      </c>
      <c r="AS125" s="122" t="s">
        <v>61</v>
      </c>
    </row>
    <row r="126" spans="1:45">
      <c r="A126" s="229"/>
      <c r="B126" s="152"/>
      <c r="C126" s="236"/>
      <c r="D126" s="236"/>
      <c r="E126" s="236"/>
      <c r="F126" s="236"/>
      <c r="G126" s="236"/>
      <c r="H126" s="236"/>
      <c r="I126" s="229"/>
      <c r="J126" s="175"/>
      <c r="K126" s="238"/>
      <c r="L126" s="228"/>
      <c r="M126" s="151"/>
      <c r="N126" s="151"/>
      <c r="O126" s="152"/>
      <c r="P126" s="195"/>
      <c r="Q126" s="182"/>
      <c r="R126" s="237"/>
      <c r="S126" s="118" t="s">
        <v>263</v>
      </c>
      <c r="T126" s="106">
        <v>0.2</v>
      </c>
      <c r="U126" s="107">
        <v>43831</v>
      </c>
      <c r="V126" s="117">
        <v>43646</v>
      </c>
      <c r="W126" s="7">
        <f t="shared" si="38"/>
        <v>-185</v>
      </c>
      <c r="X126" s="104"/>
      <c r="Y126" s="8">
        <f t="shared" si="39"/>
        <v>0</v>
      </c>
      <c r="Z126" s="9"/>
      <c r="AA126" s="9"/>
      <c r="AB126" s="122" t="s">
        <v>61</v>
      </c>
      <c r="AC126" s="122" t="s">
        <v>61</v>
      </c>
      <c r="AD126" s="122" t="s">
        <v>61</v>
      </c>
      <c r="AE126" s="122" t="s">
        <v>61</v>
      </c>
      <c r="AF126" s="122" t="s">
        <v>61</v>
      </c>
      <c r="AG126" s="122" t="s">
        <v>61</v>
      </c>
      <c r="AH126" s="122" t="s">
        <v>61</v>
      </c>
      <c r="AI126" s="122" t="s">
        <v>61</v>
      </c>
      <c r="AJ126" s="122" t="s">
        <v>61</v>
      </c>
      <c r="AK126" s="122" t="s">
        <v>61</v>
      </c>
      <c r="AL126" s="122" t="s">
        <v>61</v>
      </c>
      <c r="AM126" s="122" t="s">
        <v>61</v>
      </c>
      <c r="AN126" s="122" t="s">
        <v>61</v>
      </c>
      <c r="AO126" s="122" t="s">
        <v>61</v>
      </c>
      <c r="AP126" s="122" t="s">
        <v>62</v>
      </c>
      <c r="AQ126" s="122" t="s">
        <v>61</v>
      </c>
      <c r="AR126" s="122" t="s">
        <v>61</v>
      </c>
      <c r="AS126" s="122" t="s">
        <v>61</v>
      </c>
    </row>
    <row r="127" spans="1:45">
      <c r="A127" s="229"/>
      <c r="B127" s="152"/>
      <c r="C127" s="236"/>
      <c r="D127" s="236"/>
      <c r="E127" s="236"/>
      <c r="F127" s="236"/>
      <c r="G127" s="236"/>
      <c r="H127" s="236"/>
      <c r="I127" s="229"/>
      <c r="J127" s="175"/>
      <c r="K127" s="238" t="s">
        <v>264</v>
      </c>
      <c r="L127" s="228">
        <v>0.5</v>
      </c>
      <c r="M127" s="151">
        <v>43831</v>
      </c>
      <c r="N127" s="151">
        <v>44012</v>
      </c>
      <c r="O127" s="90"/>
      <c r="P127" s="152" t="s">
        <v>265</v>
      </c>
      <c r="Q127" s="182">
        <f>(Y127*T127)+(T128*Y128)+(T129*Y129)+(T130*Y130)+(T131*Y131)</f>
        <v>0</v>
      </c>
      <c r="R127" s="237" t="s">
        <v>99</v>
      </c>
      <c r="S127" s="118" t="s">
        <v>266</v>
      </c>
      <c r="T127" s="106">
        <v>0.2</v>
      </c>
      <c r="U127" s="117">
        <v>43922</v>
      </c>
      <c r="V127" s="117">
        <v>43646</v>
      </c>
      <c r="W127" s="7">
        <f t="shared" si="38"/>
        <v>-276</v>
      </c>
      <c r="X127" s="104"/>
      <c r="Y127" s="8">
        <f t="shared" si="39"/>
        <v>0</v>
      </c>
      <c r="Z127" s="9"/>
      <c r="AA127" s="9"/>
      <c r="AB127" s="122" t="s">
        <v>61</v>
      </c>
      <c r="AC127" s="122" t="s">
        <v>61</v>
      </c>
      <c r="AD127" s="122" t="s">
        <v>61</v>
      </c>
      <c r="AE127" s="122" t="s">
        <v>61</v>
      </c>
      <c r="AF127" s="122" t="s">
        <v>61</v>
      </c>
      <c r="AG127" s="122" t="s">
        <v>61</v>
      </c>
      <c r="AH127" s="122" t="s">
        <v>61</v>
      </c>
      <c r="AI127" s="122" t="s">
        <v>61</v>
      </c>
      <c r="AJ127" s="122" t="s">
        <v>61</v>
      </c>
      <c r="AK127" s="122" t="s">
        <v>61</v>
      </c>
      <c r="AL127" s="122" t="s">
        <v>61</v>
      </c>
      <c r="AM127" s="122" t="s">
        <v>61</v>
      </c>
      <c r="AN127" s="122" t="s">
        <v>61</v>
      </c>
      <c r="AO127" s="122" t="s">
        <v>61</v>
      </c>
      <c r="AP127" s="122" t="s">
        <v>62</v>
      </c>
      <c r="AQ127" s="122" t="s">
        <v>61</v>
      </c>
      <c r="AR127" s="122" t="s">
        <v>61</v>
      </c>
      <c r="AS127" s="122" t="s">
        <v>61</v>
      </c>
    </row>
    <row r="128" spans="1:45" ht="27.6">
      <c r="A128" s="229"/>
      <c r="B128" s="152"/>
      <c r="C128" s="236"/>
      <c r="D128" s="236"/>
      <c r="E128" s="236"/>
      <c r="F128" s="236"/>
      <c r="G128" s="236"/>
      <c r="H128" s="236"/>
      <c r="I128" s="229"/>
      <c r="J128" s="175"/>
      <c r="K128" s="238"/>
      <c r="L128" s="228"/>
      <c r="M128" s="151"/>
      <c r="N128" s="151"/>
      <c r="O128" s="9"/>
      <c r="P128" s="152"/>
      <c r="Q128" s="182"/>
      <c r="R128" s="237"/>
      <c r="S128" s="118" t="s">
        <v>267</v>
      </c>
      <c r="T128" s="106">
        <v>0.2</v>
      </c>
      <c r="U128" s="107">
        <v>43831</v>
      </c>
      <c r="V128" s="107">
        <v>43555</v>
      </c>
      <c r="W128" s="7">
        <f t="shared" si="38"/>
        <v>-276</v>
      </c>
      <c r="X128" s="104"/>
      <c r="Y128" s="8">
        <f t="shared" si="39"/>
        <v>0</v>
      </c>
      <c r="Z128" s="9"/>
      <c r="AA128" s="9"/>
      <c r="AB128" s="122" t="s">
        <v>61</v>
      </c>
      <c r="AC128" s="122" t="s">
        <v>61</v>
      </c>
      <c r="AD128" s="122" t="s">
        <v>61</v>
      </c>
      <c r="AE128" s="122" t="s">
        <v>61</v>
      </c>
      <c r="AF128" s="122" t="s">
        <v>61</v>
      </c>
      <c r="AG128" s="122" t="s">
        <v>61</v>
      </c>
      <c r="AH128" s="122" t="s">
        <v>61</v>
      </c>
      <c r="AI128" s="122" t="s">
        <v>61</v>
      </c>
      <c r="AJ128" s="122" t="s">
        <v>61</v>
      </c>
      <c r="AK128" s="122" t="s">
        <v>61</v>
      </c>
      <c r="AL128" s="122" t="s">
        <v>61</v>
      </c>
      <c r="AM128" s="122" t="s">
        <v>61</v>
      </c>
      <c r="AN128" s="122" t="s">
        <v>61</v>
      </c>
      <c r="AO128" s="122" t="s">
        <v>61</v>
      </c>
      <c r="AP128" s="122" t="s">
        <v>62</v>
      </c>
      <c r="AQ128" s="122" t="s">
        <v>61</v>
      </c>
      <c r="AR128" s="122" t="s">
        <v>61</v>
      </c>
      <c r="AS128" s="122" t="s">
        <v>61</v>
      </c>
    </row>
    <row r="129" spans="1:45" ht="27.6">
      <c r="A129" s="229"/>
      <c r="B129" s="152"/>
      <c r="C129" s="236"/>
      <c r="D129" s="236"/>
      <c r="E129" s="236"/>
      <c r="F129" s="236"/>
      <c r="G129" s="236"/>
      <c r="H129" s="236"/>
      <c r="I129" s="229"/>
      <c r="J129" s="175"/>
      <c r="K129" s="238"/>
      <c r="L129" s="228"/>
      <c r="M129" s="151"/>
      <c r="N129" s="151"/>
      <c r="O129" s="9"/>
      <c r="P129" s="152"/>
      <c r="Q129" s="182"/>
      <c r="R129" s="237"/>
      <c r="S129" s="118" t="s">
        <v>268</v>
      </c>
      <c r="T129" s="106">
        <v>0.2</v>
      </c>
      <c r="U129" s="107">
        <v>43831</v>
      </c>
      <c r="V129" s="107">
        <v>43555</v>
      </c>
      <c r="W129" s="7">
        <f t="shared" si="38"/>
        <v>-276</v>
      </c>
      <c r="X129" s="104"/>
      <c r="Y129" s="8">
        <f t="shared" si="39"/>
        <v>0</v>
      </c>
      <c r="Z129" s="9"/>
      <c r="AA129" s="9"/>
      <c r="AB129" s="122" t="s">
        <v>61</v>
      </c>
      <c r="AC129" s="122" t="s">
        <v>61</v>
      </c>
      <c r="AD129" s="122" t="s">
        <v>61</v>
      </c>
      <c r="AE129" s="122" t="s">
        <v>61</v>
      </c>
      <c r="AF129" s="122" t="s">
        <v>61</v>
      </c>
      <c r="AG129" s="122" t="s">
        <v>61</v>
      </c>
      <c r="AH129" s="122" t="s">
        <v>61</v>
      </c>
      <c r="AI129" s="122" t="s">
        <v>61</v>
      </c>
      <c r="AJ129" s="122" t="s">
        <v>61</v>
      </c>
      <c r="AK129" s="122" t="s">
        <v>61</v>
      </c>
      <c r="AL129" s="122" t="s">
        <v>61</v>
      </c>
      <c r="AM129" s="122" t="s">
        <v>61</v>
      </c>
      <c r="AN129" s="122" t="s">
        <v>61</v>
      </c>
      <c r="AO129" s="122" t="s">
        <v>61</v>
      </c>
      <c r="AP129" s="122" t="s">
        <v>62</v>
      </c>
      <c r="AQ129" s="122" t="s">
        <v>61</v>
      </c>
      <c r="AR129" s="122" t="s">
        <v>61</v>
      </c>
      <c r="AS129" s="122" t="s">
        <v>61</v>
      </c>
    </row>
    <row r="130" spans="1:45" ht="27.6">
      <c r="A130" s="229"/>
      <c r="B130" s="152"/>
      <c r="C130" s="236"/>
      <c r="D130" s="236"/>
      <c r="E130" s="236"/>
      <c r="F130" s="236"/>
      <c r="G130" s="236"/>
      <c r="H130" s="236"/>
      <c r="I130" s="229"/>
      <c r="J130" s="175"/>
      <c r="K130" s="238"/>
      <c r="L130" s="228"/>
      <c r="M130" s="151"/>
      <c r="N130" s="151"/>
      <c r="O130" s="9"/>
      <c r="P130" s="152"/>
      <c r="Q130" s="182"/>
      <c r="R130" s="237"/>
      <c r="S130" s="118" t="s">
        <v>269</v>
      </c>
      <c r="T130" s="106">
        <v>0.2</v>
      </c>
      <c r="U130" s="107">
        <v>43831</v>
      </c>
      <c r="V130" s="117">
        <v>43646</v>
      </c>
      <c r="W130" s="7">
        <f t="shared" si="38"/>
        <v>-185</v>
      </c>
      <c r="X130" s="104"/>
      <c r="Y130" s="8">
        <f t="shared" si="39"/>
        <v>0</v>
      </c>
      <c r="Z130" s="9"/>
      <c r="AA130" s="9"/>
      <c r="AB130" s="122" t="s">
        <v>61</v>
      </c>
      <c r="AC130" s="122" t="s">
        <v>61</v>
      </c>
      <c r="AD130" s="122" t="s">
        <v>61</v>
      </c>
      <c r="AE130" s="122" t="s">
        <v>61</v>
      </c>
      <c r="AF130" s="122" t="s">
        <v>61</v>
      </c>
      <c r="AG130" s="122" t="s">
        <v>61</v>
      </c>
      <c r="AH130" s="122" t="s">
        <v>61</v>
      </c>
      <c r="AI130" s="122" t="s">
        <v>61</v>
      </c>
      <c r="AJ130" s="122" t="s">
        <v>61</v>
      </c>
      <c r="AK130" s="122" t="s">
        <v>61</v>
      </c>
      <c r="AL130" s="122" t="s">
        <v>61</v>
      </c>
      <c r="AM130" s="122" t="s">
        <v>61</v>
      </c>
      <c r="AN130" s="122" t="s">
        <v>61</v>
      </c>
      <c r="AO130" s="122" t="s">
        <v>61</v>
      </c>
      <c r="AP130" s="122" t="s">
        <v>62</v>
      </c>
      <c r="AQ130" s="122" t="s">
        <v>61</v>
      </c>
      <c r="AR130" s="122" t="s">
        <v>61</v>
      </c>
      <c r="AS130" s="122" t="s">
        <v>61</v>
      </c>
    </row>
    <row r="131" spans="1:45" ht="27.6">
      <c r="A131" s="229"/>
      <c r="B131" s="152"/>
      <c r="C131" s="236"/>
      <c r="D131" s="236"/>
      <c r="E131" s="236"/>
      <c r="F131" s="236"/>
      <c r="G131" s="236"/>
      <c r="H131" s="236"/>
      <c r="I131" s="229"/>
      <c r="J131" s="175"/>
      <c r="K131" s="238"/>
      <c r="L131" s="228"/>
      <c r="M131" s="151"/>
      <c r="N131" s="151"/>
      <c r="O131" s="9"/>
      <c r="P131" s="152"/>
      <c r="Q131" s="182"/>
      <c r="R131" s="237"/>
      <c r="S131" s="118" t="s">
        <v>270</v>
      </c>
      <c r="T131" s="106">
        <v>0.2</v>
      </c>
      <c r="U131" s="107">
        <v>43831</v>
      </c>
      <c r="V131" s="107">
        <v>43555</v>
      </c>
      <c r="W131" s="7">
        <f t="shared" si="38"/>
        <v>-276</v>
      </c>
      <c r="X131" s="104"/>
      <c r="Y131" s="8">
        <f t="shared" si="39"/>
        <v>0</v>
      </c>
      <c r="Z131" s="9"/>
      <c r="AA131" s="9"/>
      <c r="AB131" s="122" t="s">
        <v>61</v>
      </c>
      <c r="AC131" s="122" t="s">
        <v>61</v>
      </c>
      <c r="AD131" s="122" t="s">
        <v>61</v>
      </c>
      <c r="AE131" s="122" t="s">
        <v>61</v>
      </c>
      <c r="AF131" s="122" t="s">
        <v>61</v>
      </c>
      <c r="AG131" s="122" t="s">
        <v>61</v>
      </c>
      <c r="AH131" s="122" t="s">
        <v>61</v>
      </c>
      <c r="AI131" s="122" t="s">
        <v>61</v>
      </c>
      <c r="AJ131" s="122" t="s">
        <v>61</v>
      </c>
      <c r="AK131" s="122" t="s">
        <v>61</v>
      </c>
      <c r="AL131" s="122" t="s">
        <v>61</v>
      </c>
      <c r="AM131" s="122" t="s">
        <v>61</v>
      </c>
      <c r="AN131" s="122" t="s">
        <v>61</v>
      </c>
      <c r="AO131" s="122" t="s">
        <v>61</v>
      </c>
      <c r="AP131" s="122" t="s">
        <v>62</v>
      </c>
      <c r="AQ131" s="122" t="s">
        <v>61</v>
      </c>
      <c r="AR131" s="122" t="s">
        <v>61</v>
      </c>
      <c r="AS131" s="122" t="s">
        <v>61</v>
      </c>
    </row>
    <row r="132" spans="1:45" ht="27.6" customHeight="1">
      <c r="A132" s="158">
        <v>8</v>
      </c>
      <c r="B132" s="158" t="s">
        <v>130</v>
      </c>
      <c r="C132" s="158" t="s">
        <v>517</v>
      </c>
      <c r="D132" s="158" t="s">
        <v>112</v>
      </c>
      <c r="E132" s="158" t="s">
        <v>518</v>
      </c>
      <c r="F132" s="158" t="s">
        <v>54</v>
      </c>
      <c r="G132" s="158" t="s">
        <v>519</v>
      </c>
      <c r="H132" s="158" t="s">
        <v>520</v>
      </c>
      <c r="I132" s="167">
        <v>1</v>
      </c>
      <c r="J132" s="167">
        <v>0</v>
      </c>
      <c r="K132" s="170" t="s">
        <v>521</v>
      </c>
      <c r="L132" s="228">
        <v>0.25</v>
      </c>
      <c r="M132" s="151">
        <v>43831</v>
      </c>
      <c r="N132" s="151">
        <v>44012</v>
      </c>
      <c r="O132" s="152"/>
      <c r="P132" s="152" t="s">
        <v>117</v>
      </c>
      <c r="Q132" s="153">
        <f>(Y132*T132)+(T133*Y133)+(T134*Y134)+(T135*Y135)</f>
        <v>0</v>
      </c>
      <c r="R132" s="153" t="s">
        <v>59</v>
      </c>
      <c r="S132" s="112" t="s">
        <v>393</v>
      </c>
      <c r="T132" s="84">
        <v>0.2</v>
      </c>
      <c r="U132" s="31">
        <v>43831</v>
      </c>
      <c r="V132" s="31">
        <v>43920</v>
      </c>
      <c r="W132" s="7">
        <f>V132-U132</f>
        <v>89</v>
      </c>
      <c r="X132" s="104"/>
      <c r="Y132" s="8">
        <f>IF(X132="ejecutado",1,0)</f>
        <v>0</v>
      </c>
      <c r="Z132" s="9"/>
      <c r="AA132" s="9"/>
      <c r="AB132" s="122" t="s">
        <v>61</v>
      </c>
      <c r="AC132" s="122" t="s">
        <v>61</v>
      </c>
      <c r="AD132" s="122" t="s">
        <v>62</v>
      </c>
      <c r="AE132" s="122" t="s">
        <v>61</v>
      </c>
      <c r="AF132" s="122" t="s">
        <v>61</v>
      </c>
      <c r="AG132" s="122" t="s">
        <v>62</v>
      </c>
      <c r="AH132" s="122" t="s">
        <v>62</v>
      </c>
      <c r="AI132" s="122" t="s">
        <v>62</v>
      </c>
      <c r="AJ132" s="122" t="s">
        <v>61</v>
      </c>
      <c r="AK132" s="122" t="s">
        <v>61</v>
      </c>
      <c r="AL132" s="122" t="s">
        <v>62</v>
      </c>
      <c r="AM132" s="122" t="s">
        <v>61</v>
      </c>
      <c r="AN132" s="122" t="s">
        <v>61</v>
      </c>
      <c r="AO132" s="122" t="s">
        <v>61</v>
      </c>
      <c r="AP132" s="122" t="s">
        <v>62</v>
      </c>
      <c r="AQ132" s="122" t="s">
        <v>62</v>
      </c>
      <c r="AR132" s="122" t="s">
        <v>62</v>
      </c>
      <c r="AS132" s="122" t="s">
        <v>61</v>
      </c>
    </row>
    <row r="133" spans="1:45" ht="27.6">
      <c r="A133" s="174"/>
      <c r="B133" s="174"/>
      <c r="C133" s="174"/>
      <c r="D133" s="174"/>
      <c r="E133" s="174"/>
      <c r="F133" s="174"/>
      <c r="G133" s="174"/>
      <c r="H133" s="174"/>
      <c r="I133" s="168"/>
      <c r="J133" s="165"/>
      <c r="K133" s="170"/>
      <c r="L133" s="228"/>
      <c r="M133" s="151"/>
      <c r="N133" s="151"/>
      <c r="O133" s="152"/>
      <c r="P133" s="152"/>
      <c r="Q133" s="154"/>
      <c r="R133" s="154"/>
      <c r="S133" s="112" t="s">
        <v>394</v>
      </c>
      <c r="T133" s="84">
        <v>0.3</v>
      </c>
      <c r="U133" s="31">
        <v>43922</v>
      </c>
      <c r="V133" s="31">
        <v>44012</v>
      </c>
      <c r="W133" s="7">
        <f t="shared" ref="W133" si="40">V133-U133</f>
        <v>90</v>
      </c>
      <c r="X133" s="104"/>
      <c r="Y133" s="8">
        <f t="shared" ref="Y133" si="41">IF(X133="ejecutado",1,0)</f>
        <v>0</v>
      </c>
      <c r="Z133" s="9"/>
      <c r="AA133" s="9"/>
      <c r="AB133" s="122" t="s">
        <v>61</v>
      </c>
      <c r="AC133" s="122" t="s">
        <v>61</v>
      </c>
      <c r="AD133" s="122" t="s">
        <v>62</v>
      </c>
      <c r="AE133" s="122" t="s">
        <v>61</v>
      </c>
      <c r="AF133" s="122" t="s">
        <v>61</v>
      </c>
      <c r="AG133" s="122" t="s">
        <v>62</v>
      </c>
      <c r="AH133" s="122" t="s">
        <v>62</v>
      </c>
      <c r="AI133" s="122" t="s">
        <v>62</v>
      </c>
      <c r="AJ133" s="122" t="s">
        <v>61</v>
      </c>
      <c r="AK133" s="122" t="s">
        <v>61</v>
      </c>
      <c r="AL133" s="122" t="s">
        <v>61</v>
      </c>
      <c r="AM133" s="122" t="s">
        <v>61</v>
      </c>
      <c r="AN133" s="122" t="s">
        <v>61</v>
      </c>
      <c r="AO133" s="122" t="s">
        <v>61</v>
      </c>
      <c r="AP133" s="122" t="s">
        <v>62</v>
      </c>
      <c r="AQ133" s="122" t="s">
        <v>62</v>
      </c>
      <c r="AR133" s="122" t="s">
        <v>62</v>
      </c>
      <c r="AS133" s="122" t="s">
        <v>61</v>
      </c>
    </row>
    <row r="134" spans="1:45" ht="69">
      <c r="A134" s="174"/>
      <c r="B134" s="174"/>
      <c r="C134" s="174"/>
      <c r="D134" s="174"/>
      <c r="E134" s="174"/>
      <c r="F134" s="174"/>
      <c r="G134" s="174"/>
      <c r="H134" s="174"/>
      <c r="I134" s="168"/>
      <c r="J134" s="165"/>
      <c r="K134" s="170"/>
      <c r="L134" s="228"/>
      <c r="M134" s="151"/>
      <c r="N134" s="151"/>
      <c r="O134" s="152"/>
      <c r="P134" s="152"/>
      <c r="Q134" s="154"/>
      <c r="R134" s="154"/>
      <c r="S134" s="112" t="s">
        <v>522</v>
      </c>
      <c r="T134" s="84">
        <v>0.3</v>
      </c>
      <c r="U134" s="31">
        <v>43831</v>
      </c>
      <c r="V134" s="31">
        <v>43890</v>
      </c>
      <c r="W134" s="7"/>
      <c r="X134" s="104"/>
      <c r="Y134" s="8"/>
      <c r="Z134" s="9"/>
      <c r="AA134" s="9"/>
      <c r="AB134" s="122"/>
      <c r="AC134" s="122"/>
      <c r="AD134" s="122" t="s">
        <v>62</v>
      </c>
      <c r="AE134" s="122"/>
      <c r="AF134" s="122"/>
      <c r="AG134" s="122" t="s">
        <v>62</v>
      </c>
      <c r="AH134" s="122" t="s">
        <v>62</v>
      </c>
      <c r="AI134" s="122" t="s">
        <v>62</v>
      </c>
      <c r="AJ134" s="122"/>
      <c r="AK134" s="122"/>
      <c r="AL134" s="122"/>
      <c r="AM134" s="122"/>
      <c r="AN134" s="122"/>
      <c r="AO134" s="122"/>
      <c r="AP134" s="122" t="s">
        <v>62</v>
      </c>
      <c r="AQ134" s="122" t="s">
        <v>62</v>
      </c>
      <c r="AR134" s="122" t="s">
        <v>62</v>
      </c>
      <c r="AS134" s="122"/>
    </row>
    <row r="135" spans="1:45">
      <c r="A135" s="174"/>
      <c r="B135" s="174"/>
      <c r="C135" s="174"/>
      <c r="D135" s="174"/>
      <c r="E135" s="174"/>
      <c r="F135" s="174"/>
      <c r="G135" s="174"/>
      <c r="H135" s="174"/>
      <c r="I135" s="168"/>
      <c r="J135" s="165"/>
      <c r="K135" s="170"/>
      <c r="L135" s="228"/>
      <c r="M135" s="151"/>
      <c r="N135" s="151"/>
      <c r="O135" s="152"/>
      <c r="P135" s="152"/>
      <c r="Q135" s="154"/>
      <c r="R135" s="154"/>
      <c r="S135" s="112" t="s">
        <v>523</v>
      </c>
      <c r="T135" s="84">
        <v>0.2</v>
      </c>
      <c r="U135" s="85">
        <f>+V134+1</f>
        <v>43891</v>
      </c>
      <c r="V135" s="31">
        <v>44012</v>
      </c>
      <c r="W135" s="7"/>
      <c r="X135" s="104"/>
      <c r="Y135" s="8"/>
      <c r="Z135" s="9"/>
      <c r="AA135" s="9"/>
      <c r="AB135" s="122"/>
      <c r="AC135" s="122"/>
      <c r="AD135" s="122" t="s">
        <v>62</v>
      </c>
      <c r="AE135" s="122"/>
      <c r="AF135" s="122"/>
      <c r="AG135" s="122" t="s">
        <v>62</v>
      </c>
      <c r="AH135" s="122" t="s">
        <v>62</v>
      </c>
      <c r="AI135" s="122" t="s">
        <v>62</v>
      </c>
      <c r="AJ135" s="122"/>
      <c r="AK135" s="122"/>
      <c r="AL135" s="122" t="s">
        <v>62</v>
      </c>
      <c r="AM135" s="122"/>
      <c r="AN135" s="122"/>
      <c r="AO135" s="122"/>
      <c r="AP135" s="122" t="s">
        <v>62</v>
      </c>
      <c r="AQ135" s="122" t="s">
        <v>62</v>
      </c>
      <c r="AR135" s="122" t="s">
        <v>62</v>
      </c>
      <c r="AS135" s="122"/>
    </row>
    <row r="136" spans="1:45" ht="27.6">
      <c r="A136" s="174"/>
      <c r="B136" s="174"/>
      <c r="C136" s="174"/>
      <c r="D136" s="174"/>
      <c r="E136" s="174"/>
      <c r="F136" s="174"/>
      <c r="G136" s="174"/>
      <c r="H136" s="174"/>
      <c r="I136" s="168"/>
      <c r="J136" s="165"/>
      <c r="K136" s="170" t="s">
        <v>524</v>
      </c>
      <c r="L136" s="228">
        <v>0.25</v>
      </c>
      <c r="M136" s="151">
        <v>43831</v>
      </c>
      <c r="N136" s="151">
        <v>44012</v>
      </c>
      <c r="O136" s="152"/>
      <c r="P136" s="152" t="s">
        <v>117</v>
      </c>
      <c r="Q136" s="153">
        <v>0</v>
      </c>
      <c r="R136" s="153" t="s">
        <v>59</v>
      </c>
      <c r="S136" s="112" t="s">
        <v>399</v>
      </c>
      <c r="T136" s="84">
        <v>0.4</v>
      </c>
      <c r="U136" s="31">
        <v>43862</v>
      </c>
      <c r="V136" s="31">
        <v>43920</v>
      </c>
      <c r="W136" s="7">
        <f>V136-U136</f>
        <v>58</v>
      </c>
      <c r="X136" s="104"/>
      <c r="Y136" s="8">
        <f>IF(X136="ejecutado",1,0)</f>
        <v>0</v>
      </c>
      <c r="Z136" s="9"/>
      <c r="AA136" s="9"/>
      <c r="AB136" s="122" t="s">
        <v>61</v>
      </c>
      <c r="AC136" s="122" t="s">
        <v>61</v>
      </c>
      <c r="AD136" s="122" t="s">
        <v>62</v>
      </c>
      <c r="AE136" s="122" t="s">
        <v>61</v>
      </c>
      <c r="AF136" s="122" t="s">
        <v>61</v>
      </c>
      <c r="AG136" s="122" t="s">
        <v>62</v>
      </c>
      <c r="AH136" s="122" t="s">
        <v>62</v>
      </c>
      <c r="AI136" s="122" t="s">
        <v>62</v>
      </c>
      <c r="AJ136" s="122" t="s">
        <v>61</v>
      </c>
      <c r="AK136" s="122" t="s">
        <v>61</v>
      </c>
      <c r="AL136" s="122" t="s">
        <v>62</v>
      </c>
      <c r="AM136" s="122" t="s">
        <v>61</v>
      </c>
      <c r="AN136" s="122" t="s">
        <v>62</v>
      </c>
      <c r="AO136" s="122" t="s">
        <v>61</v>
      </c>
      <c r="AP136" s="122" t="s">
        <v>62</v>
      </c>
      <c r="AQ136" s="122" t="s">
        <v>62</v>
      </c>
      <c r="AR136" s="122" t="s">
        <v>62</v>
      </c>
      <c r="AS136" s="122" t="s">
        <v>61</v>
      </c>
    </row>
    <row r="137" spans="1:45" ht="27.6">
      <c r="A137" s="174"/>
      <c r="B137" s="174"/>
      <c r="C137" s="174"/>
      <c r="D137" s="174"/>
      <c r="E137" s="174"/>
      <c r="F137" s="174"/>
      <c r="G137" s="174"/>
      <c r="H137" s="174"/>
      <c r="I137" s="168"/>
      <c r="J137" s="165"/>
      <c r="K137" s="170"/>
      <c r="L137" s="152"/>
      <c r="M137" s="151"/>
      <c r="N137" s="151"/>
      <c r="O137" s="152"/>
      <c r="P137" s="152"/>
      <c r="Q137" s="154"/>
      <c r="R137" s="154"/>
      <c r="S137" s="112" t="s">
        <v>525</v>
      </c>
      <c r="T137" s="84">
        <v>0.4</v>
      </c>
      <c r="U137" s="31">
        <v>43831</v>
      </c>
      <c r="V137" s="31">
        <v>44012</v>
      </c>
      <c r="W137" s="7">
        <f t="shared" ref="W137:W138" si="42">V137-U137</f>
        <v>181</v>
      </c>
      <c r="X137" s="104"/>
      <c r="Y137" s="8">
        <f t="shared" ref="Y137:Y138" si="43">IF(X137="ejecutado",1,0)</f>
        <v>0</v>
      </c>
      <c r="Z137" s="9"/>
      <c r="AA137" s="9"/>
      <c r="AB137" s="122" t="s">
        <v>61</v>
      </c>
      <c r="AC137" s="122" t="s">
        <v>61</v>
      </c>
      <c r="AD137" s="122" t="s">
        <v>62</v>
      </c>
      <c r="AE137" s="122" t="s">
        <v>61</v>
      </c>
      <c r="AF137" s="122" t="s">
        <v>61</v>
      </c>
      <c r="AG137" s="122" t="s">
        <v>62</v>
      </c>
      <c r="AH137" s="122" t="s">
        <v>62</v>
      </c>
      <c r="AI137" s="122" t="s">
        <v>62</v>
      </c>
      <c r="AJ137" s="122" t="s">
        <v>61</v>
      </c>
      <c r="AK137" s="122" t="s">
        <v>61</v>
      </c>
      <c r="AL137" s="122" t="s">
        <v>62</v>
      </c>
      <c r="AM137" s="122" t="s">
        <v>61</v>
      </c>
      <c r="AN137" s="122" t="s">
        <v>62</v>
      </c>
      <c r="AO137" s="122" t="s">
        <v>61</v>
      </c>
      <c r="AP137" s="122" t="s">
        <v>62</v>
      </c>
      <c r="AQ137" s="122" t="s">
        <v>62</v>
      </c>
      <c r="AR137" s="122" t="s">
        <v>62</v>
      </c>
      <c r="AS137" s="122" t="s">
        <v>61</v>
      </c>
    </row>
    <row r="138" spans="1:45" ht="41.45" customHeight="1">
      <c r="A138" s="174"/>
      <c r="B138" s="174"/>
      <c r="C138" s="174"/>
      <c r="D138" s="174"/>
      <c r="E138" s="174"/>
      <c r="F138" s="174"/>
      <c r="G138" s="174"/>
      <c r="H138" s="174"/>
      <c r="I138" s="168"/>
      <c r="J138" s="165"/>
      <c r="K138" s="170"/>
      <c r="L138" s="152"/>
      <c r="M138" s="151"/>
      <c r="N138" s="151"/>
      <c r="O138" s="152"/>
      <c r="P138" s="152"/>
      <c r="Q138" s="154"/>
      <c r="R138" s="154"/>
      <c r="S138" s="112" t="s">
        <v>401</v>
      </c>
      <c r="T138" s="84">
        <v>0.2</v>
      </c>
      <c r="U138" s="85">
        <v>43952</v>
      </c>
      <c r="V138" s="31">
        <v>44012</v>
      </c>
      <c r="W138" s="7">
        <f t="shared" si="42"/>
        <v>60</v>
      </c>
      <c r="X138" s="104"/>
      <c r="Y138" s="8">
        <f t="shared" si="43"/>
        <v>0</v>
      </c>
      <c r="Z138" s="9"/>
      <c r="AA138" s="9"/>
      <c r="AB138" s="122" t="s">
        <v>61</v>
      </c>
      <c r="AC138" s="122" t="s">
        <v>61</v>
      </c>
      <c r="AD138" s="122" t="s">
        <v>62</v>
      </c>
      <c r="AE138" s="122" t="s">
        <v>61</v>
      </c>
      <c r="AF138" s="122" t="s">
        <v>61</v>
      </c>
      <c r="AG138" s="122" t="s">
        <v>62</v>
      </c>
      <c r="AH138" s="122" t="s">
        <v>62</v>
      </c>
      <c r="AI138" s="122" t="s">
        <v>62</v>
      </c>
      <c r="AJ138" s="122" t="s">
        <v>61</v>
      </c>
      <c r="AK138" s="122" t="s">
        <v>61</v>
      </c>
      <c r="AL138" s="122" t="s">
        <v>62</v>
      </c>
      <c r="AM138" s="122" t="s">
        <v>61</v>
      </c>
      <c r="AN138" s="122" t="s">
        <v>62</v>
      </c>
      <c r="AO138" s="122" t="s">
        <v>61</v>
      </c>
      <c r="AP138" s="122" t="s">
        <v>62</v>
      </c>
      <c r="AQ138" s="122" t="s">
        <v>62</v>
      </c>
      <c r="AR138" s="122" t="s">
        <v>62</v>
      </c>
      <c r="AS138" s="122" t="s">
        <v>61</v>
      </c>
    </row>
    <row r="139" spans="1:45" ht="27.6" customHeight="1">
      <c r="A139" s="174"/>
      <c r="B139" s="174"/>
      <c r="C139" s="174"/>
      <c r="D139" s="174"/>
      <c r="E139" s="174"/>
      <c r="F139" s="174"/>
      <c r="G139" s="174"/>
      <c r="H139" s="174"/>
      <c r="I139" s="168"/>
      <c r="J139" s="167">
        <f>(Q139*L139)+(Q141*L141)</f>
        <v>0</v>
      </c>
      <c r="K139" s="170" t="s">
        <v>526</v>
      </c>
      <c r="L139" s="228">
        <v>0.25</v>
      </c>
      <c r="M139" s="151">
        <v>43831</v>
      </c>
      <c r="N139" s="151">
        <v>44012</v>
      </c>
      <c r="O139" s="152"/>
      <c r="P139" s="152" t="s">
        <v>403</v>
      </c>
      <c r="Q139" s="153">
        <f>(Y139*T139)+(T140*Y140)</f>
        <v>0</v>
      </c>
      <c r="R139" s="153" t="s">
        <v>59</v>
      </c>
      <c r="S139" s="112" t="s">
        <v>527</v>
      </c>
      <c r="T139" s="84">
        <v>0.5</v>
      </c>
      <c r="U139" s="31">
        <v>43831</v>
      </c>
      <c r="V139" s="31">
        <v>44012</v>
      </c>
      <c r="W139" s="7">
        <f>V139-U139</f>
        <v>181</v>
      </c>
      <c r="X139" s="104"/>
      <c r="Y139" s="8">
        <f>IF(X139="ejecutado",1,0)</f>
        <v>0</v>
      </c>
      <c r="Z139" s="9"/>
      <c r="AA139" s="9"/>
      <c r="AB139" s="122" t="s">
        <v>61</v>
      </c>
      <c r="AC139" s="122" t="s">
        <v>61</v>
      </c>
      <c r="AD139" s="122" t="s">
        <v>62</v>
      </c>
      <c r="AE139" s="122" t="s">
        <v>61</v>
      </c>
      <c r="AF139" s="122" t="s">
        <v>61</v>
      </c>
      <c r="AG139" s="122" t="s">
        <v>62</v>
      </c>
      <c r="AH139" s="122" t="s">
        <v>62</v>
      </c>
      <c r="AI139" s="122" t="s">
        <v>62</v>
      </c>
      <c r="AJ139" s="122" t="s">
        <v>61</v>
      </c>
      <c r="AK139" s="122" t="s">
        <v>61</v>
      </c>
      <c r="AL139" s="122" t="s">
        <v>61</v>
      </c>
      <c r="AM139" s="122" t="s">
        <v>61</v>
      </c>
      <c r="AN139" s="122" t="s">
        <v>61</v>
      </c>
      <c r="AO139" s="122" t="s">
        <v>61</v>
      </c>
      <c r="AP139" s="122" t="s">
        <v>62</v>
      </c>
      <c r="AQ139" s="122" t="s">
        <v>62</v>
      </c>
      <c r="AR139" s="122" t="s">
        <v>62</v>
      </c>
      <c r="AS139" s="122" t="s">
        <v>61</v>
      </c>
    </row>
    <row r="140" spans="1:45" ht="55.15">
      <c r="A140" s="174"/>
      <c r="B140" s="174"/>
      <c r="C140" s="174"/>
      <c r="D140" s="174"/>
      <c r="E140" s="174"/>
      <c r="F140" s="174"/>
      <c r="G140" s="174"/>
      <c r="H140" s="174"/>
      <c r="I140" s="168"/>
      <c r="J140" s="165"/>
      <c r="K140" s="170"/>
      <c r="L140" s="228"/>
      <c r="M140" s="151"/>
      <c r="N140" s="151"/>
      <c r="O140" s="152"/>
      <c r="P140" s="152"/>
      <c r="Q140" s="154"/>
      <c r="R140" s="154"/>
      <c r="S140" s="108" t="s">
        <v>528</v>
      </c>
      <c r="T140" s="135">
        <v>0.5</v>
      </c>
      <c r="U140" s="31">
        <v>43862</v>
      </c>
      <c r="V140" s="31">
        <v>44012</v>
      </c>
      <c r="W140" s="7">
        <f t="shared" ref="W140" si="44">V140-U140</f>
        <v>150</v>
      </c>
      <c r="X140" s="104"/>
      <c r="Y140" s="8">
        <f t="shared" ref="Y140" si="45">IF(X140="ejecutado",1,0)</f>
        <v>0</v>
      </c>
      <c r="Z140" s="9"/>
      <c r="AA140" s="9"/>
      <c r="AB140" s="122" t="s">
        <v>61</v>
      </c>
      <c r="AC140" s="122" t="s">
        <v>61</v>
      </c>
      <c r="AD140" s="122" t="s">
        <v>62</v>
      </c>
      <c r="AE140" s="122" t="s">
        <v>61</v>
      </c>
      <c r="AF140" s="122" t="s">
        <v>61</v>
      </c>
      <c r="AG140" s="122" t="s">
        <v>62</v>
      </c>
      <c r="AH140" s="122" t="s">
        <v>62</v>
      </c>
      <c r="AI140" s="122" t="s">
        <v>62</v>
      </c>
      <c r="AJ140" s="122" t="s">
        <v>61</v>
      </c>
      <c r="AK140" s="122" t="s">
        <v>61</v>
      </c>
      <c r="AL140" s="122" t="s">
        <v>61</v>
      </c>
      <c r="AM140" s="122" t="s">
        <v>61</v>
      </c>
      <c r="AN140" s="122" t="s">
        <v>61</v>
      </c>
      <c r="AO140" s="122" t="s">
        <v>61</v>
      </c>
      <c r="AP140" s="122" t="s">
        <v>62</v>
      </c>
      <c r="AQ140" s="122" t="s">
        <v>62</v>
      </c>
      <c r="AR140" s="122" t="s">
        <v>62</v>
      </c>
      <c r="AS140" s="122" t="s">
        <v>61</v>
      </c>
    </row>
    <row r="141" spans="1:45" ht="41.45">
      <c r="A141" s="174"/>
      <c r="B141" s="174"/>
      <c r="C141" s="174"/>
      <c r="D141" s="174"/>
      <c r="E141" s="174"/>
      <c r="F141" s="174"/>
      <c r="G141" s="174"/>
      <c r="H141" s="174"/>
      <c r="I141" s="168"/>
      <c r="J141" s="165"/>
      <c r="K141" s="170" t="s">
        <v>529</v>
      </c>
      <c r="L141" s="228">
        <v>0.25</v>
      </c>
      <c r="M141" s="151">
        <v>43831</v>
      </c>
      <c r="N141" s="151">
        <v>44012</v>
      </c>
      <c r="O141" s="152"/>
      <c r="P141" s="152" t="s">
        <v>530</v>
      </c>
      <c r="Q141" s="153">
        <f>(Y141*T141)+(T142*Y142)+(T143*Y143)+(T144*Y144)</f>
        <v>0</v>
      </c>
      <c r="R141" s="153" t="s">
        <v>59</v>
      </c>
      <c r="S141" s="112" t="s">
        <v>531</v>
      </c>
      <c r="T141" s="135">
        <v>0.1</v>
      </c>
      <c r="U141" s="31">
        <v>43831</v>
      </c>
      <c r="V141" s="31">
        <v>44012</v>
      </c>
      <c r="W141" s="7">
        <f>V141-U141</f>
        <v>181</v>
      </c>
      <c r="X141" s="104"/>
      <c r="Y141" s="8">
        <f>IF(X141="ejecutado",1,0)</f>
        <v>0</v>
      </c>
      <c r="Z141" s="9"/>
      <c r="AA141" s="9"/>
      <c r="AB141" s="122" t="s">
        <v>61</v>
      </c>
      <c r="AC141" s="122" t="s">
        <v>61</v>
      </c>
      <c r="AD141" s="122" t="s">
        <v>62</v>
      </c>
      <c r="AE141" s="122" t="s">
        <v>61</v>
      </c>
      <c r="AF141" s="122" t="s">
        <v>61</v>
      </c>
      <c r="AG141" s="122" t="s">
        <v>62</v>
      </c>
      <c r="AH141" s="122" t="s">
        <v>62</v>
      </c>
      <c r="AI141" s="122" t="s">
        <v>62</v>
      </c>
      <c r="AJ141" s="122" t="s">
        <v>61</v>
      </c>
      <c r="AK141" s="122" t="s">
        <v>61</v>
      </c>
      <c r="AL141" s="122" t="s">
        <v>62</v>
      </c>
      <c r="AM141" s="122" t="s">
        <v>61</v>
      </c>
      <c r="AN141" s="122" t="s">
        <v>61</v>
      </c>
      <c r="AO141" s="122" t="s">
        <v>61</v>
      </c>
      <c r="AP141" s="122" t="s">
        <v>62</v>
      </c>
      <c r="AQ141" s="122" t="s">
        <v>62</v>
      </c>
      <c r="AR141" s="122" t="s">
        <v>62</v>
      </c>
      <c r="AS141" s="122" t="s">
        <v>61</v>
      </c>
    </row>
    <row r="142" spans="1:45" ht="41.45">
      <c r="A142" s="174"/>
      <c r="B142" s="174"/>
      <c r="C142" s="174"/>
      <c r="D142" s="174"/>
      <c r="E142" s="174"/>
      <c r="F142" s="174"/>
      <c r="G142" s="174"/>
      <c r="H142" s="174"/>
      <c r="I142" s="168"/>
      <c r="J142" s="165"/>
      <c r="K142" s="170"/>
      <c r="L142" s="228"/>
      <c r="M142" s="151"/>
      <c r="N142" s="151"/>
      <c r="O142" s="152"/>
      <c r="P142" s="152"/>
      <c r="Q142" s="154"/>
      <c r="R142" s="154"/>
      <c r="S142" s="112" t="s">
        <v>532</v>
      </c>
      <c r="T142" s="115">
        <v>0.3</v>
      </c>
      <c r="U142" s="31">
        <v>43831</v>
      </c>
      <c r="V142" s="31">
        <v>44012</v>
      </c>
      <c r="W142" s="7">
        <f t="shared" ref="W142:W144" si="46">V142-U142</f>
        <v>181</v>
      </c>
      <c r="X142" s="104"/>
      <c r="Y142" s="8">
        <f t="shared" ref="Y142:Y144" si="47">IF(X142="ejecutado",1,0)</f>
        <v>0</v>
      </c>
      <c r="Z142" s="9"/>
      <c r="AA142" s="9"/>
      <c r="AB142" s="122" t="s">
        <v>61</v>
      </c>
      <c r="AC142" s="122" t="s">
        <v>61</v>
      </c>
      <c r="AD142" s="122" t="s">
        <v>62</v>
      </c>
      <c r="AE142" s="122" t="s">
        <v>61</v>
      </c>
      <c r="AF142" s="122" t="s">
        <v>61</v>
      </c>
      <c r="AG142" s="122" t="s">
        <v>62</v>
      </c>
      <c r="AH142" s="122" t="s">
        <v>62</v>
      </c>
      <c r="AI142" s="122" t="s">
        <v>62</v>
      </c>
      <c r="AJ142" s="122" t="s">
        <v>61</v>
      </c>
      <c r="AK142" s="122" t="s">
        <v>61</v>
      </c>
      <c r="AL142" s="122" t="s">
        <v>61</v>
      </c>
      <c r="AM142" s="122" t="s">
        <v>61</v>
      </c>
      <c r="AN142" s="122" t="s">
        <v>61</v>
      </c>
      <c r="AO142" s="122" t="s">
        <v>61</v>
      </c>
      <c r="AP142" s="122" t="s">
        <v>62</v>
      </c>
      <c r="AQ142" s="122" t="s">
        <v>62</v>
      </c>
      <c r="AR142" s="122" t="s">
        <v>62</v>
      </c>
      <c r="AS142" s="122" t="s">
        <v>61</v>
      </c>
    </row>
    <row r="143" spans="1:45" ht="41.45">
      <c r="A143" s="174"/>
      <c r="B143" s="174"/>
      <c r="C143" s="174"/>
      <c r="D143" s="174"/>
      <c r="E143" s="174"/>
      <c r="F143" s="174"/>
      <c r="G143" s="174"/>
      <c r="H143" s="174"/>
      <c r="I143" s="168"/>
      <c r="J143" s="165"/>
      <c r="K143" s="170"/>
      <c r="L143" s="228"/>
      <c r="M143" s="151"/>
      <c r="N143" s="151"/>
      <c r="O143" s="152"/>
      <c r="P143" s="152"/>
      <c r="Q143" s="154"/>
      <c r="R143" s="154"/>
      <c r="S143" s="112" t="s">
        <v>533</v>
      </c>
      <c r="T143" s="115">
        <v>0.3</v>
      </c>
      <c r="U143" s="31">
        <v>43831</v>
      </c>
      <c r="V143" s="31">
        <v>44012</v>
      </c>
      <c r="W143" s="7">
        <f t="shared" si="46"/>
        <v>181</v>
      </c>
      <c r="X143" s="104"/>
      <c r="Y143" s="8">
        <f t="shared" si="47"/>
        <v>0</v>
      </c>
      <c r="Z143" s="9"/>
      <c r="AA143" s="9"/>
      <c r="AB143" s="122" t="s">
        <v>61</v>
      </c>
      <c r="AC143" s="122" t="s">
        <v>61</v>
      </c>
      <c r="AD143" s="122" t="s">
        <v>62</v>
      </c>
      <c r="AE143" s="122" t="s">
        <v>61</v>
      </c>
      <c r="AF143" s="122" t="s">
        <v>61</v>
      </c>
      <c r="AG143" s="122" t="s">
        <v>62</v>
      </c>
      <c r="AH143" s="122" t="s">
        <v>62</v>
      </c>
      <c r="AI143" s="122" t="s">
        <v>62</v>
      </c>
      <c r="AJ143" s="122" t="s">
        <v>61</v>
      </c>
      <c r="AK143" s="122" t="s">
        <v>61</v>
      </c>
      <c r="AL143" s="122" t="s">
        <v>61</v>
      </c>
      <c r="AM143" s="122" t="s">
        <v>61</v>
      </c>
      <c r="AN143" s="122" t="s">
        <v>61</v>
      </c>
      <c r="AO143" s="122" t="s">
        <v>61</v>
      </c>
      <c r="AP143" s="122" t="s">
        <v>62</v>
      </c>
      <c r="AQ143" s="122" t="s">
        <v>62</v>
      </c>
      <c r="AR143" s="122" t="s">
        <v>62</v>
      </c>
      <c r="AS143" s="122" t="s">
        <v>61</v>
      </c>
    </row>
    <row r="144" spans="1:45" ht="27.6">
      <c r="A144" s="174"/>
      <c r="B144" s="174"/>
      <c r="C144" s="174"/>
      <c r="D144" s="174"/>
      <c r="E144" s="174"/>
      <c r="F144" s="174"/>
      <c r="G144" s="174"/>
      <c r="H144" s="174"/>
      <c r="I144" s="168"/>
      <c r="J144" s="165"/>
      <c r="K144" s="170"/>
      <c r="L144" s="228"/>
      <c r="M144" s="151"/>
      <c r="N144" s="151"/>
      <c r="O144" s="152"/>
      <c r="P144" s="152"/>
      <c r="Q144" s="154"/>
      <c r="R144" s="155"/>
      <c r="S144" s="112" t="s">
        <v>534</v>
      </c>
      <c r="T144" s="115">
        <v>0.3</v>
      </c>
      <c r="U144" s="31">
        <v>43831</v>
      </c>
      <c r="V144" s="31">
        <v>44012</v>
      </c>
      <c r="W144" s="7">
        <f t="shared" si="46"/>
        <v>181</v>
      </c>
      <c r="X144" s="104"/>
      <c r="Y144" s="8">
        <f t="shared" si="47"/>
        <v>0</v>
      </c>
      <c r="Z144" s="9"/>
      <c r="AA144" s="9"/>
      <c r="AB144" s="122" t="s">
        <v>61</v>
      </c>
      <c r="AC144" s="122" t="s">
        <v>61</v>
      </c>
      <c r="AD144" s="122" t="s">
        <v>62</v>
      </c>
      <c r="AE144" s="122" t="s">
        <v>61</v>
      </c>
      <c r="AF144" s="122" t="s">
        <v>61</v>
      </c>
      <c r="AG144" s="122" t="s">
        <v>62</v>
      </c>
      <c r="AH144" s="122" t="s">
        <v>62</v>
      </c>
      <c r="AI144" s="122" t="s">
        <v>62</v>
      </c>
      <c r="AJ144" s="122" t="s">
        <v>61</v>
      </c>
      <c r="AK144" s="122" t="s">
        <v>61</v>
      </c>
      <c r="AL144" s="122" t="s">
        <v>61</v>
      </c>
      <c r="AM144" s="122" t="s">
        <v>61</v>
      </c>
      <c r="AN144" s="122" t="s">
        <v>61</v>
      </c>
      <c r="AO144" s="122" t="s">
        <v>61</v>
      </c>
      <c r="AP144" s="122" t="s">
        <v>62</v>
      </c>
      <c r="AQ144" s="122" t="s">
        <v>62</v>
      </c>
      <c r="AR144" s="122" t="s">
        <v>62</v>
      </c>
      <c r="AS144" s="122" t="s">
        <v>61</v>
      </c>
    </row>
    <row r="145" spans="1:45" s="1" customFormat="1" ht="56.45" customHeight="1">
      <c r="A145" s="342">
        <v>9</v>
      </c>
      <c r="B145" s="228" t="s">
        <v>130</v>
      </c>
      <c r="C145" s="228" t="s">
        <v>271</v>
      </c>
      <c r="D145" s="228" t="s">
        <v>52</v>
      </c>
      <c r="E145" s="228" t="s">
        <v>113</v>
      </c>
      <c r="F145" s="228" t="s">
        <v>54</v>
      </c>
      <c r="G145" s="228" t="s">
        <v>272</v>
      </c>
      <c r="H145" s="228" t="s">
        <v>273</v>
      </c>
      <c r="I145" s="175">
        <v>1</v>
      </c>
      <c r="J145" s="175">
        <f>(L145*Q145)+(L147*Q147)</f>
        <v>0</v>
      </c>
      <c r="K145" s="152" t="s">
        <v>274</v>
      </c>
      <c r="L145" s="228">
        <v>0.3</v>
      </c>
      <c r="M145" s="151">
        <v>43832</v>
      </c>
      <c r="N145" s="151">
        <v>44012</v>
      </c>
      <c r="O145" s="152"/>
      <c r="P145" s="152" t="s">
        <v>275</v>
      </c>
      <c r="Q145" s="182">
        <f>(T145*Y145)+(T146*Y146)</f>
        <v>0</v>
      </c>
      <c r="R145" s="182" t="s">
        <v>59</v>
      </c>
      <c r="S145" s="137" t="s">
        <v>276</v>
      </c>
      <c r="T145" s="84">
        <v>0.5</v>
      </c>
      <c r="U145" s="31">
        <v>43832</v>
      </c>
      <c r="V145" s="31">
        <v>43981</v>
      </c>
      <c r="W145" s="7">
        <f>V145-U145</f>
        <v>149</v>
      </c>
      <c r="X145" s="104"/>
      <c r="Y145" s="8">
        <f>IF(X145="ejecutado",1,0)</f>
        <v>0</v>
      </c>
      <c r="Z145" s="9"/>
      <c r="AA145" s="9"/>
      <c r="AB145" s="122" t="s">
        <v>61</v>
      </c>
      <c r="AC145" s="122" t="s">
        <v>61</v>
      </c>
      <c r="AD145" s="122" t="s">
        <v>62</v>
      </c>
      <c r="AE145" s="122" t="s">
        <v>61</v>
      </c>
      <c r="AF145" s="122" t="s">
        <v>61</v>
      </c>
      <c r="AG145" s="122" t="s">
        <v>61</v>
      </c>
      <c r="AH145" s="122" t="s">
        <v>61</v>
      </c>
      <c r="AI145" s="122" t="s">
        <v>61</v>
      </c>
      <c r="AJ145" s="122" t="s">
        <v>61</v>
      </c>
      <c r="AK145" s="122" t="s">
        <v>61</v>
      </c>
      <c r="AL145" s="122" t="s">
        <v>61</v>
      </c>
      <c r="AM145" s="122" t="s">
        <v>61</v>
      </c>
      <c r="AN145" s="122" t="s">
        <v>61</v>
      </c>
      <c r="AO145" s="122" t="s">
        <v>61</v>
      </c>
      <c r="AP145" s="122" t="s">
        <v>61</v>
      </c>
      <c r="AQ145" s="122" t="s">
        <v>61</v>
      </c>
      <c r="AR145" s="122" t="s">
        <v>61</v>
      </c>
      <c r="AS145" s="122" t="s">
        <v>62</v>
      </c>
    </row>
    <row r="146" spans="1:45" s="1" customFormat="1" ht="56.45" customHeight="1">
      <c r="A146" s="342"/>
      <c r="B146" s="228"/>
      <c r="C146" s="228"/>
      <c r="D146" s="228"/>
      <c r="E146" s="228"/>
      <c r="F146" s="228"/>
      <c r="G146" s="228"/>
      <c r="H146" s="228"/>
      <c r="I146" s="175"/>
      <c r="J146" s="175"/>
      <c r="K146" s="152"/>
      <c r="L146" s="228"/>
      <c r="M146" s="151"/>
      <c r="N146" s="151"/>
      <c r="O146" s="152"/>
      <c r="P146" s="152"/>
      <c r="Q146" s="182"/>
      <c r="R146" s="182"/>
      <c r="S146" s="137" t="s">
        <v>277</v>
      </c>
      <c r="T146" s="84">
        <v>0.5</v>
      </c>
      <c r="U146" s="31">
        <v>43832</v>
      </c>
      <c r="V146" s="31">
        <v>43889</v>
      </c>
      <c r="W146" s="7">
        <f t="shared" ref="W146" si="48">V146-U146</f>
        <v>57</v>
      </c>
      <c r="X146" s="104"/>
      <c r="Y146" s="8">
        <f t="shared" ref="Y146" si="49">IF(X146="ejecutado",1,0)</f>
        <v>0</v>
      </c>
      <c r="Z146" s="9"/>
      <c r="AA146" s="9"/>
      <c r="AB146" s="122" t="s">
        <v>61</v>
      </c>
      <c r="AC146" s="122" t="s">
        <v>61</v>
      </c>
      <c r="AD146" s="122" t="s">
        <v>62</v>
      </c>
      <c r="AE146" s="122" t="s">
        <v>61</v>
      </c>
      <c r="AF146" s="122" t="s">
        <v>61</v>
      </c>
      <c r="AG146" s="122" t="s">
        <v>61</v>
      </c>
      <c r="AH146" s="122" t="s">
        <v>61</v>
      </c>
      <c r="AI146" s="122" t="s">
        <v>61</v>
      </c>
      <c r="AJ146" s="122" t="s">
        <v>61</v>
      </c>
      <c r="AK146" s="122" t="s">
        <v>61</v>
      </c>
      <c r="AL146" s="122" t="s">
        <v>61</v>
      </c>
      <c r="AM146" s="122" t="s">
        <v>61</v>
      </c>
      <c r="AN146" s="122" t="s">
        <v>61</v>
      </c>
      <c r="AO146" s="122" t="s">
        <v>61</v>
      </c>
      <c r="AP146" s="122" t="s">
        <v>61</v>
      </c>
      <c r="AQ146" s="122" t="s">
        <v>61</v>
      </c>
      <c r="AR146" s="122" t="s">
        <v>61</v>
      </c>
      <c r="AS146" s="122" t="s">
        <v>62</v>
      </c>
    </row>
    <row r="147" spans="1:45" ht="41.45">
      <c r="A147" s="342"/>
      <c r="B147" s="228"/>
      <c r="C147" s="228"/>
      <c r="D147" s="228"/>
      <c r="E147" s="228"/>
      <c r="F147" s="228"/>
      <c r="G147" s="228"/>
      <c r="H147" s="228"/>
      <c r="I147" s="175"/>
      <c r="J147" s="175"/>
      <c r="K147" s="152" t="s">
        <v>278</v>
      </c>
      <c r="L147" s="228">
        <v>0.5</v>
      </c>
      <c r="M147" s="151">
        <v>43832</v>
      </c>
      <c r="N147" s="151">
        <v>44012</v>
      </c>
      <c r="O147" s="152"/>
      <c r="P147" s="152" t="s">
        <v>279</v>
      </c>
      <c r="Q147" s="182">
        <f>(T147*Y147)+(T148*Y148)+(T149*Y149)</f>
        <v>0</v>
      </c>
      <c r="R147" s="182" t="s">
        <v>59</v>
      </c>
      <c r="S147" s="137" t="s">
        <v>280</v>
      </c>
      <c r="T147" s="84">
        <v>0.3</v>
      </c>
      <c r="U147" s="31">
        <v>43891</v>
      </c>
      <c r="V147" s="31">
        <v>44012</v>
      </c>
      <c r="W147" s="7">
        <f>V147-U147</f>
        <v>121</v>
      </c>
      <c r="X147" s="104"/>
      <c r="Y147" s="8">
        <f>IF(X147="ejecutado",1,0)</f>
        <v>0</v>
      </c>
      <c r="Z147" s="9"/>
      <c r="AA147" s="9"/>
      <c r="AB147" s="122" t="s">
        <v>61</v>
      </c>
      <c r="AC147" s="122" t="s">
        <v>61</v>
      </c>
      <c r="AD147" s="122" t="s">
        <v>62</v>
      </c>
      <c r="AE147" s="122" t="s">
        <v>61</v>
      </c>
      <c r="AF147" s="122" t="s">
        <v>61</v>
      </c>
      <c r="AG147" s="122" t="s">
        <v>61</v>
      </c>
      <c r="AH147" s="122" t="s">
        <v>61</v>
      </c>
      <c r="AI147" s="122" t="s">
        <v>61</v>
      </c>
      <c r="AJ147" s="122" t="s">
        <v>61</v>
      </c>
      <c r="AK147" s="122" t="s">
        <v>61</v>
      </c>
      <c r="AL147" s="122" t="s">
        <v>61</v>
      </c>
      <c r="AM147" s="122" t="s">
        <v>61</v>
      </c>
      <c r="AN147" s="122" t="s">
        <v>61</v>
      </c>
      <c r="AO147" s="122" t="s">
        <v>61</v>
      </c>
      <c r="AP147" s="122" t="s">
        <v>61</v>
      </c>
      <c r="AQ147" s="122" t="s">
        <v>61</v>
      </c>
      <c r="AR147" s="122" t="s">
        <v>61</v>
      </c>
      <c r="AS147" s="122" t="s">
        <v>62</v>
      </c>
    </row>
    <row r="148" spans="1:45" ht="27.6">
      <c r="A148" s="342"/>
      <c r="B148" s="228"/>
      <c r="C148" s="228"/>
      <c r="D148" s="228"/>
      <c r="E148" s="228"/>
      <c r="F148" s="228"/>
      <c r="G148" s="228"/>
      <c r="H148" s="228"/>
      <c r="I148" s="175"/>
      <c r="J148" s="175"/>
      <c r="K148" s="152"/>
      <c r="L148" s="228"/>
      <c r="M148" s="151"/>
      <c r="N148" s="151"/>
      <c r="O148" s="152"/>
      <c r="P148" s="152"/>
      <c r="Q148" s="182"/>
      <c r="R148" s="182"/>
      <c r="S148" s="137" t="s">
        <v>281</v>
      </c>
      <c r="T148" s="84">
        <v>0.35</v>
      </c>
      <c r="U148" s="31">
        <v>43862</v>
      </c>
      <c r="V148" s="31">
        <v>43983</v>
      </c>
      <c r="W148" s="7">
        <f t="shared" ref="W148:W149" si="50">V148-U148</f>
        <v>121</v>
      </c>
      <c r="X148" s="104"/>
      <c r="Y148" s="8">
        <f t="shared" ref="Y148:Y149" si="51">IF(X148="ejecutado",1,0)</f>
        <v>0</v>
      </c>
      <c r="Z148" s="9"/>
      <c r="AA148" s="9"/>
      <c r="AB148" s="122" t="s">
        <v>61</v>
      </c>
      <c r="AC148" s="122" t="s">
        <v>61</v>
      </c>
      <c r="AD148" s="122" t="s">
        <v>62</v>
      </c>
      <c r="AE148" s="122" t="s">
        <v>61</v>
      </c>
      <c r="AF148" s="122" t="s">
        <v>61</v>
      </c>
      <c r="AG148" s="122" t="s">
        <v>61</v>
      </c>
      <c r="AH148" s="122" t="s">
        <v>61</v>
      </c>
      <c r="AI148" s="122" t="s">
        <v>61</v>
      </c>
      <c r="AJ148" s="122" t="s">
        <v>61</v>
      </c>
      <c r="AK148" s="122" t="s">
        <v>61</v>
      </c>
      <c r="AL148" s="122" t="s">
        <v>61</v>
      </c>
      <c r="AM148" s="122" t="s">
        <v>61</v>
      </c>
      <c r="AN148" s="122" t="s">
        <v>61</v>
      </c>
      <c r="AO148" s="122" t="s">
        <v>61</v>
      </c>
      <c r="AP148" s="122" t="s">
        <v>61</v>
      </c>
      <c r="AQ148" s="122" t="s">
        <v>61</v>
      </c>
      <c r="AR148" s="122" t="s">
        <v>61</v>
      </c>
      <c r="AS148" s="122" t="s">
        <v>62</v>
      </c>
    </row>
    <row r="149" spans="1:45" ht="27.6">
      <c r="A149" s="342"/>
      <c r="B149" s="228"/>
      <c r="C149" s="228"/>
      <c r="D149" s="228"/>
      <c r="E149" s="228"/>
      <c r="F149" s="228"/>
      <c r="G149" s="228"/>
      <c r="H149" s="228"/>
      <c r="I149" s="175"/>
      <c r="J149" s="175"/>
      <c r="K149" s="152"/>
      <c r="L149" s="228"/>
      <c r="M149" s="151"/>
      <c r="N149" s="151"/>
      <c r="O149" s="152"/>
      <c r="P149" s="152"/>
      <c r="Q149" s="182"/>
      <c r="R149" s="182"/>
      <c r="S149" s="137" t="s">
        <v>282</v>
      </c>
      <c r="T149" s="84">
        <v>0.35</v>
      </c>
      <c r="U149" s="31">
        <v>43876</v>
      </c>
      <c r="V149" s="31">
        <v>44012</v>
      </c>
      <c r="W149" s="7">
        <f t="shared" si="50"/>
        <v>136</v>
      </c>
      <c r="X149" s="104"/>
      <c r="Y149" s="8">
        <f t="shared" si="51"/>
        <v>0</v>
      </c>
      <c r="Z149" s="9"/>
      <c r="AA149" s="9"/>
      <c r="AB149" s="122" t="s">
        <v>61</v>
      </c>
      <c r="AC149" s="122" t="s">
        <v>61</v>
      </c>
      <c r="AD149" s="122" t="s">
        <v>62</v>
      </c>
      <c r="AE149" s="122" t="s">
        <v>61</v>
      </c>
      <c r="AF149" s="122" t="s">
        <v>61</v>
      </c>
      <c r="AG149" s="122" t="s">
        <v>61</v>
      </c>
      <c r="AH149" s="122" t="s">
        <v>61</v>
      </c>
      <c r="AI149" s="122" t="s">
        <v>61</v>
      </c>
      <c r="AJ149" s="122" t="s">
        <v>61</v>
      </c>
      <c r="AK149" s="122" t="s">
        <v>61</v>
      </c>
      <c r="AL149" s="122" t="s">
        <v>61</v>
      </c>
      <c r="AM149" s="122" t="s">
        <v>61</v>
      </c>
      <c r="AN149" s="122" t="s">
        <v>61</v>
      </c>
      <c r="AO149" s="122" t="s">
        <v>61</v>
      </c>
      <c r="AP149" s="122" t="s">
        <v>61</v>
      </c>
      <c r="AQ149" s="122" t="s">
        <v>61</v>
      </c>
      <c r="AR149" s="122" t="s">
        <v>61</v>
      </c>
      <c r="AS149" s="122" t="s">
        <v>62</v>
      </c>
    </row>
    <row r="150" spans="1:45" ht="27.6">
      <c r="A150" s="342"/>
      <c r="B150" s="228"/>
      <c r="C150" s="228"/>
      <c r="D150" s="228"/>
      <c r="E150" s="228"/>
      <c r="F150" s="228"/>
      <c r="G150" s="228"/>
      <c r="H150" s="228"/>
      <c r="I150" s="175"/>
      <c r="J150" s="175"/>
      <c r="K150" s="152" t="s">
        <v>283</v>
      </c>
      <c r="L150" s="228">
        <v>0.2</v>
      </c>
      <c r="M150" s="151">
        <v>43832</v>
      </c>
      <c r="N150" s="151">
        <v>44012</v>
      </c>
      <c r="O150" s="152"/>
      <c r="P150" s="152" t="s">
        <v>279</v>
      </c>
      <c r="Q150" s="182">
        <f>(T150*Y150)+(T152*Y152)+(T154*Y154)+(T153*Y153)+(T151*Y151)</f>
        <v>0</v>
      </c>
      <c r="R150" s="182" t="s">
        <v>59</v>
      </c>
      <c r="S150" s="137" t="s">
        <v>284</v>
      </c>
      <c r="T150" s="84">
        <v>0.35</v>
      </c>
      <c r="U150" s="31">
        <v>43831</v>
      </c>
      <c r="V150" s="31">
        <v>43860</v>
      </c>
      <c r="W150" s="7">
        <f>V150-U150</f>
        <v>29</v>
      </c>
      <c r="X150" s="104"/>
      <c r="Y150" s="8">
        <f>IF(X150="ejecutado",1,0)</f>
        <v>0</v>
      </c>
      <c r="Z150" s="9"/>
      <c r="AA150" s="9"/>
      <c r="AB150" s="122" t="s">
        <v>61</v>
      </c>
      <c r="AC150" s="122" t="s">
        <v>61</v>
      </c>
      <c r="AD150" s="122" t="s">
        <v>62</v>
      </c>
      <c r="AE150" s="122" t="s">
        <v>61</v>
      </c>
      <c r="AF150" s="122" t="s">
        <v>61</v>
      </c>
      <c r="AG150" s="122" t="s">
        <v>61</v>
      </c>
      <c r="AH150" s="122" t="s">
        <v>61</v>
      </c>
      <c r="AI150" s="122" t="s">
        <v>61</v>
      </c>
      <c r="AJ150" s="122" t="s">
        <v>61</v>
      </c>
      <c r="AK150" s="122" t="s">
        <v>61</v>
      </c>
      <c r="AL150" s="122" t="s">
        <v>61</v>
      </c>
      <c r="AM150" s="122" t="s">
        <v>61</v>
      </c>
      <c r="AN150" s="122" t="s">
        <v>61</v>
      </c>
      <c r="AO150" s="122" t="s">
        <v>61</v>
      </c>
      <c r="AP150" s="122" t="s">
        <v>61</v>
      </c>
      <c r="AQ150" s="122" t="s">
        <v>61</v>
      </c>
      <c r="AR150" s="122" t="s">
        <v>61</v>
      </c>
      <c r="AS150" s="122" t="s">
        <v>62</v>
      </c>
    </row>
    <row r="151" spans="1:45">
      <c r="A151" s="342"/>
      <c r="B151" s="228"/>
      <c r="C151" s="228"/>
      <c r="D151" s="228"/>
      <c r="E151" s="228"/>
      <c r="F151" s="228"/>
      <c r="G151" s="228"/>
      <c r="H151" s="228"/>
      <c r="I151" s="175"/>
      <c r="J151" s="175"/>
      <c r="K151" s="152"/>
      <c r="L151" s="228"/>
      <c r="M151" s="151"/>
      <c r="N151" s="151"/>
      <c r="O151" s="152"/>
      <c r="P151" s="152"/>
      <c r="Q151" s="182"/>
      <c r="R151" s="182"/>
      <c r="S151" s="137" t="s">
        <v>285</v>
      </c>
      <c r="T151" s="84">
        <v>0.35</v>
      </c>
      <c r="U151" s="31">
        <v>43862</v>
      </c>
      <c r="V151" s="31">
        <v>43951</v>
      </c>
      <c r="W151" s="7">
        <f>V151-U151</f>
        <v>89</v>
      </c>
      <c r="X151" s="104"/>
      <c r="Y151" s="8">
        <f t="shared" ref="Y151:Y154" si="52">IF(X151="ejecutado",1,0)</f>
        <v>0</v>
      </c>
      <c r="Z151" s="9"/>
      <c r="AA151" s="9"/>
      <c r="AB151" s="122"/>
      <c r="AC151" s="122"/>
      <c r="AD151" s="122"/>
      <c r="AE151" s="122"/>
      <c r="AF151" s="122"/>
      <c r="AG151" s="122"/>
      <c r="AH151" s="122"/>
      <c r="AI151" s="122"/>
      <c r="AJ151" s="122"/>
      <c r="AK151" s="122"/>
      <c r="AL151" s="122"/>
      <c r="AM151" s="122"/>
      <c r="AN151" s="122"/>
      <c r="AO151" s="122"/>
      <c r="AP151" s="122"/>
      <c r="AQ151" s="122"/>
      <c r="AR151" s="122"/>
      <c r="AS151" s="122"/>
    </row>
    <row r="152" spans="1:45" ht="55.15">
      <c r="A152" s="342"/>
      <c r="B152" s="228"/>
      <c r="C152" s="228"/>
      <c r="D152" s="228"/>
      <c r="E152" s="228"/>
      <c r="F152" s="228"/>
      <c r="G152" s="228"/>
      <c r="H152" s="228"/>
      <c r="I152" s="175"/>
      <c r="J152" s="175"/>
      <c r="K152" s="152"/>
      <c r="L152" s="228"/>
      <c r="M152" s="151"/>
      <c r="N152" s="151"/>
      <c r="O152" s="152"/>
      <c r="P152" s="152"/>
      <c r="Q152" s="182"/>
      <c r="R152" s="182"/>
      <c r="S152" s="137" t="s">
        <v>286</v>
      </c>
      <c r="T152" s="84">
        <v>0.1</v>
      </c>
      <c r="U152" s="31">
        <v>43831</v>
      </c>
      <c r="V152" s="31">
        <v>43889</v>
      </c>
      <c r="W152" s="7">
        <f t="shared" ref="W152:W154" si="53">V152-U152</f>
        <v>58</v>
      </c>
      <c r="X152" s="104"/>
      <c r="Y152" s="8">
        <f t="shared" si="52"/>
        <v>0</v>
      </c>
      <c r="Z152" s="9"/>
      <c r="AA152" s="9"/>
      <c r="AB152" s="122" t="s">
        <v>61</v>
      </c>
      <c r="AC152" s="122" t="s">
        <v>61</v>
      </c>
      <c r="AD152" s="122" t="s">
        <v>62</v>
      </c>
      <c r="AE152" s="122" t="s">
        <v>61</v>
      </c>
      <c r="AF152" s="122" t="s">
        <v>61</v>
      </c>
      <c r="AG152" s="122" t="s">
        <v>61</v>
      </c>
      <c r="AH152" s="122" t="s">
        <v>61</v>
      </c>
      <c r="AI152" s="122" t="s">
        <v>61</v>
      </c>
      <c r="AJ152" s="122" t="s">
        <v>61</v>
      </c>
      <c r="AK152" s="122" t="s">
        <v>61</v>
      </c>
      <c r="AL152" s="122" t="s">
        <v>61</v>
      </c>
      <c r="AM152" s="122" t="s">
        <v>61</v>
      </c>
      <c r="AN152" s="122" t="s">
        <v>61</v>
      </c>
      <c r="AO152" s="122" t="s">
        <v>61</v>
      </c>
      <c r="AP152" s="122" t="s">
        <v>61</v>
      </c>
      <c r="AQ152" s="122" t="s">
        <v>61</v>
      </c>
      <c r="AR152" s="122" t="s">
        <v>61</v>
      </c>
      <c r="AS152" s="122" t="s">
        <v>62</v>
      </c>
    </row>
    <row r="153" spans="1:45" ht="55.15">
      <c r="A153" s="342"/>
      <c r="B153" s="228"/>
      <c r="C153" s="228"/>
      <c r="D153" s="228"/>
      <c r="E153" s="228"/>
      <c r="F153" s="228"/>
      <c r="G153" s="228"/>
      <c r="H153" s="228"/>
      <c r="I153" s="175"/>
      <c r="J153" s="175"/>
      <c r="K153" s="152"/>
      <c r="L153" s="228"/>
      <c r="M153" s="151"/>
      <c r="N153" s="151"/>
      <c r="O153" s="152"/>
      <c r="P153" s="152"/>
      <c r="Q153" s="182"/>
      <c r="R153" s="182"/>
      <c r="S153" s="137" t="s">
        <v>287</v>
      </c>
      <c r="T153" s="84">
        <v>0.1</v>
      </c>
      <c r="U153" s="31">
        <v>43891</v>
      </c>
      <c r="V153" s="31">
        <v>43951</v>
      </c>
      <c r="W153" s="7">
        <f t="shared" si="53"/>
        <v>60</v>
      </c>
      <c r="X153" s="104"/>
      <c r="Y153" s="8">
        <f t="shared" si="52"/>
        <v>0</v>
      </c>
      <c r="Z153" s="9"/>
      <c r="AA153" s="9"/>
      <c r="AB153" s="122"/>
      <c r="AC153" s="122"/>
      <c r="AD153" s="122"/>
      <c r="AE153" s="122"/>
      <c r="AF153" s="122"/>
      <c r="AG153" s="122"/>
      <c r="AH153" s="122"/>
      <c r="AI153" s="122"/>
      <c r="AJ153" s="122"/>
      <c r="AK153" s="122"/>
      <c r="AL153" s="122"/>
      <c r="AM153" s="122"/>
      <c r="AN153" s="122"/>
      <c r="AO153" s="122"/>
      <c r="AP153" s="122"/>
      <c r="AQ153" s="122"/>
      <c r="AR153" s="122"/>
      <c r="AS153" s="122"/>
    </row>
    <row r="154" spans="1:45" ht="55.15">
      <c r="A154" s="342"/>
      <c r="B154" s="228"/>
      <c r="C154" s="228"/>
      <c r="D154" s="228"/>
      <c r="E154" s="228"/>
      <c r="F154" s="228"/>
      <c r="G154" s="228"/>
      <c r="H154" s="228"/>
      <c r="I154" s="175"/>
      <c r="J154" s="175"/>
      <c r="K154" s="152"/>
      <c r="L154" s="228"/>
      <c r="M154" s="151"/>
      <c r="N154" s="151"/>
      <c r="O154" s="152"/>
      <c r="P154" s="152"/>
      <c r="Q154" s="182"/>
      <c r="R154" s="182"/>
      <c r="S154" s="137" t="s">
        <v>288</v>
      </c>
      <c r="T154" s="84">
        <v>0.1</v>
      </c>
      <c r="U154" s="31">
        <v>43952</v>
      </c>
      <c r="V154" s="31">
        <v>44012</v>
      </c>
      <c r="W154" s="7">
        <f t="shared" si="53"/>
        <v>60</v>
      </c>
      <c r="X154" s="104"/>
      <c r="Y154" s="8">
        <f t="shared" si="52"/>
        <v>0</v>
      </c>
      <c r="Z154" s="9"/>
      <c r="AA154" s="9"/>
      <c r="AB154" s="122" t="s">
        <v>61</v>
      </c>
      <c r="AC154" s="122" t="s">
        <v>61</v>
      </c>
      <c r="AD154" s="122" t="s">
        <v>62</v>
      </c>
      <c r="AE154" s="122" t="s">
        <v>61</v>
      </c>
      <c r="AF154" s="122" t="s">
        <v>61</v>
      </c>
      <c r="AG154" s="122" t="s">
        <v>61</v>
      </c>
      <c r="AH154" s="122" t="s">
        <v>61</v>
      </c>
      <c r="AI154" s="122" t="s">
        <v>61</v>
      </c>
      <c r="AJ154" s="122" t="s">
        <v>61</v>
      </c>
      <c r="AK154" s="122" t="s">
        <v>61</v>
      </c>
      <c r="AL154" s="122" t="s">
        <v>61</v>
      </c>
      <c r="AM154" s="122" t="s">
        <v>61</v>
      </c>
      <c r="AN154" s="122" t="s">
        <v>61</v>
      </c>
      <c r="AO154" s="122" t="s">
        <v>61</v>
      </c>
      <c r="AP154" s="122" t="s">
        <v>61</v>
      </c>
      <c r="AQ154" s="122" t="s">
        <v>61</v>
      </c>
      <c r="AR154" s="122" t="s">
        <v>61</v>
      </c>
      <c r="AS154" s="122" t="s">
        <v>62</v>
      </c>
    </row>
    <row r="155" spans="1:45" ht="55.15">
      <c r="A155" s="152">
        <v>10</v>
      </c>
      <c r="B155" s="152" t="s">
        <v>130</v>
      </c>
      <c r="C155" s="171" t="s">
        <v>318</v>
      </c>
      <c r="D155" s="152" t="s">
        <v>319</v>
      </c>
      <c r="E155" s="152" t="s">
        <v>320</v>
      </c>
      <c r="F155" s="152" t="s">
        <v>54</v>
      </c>
      <c r="G155" s="152" t="s">
        <v>321</v>
      </c>
      <c r="H155" s="152" t="s">
        <v>322</v>
      </c>
      <c r="I155" s="175">
        <v>1</v>
      </c>
      <c r="J155" s="175">
        <f>(L155*Q155)+(L160*Q160)+(L158*Q158)</f>
        <v>0</v>
      </c>
      <c r="K155" s="152" t="s">
        <v>323</v>
      </c>
      <c r="L155" s="228">
        <v>0.6</v>
      </c>
      <c r="M155" s="151">
        <v>43831</v>
      </c>
      <c r="N155" s="151">
        <v>44012</v>
      </c>
      <c r="O155" s="152"/>
      <c r="P155" s="152" t="s">
        <v>324</v>
      </c>
      <c r="Q155" s="182">
        <f>(T155*Y155)+(T156*Y156)+(T157*Y157)</f>
        <v>0</v>
      </c>
      <c r="R155" s="182" t="s">
        <v>59</v>
      </c>
      <c r="S155" s="104" t="s">
        <v>325</v>
      </c>
      <c r="T155" s="106">
        <v>0.4</v>
      </c>
      <c r="U155" s="117">
        <v>43831</v>
      </c>
      <c r="V155" s="117">
        <v>43861</v>
      </c>
      <c r="W155" s="7">
        <f>V155-U155</f>
        <v>30</v>
      </c>
      <c r="X155" s="104"/>
      <c r="Y155" s="8">
        <f>IF(X155="ejecutado",1,0)</f>
        <v>0</v>
      </c>
      <c r="Z155" s="9"/>
      <c r="AA155" s="9"/>
      <c r="AB155" s="122" t="s">
        <v>61</v>
      </c>
      <c r="AC155" s="122" t="s">
        <v>61</v>
      </c>
      <c r="AD155" s="122" t="s">
        <v>62</v>
      </c>
      <c r="AE155" s="122" t="s">
        <v>61</v>
      </c>
      <c r="AF155" s="122" t="s">
        <v>61</v>
      </c>
      <c r="AG155" s="122" t="s">
        <v>61</v>
      </c>
      <c r="AH155" s="122" t="s">
        <v>61</v>
      </c>
      <c r="AI155" s="122" t="s">
        <v>62</v>
      </c>
      <c r="AJ155" s="122" t="s">
        <v>62</v>
      </c>
      <c r="AK155" s="122" t="s">
        <v>62</v>
      </c>
      <c r="AL155" s="122" t="s">
        <v>62</v>
      </c>
      <c r="AM155" s="122" t="s">
        <v>62</v>
      </c>
      <c r="AN155" s="122" t="s">
        <v>62</v>
      </c>
      <c r="AO155" s="122" t="s">
        <v>62</v>
      </c>
      <c r="AP155" s="122" t="s">
        <v>61</v>
      </c>
      <c r="AQ155" s="122" t="s">
        <v>61</v>
      </c>
      <c r="AR155" s="122" t="s">
        <v>61</v>
      </c>
      <c r="AS155" s="122" t="s">
        <v>62</v>
      </c>
    </row>
    <row r="156" spans="1:45" ht="27.6">
      <c r="A156" s="152"/>
      <c r="B156" s="152"/>
      <c r="C156" s="171"/>
      <c r="D156" s="152"/>
      <c r="E156" s="152"/>
      <c r="F156" s="152"/>
      <c r="G156" s="152"/>
      <c r="H156" s="152"/>
      <c r="I156" s="229"/>
      <c r="J156" s="229"/>
      <c r="K156" s="152"/>
      <c r="L156" s="228"/>
      <c r="M156" s="151"/>
      <c r="N156" s="151"/>
      <c r="O156" s="152"/>
      <c r="P156" s="152"/>
      <c r="Q156" s="182"/>
      <c r="R156" s="182"/>
      <c r="S156" s="104" t="s">
        <v>326</v>
      </c>
      <c r="T156" s="106">
        <v>0.2</v>
      </c>
      <c r="U156" s="117">
        <v>43862</v>
      </c>
      <c r="V156" s="117">
        <v>43889</v>
      </c>
      <c r="W156" s="7">
        <f t="shared" ref="W156:W163" si="54">V156-U156</f>
        <v>27</v>
      </c>
      <c r="X156" s="104"/>
      <c r="Y156" s="8">
        <f t="shared" ref="Y156:Y157" si="55">IF(X156="ejecutado",1,0)</f>
        <v>0</v>
      </c>
      <c r="Z156" s="9"/>
      <c r="AA156" s="9"/>
      <c r="AB156" s="122" t="s">
        <v>61</v>
      </c>
      <c r="AC156" s="122" t="s">
        <v>61</v>
      </c>
      <c r="AD156" s="122" t="s">
        <v>62</v>
      </c>
      <c r="AE156" s="122" t="s">
        <v>61</v>
      </c>
      <c r="AF156" s="122" t="s">
        <v>61</v>
      </c>
      <c r="AG156" s="122" t="s">
        <v>61</v>
      </c>
      <c r="AH156" s="122" t="s">
        <v>61</v>
      </c>
      <c r="AI156" s="122" t="s">
        <v>62</v>
      </c>
      <c r="AJ156" s="122" t="s">
        <v>62</v>
      </c>
      <c r="AK156" s="122" t="s">
        <v>62</v>
      </c>
      <c r="AL156" s="122" t="s">
        <v>62</v>
      </c>
      <c r="AM156" s="122" t="s">
        <v>62</v>
      </c>
      <c r="AN156" s="122" t="s">
        <v>62</v>
      </c>
      <c r="AO156" s="122" t="s">
        <v>62</v>
      </c>
      <c r="AP156" s="122" t="s">
        <v>61</v>
      </c>
      <c r="AQ156" s="122" t="s">
        <v>61</v>
      </c>
      <c r="AR156" s="122" t="s">
        <v>61</v>
      </c>
      <c r="AS156" s="122" t="s">
        <v>62</v>
      </c>
    </row>
    <row r="157" spans="1:45" ht="27.6">
      <c r="A157" s="152"/>
      <c r="B157" s="152"/>
      <c r="C157" s="171"/>
      <c r="D157" s="152"/>
      <c r="E157" s="152"/>
      <c r="F157" s="152"/>
      <c r="G157" s="152"/>
      <c r="H157" s="152"/>
      <c r="I157" s="229"/>
      <c r="J157" s="229"/>
      <c r="K157" s="152"/>
      <c r="L157" s="228"/>
      <c r="M157" s="151"/>
      <c r="N157" s="151"/>
      <c r="O157" s="152"/>
      <c r="P157" s="152"/>
      <c r="Q157" s="182"/>
      <c r="R157" s="182"/>
      <c r="S157" s="104" t="s">
        <v>327</v>
      </c>
      <c r="T157" s="106">
        <v>0.4</v>
      </c>
      <c r="U157" s="117">
        <v>43891</v>
      </c>
      <c r="V157" s="117">
        <v>44012</v>
      </c>
      <c r="W157" s="7">
        <f t="shared" si="54"/>
        <v>121</v>
      </c>
      <c r="X157" s="104"/>
      <c r="Y157" s="8">
        <f t="shared" si="55"/>
        <v>0</v>
      </c>
      <c r="Z157" s="9"/>
      <c r="AA157" s="9"/>
      <c r="AB157" s="122" t="s">
        <v>61</v>
      </c>
      <c r="AC157" s="122" t="s">
        <v>61</v>
      </c>
      <c r="AD157" s="122" t="s">
        <v>62</v>
      </c>
      <c r="AE157" s="122" t="s">
        <v>61</v>
      </c>
      <c r="AF157" s="122" t="s">
        <v>61</v>
      </c>
      <c r="AG157" s="122" t="s">
        <v>61</v>
      </c>
      <c r="AH157" s="122" t="s">
        <v>61</v>
      </c>
      <c r="AI157" s="122" t="s">
        <v>62</v>
      </c>
      <c r="AJ157" s="122" t="s">
        <v>62</v>
      </c>
      <c r="AK157" s="122" t="s">
        <v>62</v>
      </c>
      <c r="AL157" s="122" t="s">
        <v>62</v>
      </c>
      <c r="AM157" s="122" t="s">
        <v>62</v>
      </c>
      <c r="AN157" s="122" t="s">
        <v>62</v>
      </c>
      <c r="AO157" s="122" t="s">
        <v>62</v>
      </c>
      <c r="AP157" s="122" t="s">
        <v>61</v>
      </c>
      <c r="AQ157" s="122" t="s">
        <v>61</v>
      </c>
      <c r="AR157" s="122" t="s">
        <v>61</v>
      </c>
      <c r="AS157" s="122" t="s">
        <v>62</v>
      </c>
    </row>
    <row r="158" spans="1:45" ht="27.6">
      <c r="A158" s="152"/>
      <c r="B158" s="152"/>
      <c r="C158" s="171"/>
      <c r="D158" s="152"/>
      <c r="E158" s="152"/>
      <c r="F158" s="152"/>
      <c r="G158" s="152"/>
      <c r="H158" s="152"/>
      <c r="I158" s="229"/>
      <c r="J158" s="229"/>
      <c r="K158" s="158" t="s">
        <v>328</v>
      </c>
      <c r="L158" s="148">
        <v>0.2</v>
      </c>
      <c r="M158" s="156">
        <v>43831</v>
      </c>
      <c r="N158" s="156">
        <v>44012</v>
      </c>
      <c r="O158" s="104"/>
      <c r="P158" s="158" t="s">
        <v>329</v>
      </c>
      <c r="Q158" s="153">
        <f>(T158*Y158)+(T159*Y159)</f>
        <v>0</v>
      </c>
      <c r="R158" s="153" t="s">
        <v>59</v>
      </c>
      <c r="S158" s="104" t="s">
        <v>330</v>
      </c>
      <c r="T158" s="106">
        <v>0.3</v>
      </c>
      <c r="U158" s="117">
        <v>43831</v>
      </c>
      <c r="V158" s="117">
        <v>43889</v>
      </c>
      <c r="W158" s="7">
        <f t="shared" si="54"/>
        <v>58</v>
      </c>
      <c r="X158" s="104"/>
      <c r="Y158" s="8">
        <f>IF(X158="ejecutado",1,0)</f>
        <v>0</v>
      </c>
      <c r="Z158" s="9"/>
      <c r="AA158" s="9"/>
      <c r="AB158" s="122" t="s">
        <v>61</v>
      </c>
      <c r="AC158" s="122" t="s">
        <v>61</v>
      </c>
      <c r="AD158" s="122" t="s">
        <v>62</v>
      </c>
      <c r="AE158" s="122" t="s">
        <v>61</v>
      </c>
      <c r="AF158" s="122" t="s">
        <v>61</v>
      </c>
      <c r="AG158" s="122" t="s">
        <v>61</v>
      </c>
      <c r="AH158" s="122" t="s">
        <v>61</v>
      </c>
      <c r="AI158" s="122" t="s">
        <v>61</v>
      </c>
      <c r="AJ158" s="122" t="s">
        <v>62</v>
      </c>
      <c r="AK158" s="122" t="s">
        <v>61</v>
      </c>
      <c r="AL158" s="122" t="s">
        <v>61</v>
      </c>
      <c r="AM158" s="122" t="s">
        <v>61</v>
      </c>
      <c r="AN158" s="122" t="s">
        <v>61</v>
      </c>
      <c r="AO158" s="122" t="s">
        <v>61</v>
      </c>
      <c r="AP158" s="122" t="s">
        <v>61</v>
      </c>
      <c r="AQ158" s="122" t="s">
        <v>61</v>
      </c>
      <c r="AR158" s="122" t="s">
        <v>61</v>
      </c>
      <c r="AS158" s="122" t="s">
        <v>61</v>
      </c>
    </row>
    <row r="159" spans="1:45" ht="27.6">
      <c r="A159" s="152"/>
      <c r="B159" s="152"/>
      <c r="C159" s="171"/>
      <c r="D159" s="152"/>
      <c r="E159" s="152"/>
      <c r="F159" s="152"/>
      <c r="G159" s="152"/>
      <c r="H159" s="152"/>
      <c r="I159" s="229"/>
      <c r="J159" s="229"/>
      <c r="K159" s="159"/>
      <c r="L159" s="150"/>
      <c r="M159" s="157"/>
      <c r="N159" s="157"/>
      <c r="O159" s="104"/>
      <c r="P159" s="159"/>
      <c r="Q159" s="155"/>
      <c r="R159" s="155"/>
      <c r="S159" s="104" t="s">
        <v>331</v>
      </c>
      <c r="T159" s="106">
        <v>0.7</v>
      </c>
      <c r="U159" s="117">
        <v>43891</v>
      </c>
      <c r="V159" s="117">
        <v>43983</v>
      </c>
      <c r="W159" s="7">
        <f t="shared" si="54"/>
        <v>92</v>
      </c>
      <c r="X159" s="104"/>
      <c r="Y159" s="8">
        <f>IF(X159="ejecutado",1,0)</f>
        <v>0</v>
      </c>
      <c r="Z159" s="9"/>
      <c r="AA159" s="9"/>
      <c r="AB159" s="122" t="s">
        <v>61</v>
      </c>
      <c r="AC159" s="122" t="s">
        <v>61</v>
      </c>
      <c r="AD159" s="122" t="s">
        <v>62</v>
      </c>
      <c r="AE159" s="122" t="s">
        <v>61</v>
      </c>
      <c r="AF159" s="122" t="s">
        <v>61</v>
      </c>
      <c r="AG159" s="122" t="s">
        <v>61</v>
      </c>
      <c r="AH159" s="122" t="s">
        <v>61</v>
      </c>
      <c r="AI159" s="122" t="s">
        <v>61</v>
      </c>
      <c r="AJ159" s="122" t="s">
        <v>62</v>
      </c>
      <c r="AK159" s="122" t="s">
        <v>61</v>
      </c>
      <c r="AL159" s="122" t="s">
        <v>61</v>
      </c>
      <c r="AM159" s="122" t="s">
        <v>61</v>
      </c>
      <c r="AN159" s="122" t="s">
        <v>61</v>
      </c>
      <c r="AO159" s="122" t="s">
        <v>61</v>
      </c>
      <c r="AP159" s="122" t="s">
        <v>61</v>
      </c>
      <c r="AQ159" s="122" t="s">
        <v>61</v>
      </c>
      <c r="AR159" s="122" t="s">
        <v>61</v>
      </c>
      <c r="AS159" s="122" t="s">
        <v>61</v>
      </c>
    </row>
    <row r="160" spans="1:45" ht="27.6">
      <c r="A160" s="152"/>
      <c r="B160" s="152"/>
      <c r="C160" s="171"/>
      <c r="D160" s="152"/>
      <c r="E160" s="152"/>
      <c r="F160" s="152"/>
      <c r="G160" s="152"/>
      <c r="H160" s="152"/>
      <c r="I160" s="229"/>
      <c r="J160" s="229"/>
      <c r="K160" s="152" t="s">
        <v>332</v>
      </c>
      <c r="L160" s="228">
        <v>0.2</v>
      </c>
      <c r="M160" s="151">
        <v>43831</v>
      </c>
      <c r="N160" s="151">
        <v>44012</v>
      </c>
      <c r="O160" s="152"/>
      <c r="P160" s="152" t="s">
        <v>117</v>
      </c>
      <c r="Q160" s="182">
        <f>(T160*Y160)+(T161*Y161)+(T162*Y162)+(T163*Y163)</f>
        <v>0</v>
      </c>
      <c r="R160" s="182" t="s">
        <v>59</v>
      </c>
      <c r="S160" s="112" t="s">
        <v>333</v>
      </c>
      <c r="T160" s="106">
        <v>0.2</v>
      </c>
      <c r="U160" s="117">
        <v>43831</v>
      </c>
      <c r="V160" s="117">
        <v>43861</v>
      </c>
      <c r="W160" s="7">
        <f>V160-U160</f>
        <v>30</v>
      </c>
      <c r="X160" s="104"/>
      <c r="Y160" s="8">
        <f>IF(X160="ejecutado",1,0)</f>
        <v>0</v>
      </c>
      <c r="Z160" s="9"/>
      <c r="AA160" s="9"/>
      <c r="AB160" s="122" t="s">
        <v>61</v>
      </c>
      <c r="AC160" s="122" t="s">
        <v>61</v>
      </c>
      <c r="AD160" s="122" t="s">
        <v>62</v>
      </c>
      <c r="AE160" s="122" t="s">
        <v>61</v>
      </c>
      <c r="AF160" s="122" t="s">
        <v>61</v>
      </c>
      <c r="AG160" s="122" t="s">
        <v>61</v>
      </c>
      <c r="AH160" s="122" t="s">
        <v>61</v>
      </c>
      <c r="AI160" s="122" t="s">
        <v>62</v>
      </c>
      <c r="AJ160" s="122" t="s">
        <v>62</v>
      </c>
      <c r="AK160" s="122" t="s">
        <v>61</v>
      </c>
      <c r="AL160" s="122" t="s">
        <v>61</v>
      </c>
      <c r="AM160" s="122" t="s">
        <v>61</v>
      </c>
      <c r="AN160" s="122" t="s">
        <v>61</v>
      </c>
      <c r="AO160" s="122" t="s">
        <v>61</v>
      </c>
      <c r="AP160" s="122" t="s">
        <v>61</v>
      </c>
      <c r="AQ160" s="122" t="s">
        <v>61</v>
      </c>
      <c r="AR160" s="122" t="s">
        <v>61</v>
      </c>
      <c r="AS160" s="122" t="s">
        <v>61</v>
      </c>
    </row>
    <row r="161" spans="1:45" ht="27.6">
      <c r="A161" s="152"/>
      <c r="B161" s="152"/>
      <c r="C161" s="171"/>
      <c r="D161" s="152"/>
      <c r="E161" s="152"/>
      <c r="F161" s="152"/>
      <c r="G161" s="152"/>
      <c r="H161" s="152"/>
      <c r="I161" s="229"/>
      <c r="J161" s="229"/>
      <c r="K161" s="152"/>
      <c r="L161" s="228"/>
      <c r="M161" s="151"/>
      <c r="N161" s="151"/>
      <c r="O161" s="152"/>
      <c r="P161" s="152"/>
      <c r="Q161" s="182"/>
      <c r="R161" s="182"/>
      <c r="S161" s="112" t="s">
        <v>334</v>
      </c>
      <c r="T161" s="106">
        <v>0.2</v>
      </c>
      <c r="U161" s="117">
        <v>43862</v>
      </c>
      <c r="V161" s="117">
        <v>43889</v>
      </c>
      <c r="W161" s="7">
        <f t="shared" si="54"/>
        <v>27</v>
      </c>
      <c r="X161" s="104"/>
      <c r="Y161" s="8">
        <f>IF(X161="ejecutado",1,0)</f>
        <v>0</v>
      </c>
      <c r="Z161" s="9"/>
      <c r="AA161" s="9"/>
      <c r="AB161" s="122" t="s">
        <v>61</v>
      </c>
      <c r="AC161" s="122" t="s">
        <v>61</v>
      </c>
      <c r="AD161" s="122" t="s">
        <v>62</v>
      </c>
      <c r="AE161" s="122" t="s">
        <v>61</v>
      </c>
      <c r="AF161" s="122" t="s">
        <v>61</v>
      </c>
      <c r="AG161" s="122" t="s">
        <v>61</v>
      </c>
      <c r="AH161" s="122" t="s">
        <v>61</v>
      </c>
      <c r="AI161" s="122" t="s">
        <v>62</v>
      </c>
      <c r="AJ161" s="122" t="s">
        <v>62</v>
      </c>
      <c r="AK161" s="122" t="s">
        <v>61</v>
      </c>
      <c r="AL161" s="122" t="s">
        <v>61</v>
      </c>
      <c r="AM161" s="122" t="s">
        <v>61</v>
      </c>
      <c r="AN161" s="122" t="s">
        <v>61</v>
      </c>
      <c r="AO161" s="122" t="s">
        <v>61</v>
      </c>
      <c r="AP161" s="122" t="s">
        <v>61</v>
      </c>
      <c r="AQ161" s="122" t="s">
        <v>61</v>
      </c>
      <c r="AR161" s="122" t="s">
        <v>61</v>
      </c>
      <c r="AS161" s="122" t="s">
        <v>61</v>
      </c>
    </row>
    <row r="162" spans="1:45">
      <c r="A162" s="152"/>
      <c r="B162" s="152"/>
      <c r="C162" s="171"/>
      <c r="D162" s="152"/>
      <c r="E162" s="152"/>
      <c r="F162" s="152"/>
      <c r="G162" s="152"/>
      <c r="H162" s="152"/>
      <c r="I162" s="229"/>
      <c r="J162" s="229"/>
      <c r="K162" s="152"/>
      <c r="L162" s="228"/>
      <c r="M162" s="151"/>
      <c r="N162" s="151"/>
      <c r="O162" s="152"/>
      <c r="P162" s="152"/>
      <c r="Q162" s="182"/>
      <c r="R162" s="182"/>
      <c r="S162" s="112" t="s">
        <v>335</v>
      </c>
      <c r="T162" s="106">
        <v>0.4</v>
      </c>
      <c r="U162" s="117">
        <v>43891</v>
      </c>
      <c r="V162" s="117">
        <v>43981</v>
      </c>
      <c r="W162" s="7">
        <f t="shared" si="54"/>
        <v>90</v>
      </c>
      <c r="X162" s="104"/>
      <c r="Y162" s="8">
        <f>IF(X162="ejecutado",1,0)</f>
        <v>0</v>
      </c>
      <c r="Z162" s="9"/>
      <c r="AA162" s="9"/>
      <c r="AB162" s="122" t="s">
        <v>61</v>
      </c>
      <c r="AC162" s="122" t="s">
        <v>61</v>
      </c>
      <c r="AD162" s="122" t="s">
        <v>62</v>
      </c>
      <c r="AE162" s="122" t="s">
        <v>61</v>
      </c>
      <c r="AF162" s="122" t="s">
        <v>61</v>
      </c>
      <c r="AG162" s="122" t="s">
        <v>61</v>
      </c>
      <c r="AH162" s="122" t="s">
        <v>61</v>
      </c>
      <c r="AI162" s="122" t="s">
        <v>62</v>
      </c>
      <c r="AJ162" s="122" t="s">
        <v>62</v>
      </c>
      <c r="AK162" s="122" t="s">
        <v>61</v>
      </c>
      <c r="AL162" s="122" t="s">
        <v>61</v>
      </c>
      <c r="AM162" s="122" t="s">
        <v>61</v>
      </c>
      <c r="AN162" s="122" t="s">
        <v>61</v>
      </c>
      <c r="AO162" s="122" t="s">
        <v>61</v>
      </c>
      <c r="AP162" s="122" t="s">
        <v>61</v>
      </c>
      <c r="AQ162" s="122" t="s">
        <v>61</v>
      </c>
      <c r="AR162" s="122" t="s">
        <v>61</v>
      </c>
      <c r="AS162" s="122" t="s">
        <v>61</v>
      </c>
    </row>
    <row r="163" spans="1:45">
      <c r="A163" s="152"/>
      <c r="B163" s="152"/>
      <c r="C163" s="171"/>
      <c r="D163" s="152"/>
      <c r="E163" s="152"/>
      <c r="F163" s="152"/>
      <c r="G163" s="152"/>
      <c r="H163" s="152"/>
      <c r="I163" s="229"/>
      <c r="J163" s="229"/>
      <c r="K163" s="152"/>
      <c r="L163" s="228"/>
      <c r="M163" s="151"/>
      <c r="N163" s="151"/>
      <c r="O163" s="152"/>
      <c r="P163" s="152"/>
      <c r="Q163" s="182"/>
      <c r="R163" s="182"/>
      <c r="S163" s="112" t="s">
        <v>336</v>
      </c>
      <c r="T163" s="106">
        <v>0.2</v>
      </c>
      <c r="U163" s="117">
        <v>43983</v>
      </c>
      <c r="V163" s="117">
        <v>44012</v>
      </c>
      <c r="W163" s="7">
        <f t="shared" si="54"/>
        <v>29</v>
      </c>
      <c r="X163" s="104"/>
      <c r="Y163" s="8">
        <f t="shared" ref="Y163" si="56">IF(X163="ejecutado",1,0)</f>
        <v>0</v>
      </c>
      <c r="Z163" s="9"/>
      <c r="AA163" s="9"/>
      <c r="AB163" s="122" t="s">
        <v>61</v>
      </c>
      <c r="AC163" s="122" t="s">
        <v>61</v>
      </c>
      <c r="AD163" s="122" t="s">
        <v>62</v>
      </c>
      <c r="AE163" s="122" t="s">
        <v>61</v>
      </c>
      <c r="AF163" s="122" t="s">
        <v>61</v>
      </c>
      <c r="AG163" s="122" t="s">
        <v>61</v>
      </c>
      <c r="AH163" s="122" t="s">
        <v>61</v>
      </c>
      <c r="AI163" s="122" t="s">
        <v>62</v>
      </c>
      <c r="AJ163" s="122" t="s">
        <v>62</v>
      </c>
      <c r="AK163" s="122" t="s">
        <v>61</v>
      </c>
      <c r="AL163" s="122" t="s">
        <v>61</v>
      </c>
      <c r="AM163" s="122" t="s">
        <v>61</v>
      </c>
      <c r="AN163" s="122" t="s">
        <v>61</v>
      </c>
      <c r="AO163" s="122" t="s">
        <v>61</v>
      </c>
      <c r="AP163" s="122" t="s">
        <v>61</v>
      </c>
      <c r="AQ163" s="122" t="s">
        <v>61</v>
      </c>
      <c r="AR163" s="122" t="s">
        <v>61</v>
      </c>
      <c r="AS163" s="122" t="s">
        <v>61</v>
      </c>
    </row>
    <row r="164" spans="1:45" ht="55.15">
      <c r="A164" s="158">
        <v>11</v>
      </c>
      <c r="B164" s="158" t="s">
        <v>412</v>
      </c>
      <c r="C164" s="158" t="s">
        <v>413</v>
      </c>
      <c r="D164" s="158" t="s">
        <v>52</v>
      </c>
      <c r="E164" s="158" t="s">
        <v>131</v>
      </c>
      <c r="F164" s="158" t="s">
        <v>54</v>
      </c>
      <c r="G164" s="158" t="s">
        <v>414</v>
      </c>
      <c r="H164" s="152" t="s">
        <v>535</v>
      </c>
      <c r="I164" s="167">
        <v>0.3</v>
      </c>
      <c r="J164" s="167">
        <v>0</v>
      </c>
      <c r="K164" s="90" t="s">
        <v>416</v>
      </c>
      <c r="L164" s="109">
        <v>0.5</v>
      </c>
      <c r="M164" s="110">
        <v>43832</v>
      </c>
      <c r="N164" s="110">
        <v>44012</v>
      </c>
      <c r="O164" s="90"/>
      <c r="P164" s="90" t="s">
        <v>417</v>
      </c>
      <c r="Q164" s="105">
        <v>0</v>
      </c>
      <c r="R164" s="105" t="s">
        <v>59</v>
      </c>
      <c r="S164" s="128" t="s">
        <v>418</v>
      </c>
      <c r="T164" s="106">
        <v>0.5</v>
      </c>
      <c r="U164" s="117">
        <v>43832</v>
      </c>
      <c r="V164" s="117">
        <v>44012</v>
      </c>
      <c r="W164" s="7">
        <f>V164-U164</f>
        <v>180</v>
      </c>
      <c r="X164" s="104" t="s">
        <v>119</v>
      </c>
      <c r="Y164" s="8">
        <f>IF(X164="ejecutado",1,0)</f>
        <v>0</v>
      </c>
      <c r="Z164" s="128" t="s">
        <v>419</v>
      </c>
      <c r="AA164" s="9"/>
      <c r="AB164" s="122" t="s">
        <v>61</v>
      </c>
      <c r="AC164" s="122" t="s">
        <v>61</v>
      </c>
      <c r="AD164" s="122" t="s">
        <v>61</v>
      </c>
      <c r="AE164" s="122" t="s">
        <v>61</v>
      </c>
      <c r="AF164" s="122" t="s">
        <v>61</v>
      </c>
      <c r="AG164" s="122" t="s">
        <v>61</v>
      </c>
      <c r="AH164" s="122" t="s">
        <v>61</v>
      </c>
      <c r="AI164" s="122" t="s">
        <v>61</v>
      </c>
      <c r="AJ164" s="122" t="s">
        <v>61</v>
      </c>
      <c r="AK164" s="122" t="s">
        <v>61</v>
      </c>
      <c r="AL164" s="122" t="s">
        <v>61</v>
      </c>
      <c r="AM164" s="122" t="s">
        <v>61</v>
      </c>
      <c r="AN164" s="122" t="s">
        <v>61</v>
      </c>
      <c r="AO164" s="122" t="s">
        <v>61</v>
      </c>
      <c r="AP164" s="122" t="s">
        <v>61</v>
      </c>
      <c r="AQ164" s="122" t="s">
        <v>61</v>
      </c>
      <c r="AR164" s="122" t="s">
        <v>61</v>
      </c>
      <c r="AS164" s="122" t="s">
        <v>61</v>
      </c>
    </row>
    <row r="165" spans="1:45" ht="55.15">
      <c r="A165" s="174"/>
      <c r="B165" s="174"/>
      <c r="C165" s="174"/>
      <c r="D165" s="174"/>
      <c r="E165" s="174"/>
      <c r="F165" s="174"/>
      <c r="G165" s="174"/>
      <c r="H165" s="152"/>
      <c r="I165" s="168"/>
      <c r="J165" s="169"/>
      <c r="K165" s="90" t="s">
        <v>420</v>
      </c>
      <c r="L165" s="109">
        <v>0.5</v>
      </c>
      <c r="M165" s="110">
        <v>43832</v>
      </c>
      <c r="N165" s="110">
        <v>44012</v>
      </c>
      <c r="O165" s="90"/>
      <c r="P165" s="90" t="s">
        <v>421</v>
      </c>
      <c r="Q165" s="105">
        <v>0</v>
      </c>
      <c r="R165" s="105" t="s">
        <v>59</v>
      </c>
      <c r="S165" s="90" t="s">
        <v>422</v>
      </c>
      <c r="T165" s="106">
        <v>0.5</v>
      </c>
      <c r="U165" s="117">
        <v>43832</v>
      </c>
      <c r="V165" s="117" t="s">
        <v>423</v>
      </c>
      <c r="W165" s="7" t="e">
        <f>V165-U165</f>
        <v>#VALUE!</v>
      </c>
      <c r="X165" s="104" t="s">
        <v>119</v>
      </c>
      <c r="Y165" s="8">
        <f>IF(X165="ejecutado",1,0)</f>
        <v>0</v>
      </c>
      <c r="Z165" s="128" t="s">
        <v>424</v>
      </c>
      <c r="AA165" s="9"/>
      <c r="AB165" s="122"/>
      <c r="AC165" s="122"/>
      <c r="AD165" s="122"/>
      <c r="AE165" s="122"/>
      <c r="AF165" s="122"/>
      <c r="AG165" s="122"/>
      <c r="AH165" s="122"/>
      <c r="AI165" s="122"/>
      <c r="AJ165" s="122"/>
      <c r="AK165" s="122"/>
      <c r="AL165" s="122"/>
      <c r="AM165" s="122"/>
      <c r="AN165" s="122"/>
      <c r="AO165" s="122"/>
      <c r="AP165" s="122"/>
      <c r="AQ165" s="122"/>
      <c r="AR165" s="122"/>
      <c r="AS165" s="122"/>
    </row>
    <row r="166" spans="1:45" ht="55.15">
      <c r="A166" s="174"/>
      <c r="B166" s="174"/>
      <c r="C166" s="174"/>
      <c r="D166" s="174"/>
      <c r="E166" s="174"/>
      <c r="F166" s="174"/>
      <c r="G166" s="152" t="s">
        <v>425</v>
      </c>
      <c r="H166" s="152" t="s">
        <v>426</v>
      </c>
      <c r="I166" s="175">
        <v>0.2</v>
      </c>
      <c r="J166" s="175">
        <v>0</v>
      </c>
      <c r="K166" s="90" t="s">
        <v>427</v>
      </c>
      <c r="L166" s="109">
        <v>0.5</v>
      </c>
      <c r="M166" s="110">
        <v>43832</v>
      </c>
      <c r="N166" s="110">
        <v>44012</v>
      </c>
      <c r="O166" s="90"/>
      <c r="P166" s="90" t="s">
        <v>428</v>
      </c>
      <c r="Q166" s="105">
        <v>0</v>
      </c>
      <c r="R166" s="105" t="s">
        <v>59</v>
      </c>
      <c r="S166" s="90" t="s">
        <v>427</v>
      </c>
      <c r="T166" s="106">
        <v>0.5</v>
      </c>
      <c r="U166" s="117">
        <v>43832</v>
      </c>
      <c r="V166" s="117">
        <v>44012</v>
      </c>
      <c r="W166" s="7"/>
      <c r="X166" s="104" t="s">
        <v>119</v>
      </c>
      <c r="Y166" s="8"/>
      <c r="Z166" s="128" t="s">
        <v>429</v>
      </c>
      <c r="AA166" s="9"/>
      <c r="AB166" s="122"/>
      <c r="AC166" s="122"/>
      <c r="AD166" s="122"/>
      <c r="AE166" s="122"/>
      <c r="AF166" s="122"/>
      <c r="AG166" s="122"/>
      <c r="AH166" s="122"/>
      <c r="AI166" s="122"/>
      <c r="AJ166" s="122"/>
      <c r="AK166" s="122"/>
      <c r="AL166" s="122"/>
      <c r="AM166" s="122"/>
      <c r="AN166" s="122"/>
      <c r="AO166" s="122"/>
      <c r="AP166" s="122"/>
      <c r="AQ166" s="122"/>
      <c r="AR166" s="122"/>
      <c r="AS166" s="122"/>
    </row>
    <row r="167" spans="1:45" ht="55.15">
      <c r="A167" s="174"/>
      <c r="B167" s="174"/>
      <c r="C167" s="174"/>
      <c r="D167" s="174"/>
      <c r="E167" s="174"/>
      <c r="F167" s="174"/>
      <c r="G167" s="152"/>
      <c r="H167" s="152"/>
      <c r="I167" s="175"/>
      <c r="J167" s="175"/>
      <c r="K167" s="90" t="s">
        <v>430</v>
      </c>
      <c r="L167" s="109">
        <v>0.5</v>
      </c>
      <c r="M167" s="110">
        <v>43832</v>
      </c>
      <c r="N167" s="110">
        <v>44012</v>
      </c>
      <c r="O167" s="90"/>
      <c r="P167" s="90" t="s">
        <v>431</v>
      </c>
      <c r="Q167" s="105">
        <v>0</v>
      </c>
      <c r="R167" s="105" t="s">
        <v>59</v>
      </c>
      <c r="S167" s="90" t="s">
        <v>430</v>
      </c>
      <c r="T167" s="106">
        <v>0.5</v>
      </c>
      <c r="U167" s="117">
        <v>43832</v>
      </c>
      <c r="V167" s="117">
        <v>44012</v>
      </c>
      <c r="W167" s="7"/>
      <c r="X167" s="104" t="s">
        <v>119</v>
      </c>
      <c r="Y167" s="8"/>
      <c r="Z167" s="90" t="s">
        <v>430</v>
      </c>
      <c r="AA167" s="9"/>
      <c r="AB167" s="122" t="s">
        <v>61</v>
      </c>
      <c r="AC167" s="122" t="s">
        <v>61</v>
      </c>
      <c r="AD167" s="122" t="s">
        <v>61</v>
      </c>
      <c r="AE167" s="122" t="s">
        <v>61</v>
      </c>
      <c r="AF167" s="122" t="s">
        <v>61</v>
      </c>
      <c r="AG167" s="122" t="s">
        <v>61</v>
      </c>
      <c r="AH167" s="122" t="s">
        <v>61</v>
      </c>
      <c r="AI167" s="122" t="s">
        <v>61</v>
      </c>
      <c r="AJ167" s="122" t="s">
        <v>61</v>
      </c>
      <c r="AK167" s="122" t="s">
        <v>61</v>
      </c>
      <c r="AL167" s="122" t="s">
        <v>61</v>
      </c>
      <c r="AM167" s="122" t="s">
        <v>61</v>
      </c>
      <c r="AN167" s="122" t="s">
        <v>61</v>
      </c>
      <c r="AO167" s="122" t="s">
        <v>61</v>
      </c>
      <c r="AP167" s="122" t="s">
        <v>61</v>
      </c>
      <c r="AQ167" s="122" t="s">
        <v>61</v>
      </c>
      <c r="AR167" s="122" t="s">
        <v>61</v>
      </c>
      <c r="AS167" s="122" t="s">
        <v>61</v>
      </c>
    </row>
    <row r="168" spans="1:45" ht="165.6">
      <c r="A168" s="159"/>
      <c r="B168" s="104" t="s">
        <v>412</v>
      </c>
      <c r="C168" s="104" t="s">
        <v>413</v>
      </c>
      <c r="D168" s="104" t="s">
        <v>52</v>
      </c>
      <c r="E168" s="104" t="s">
        <v>113</v>
      </c>
      <c r="F168" s="104" t="s">
        <v>54</v>
      </c>
      <c r="G168" s="120" t="s">
        <v>432</v>
      </c>
      <c r="H168" s="133" t="s">
        <v>433</v>
      </c>
      <c r="I168" s="119">
        <v>0.5</v>
      </c>
      <c r="J168" s="121">
        <v>0</v>
      </c>
      <c r="K168" s="104" t="s">
        <v>434</v>
      </c>
      <c r="L168" s="106">
        <v>1</v>
      </c>
      <c r="M168" s="107">
        <v>43832</v>
      </c>
      <c r="N168" s="107">
        <v>44012</v>
      </c>
      <c r="O168" s="104"/>
      <c r="P168" s="104" t="s">
        <v>435</v>
      </c>
      <c r="Q168" s="125">
        <v>0</v>
      </c>
      <c r="R168" s="125" t="s">
        <v>59</v>
      </c>
      <c r="S168" s="104" t="s">
        <v>436</v>
      </c>
      <c r="T168" s="106">
        <v>1</v>
      </c>
      <c r="U168" s="117">
        <v>43832</v>
      </c>
      <c r="V168" s="117">
        <v>44012</v>
      </c>
      <c r="W168" s="7">
        <f>V168-U168</f>
        <v>180</v>
      </c>
      <c r="X168" s="104" t="s">
        <v>119</v>
      </c>
      <c r="Y168" s="8">
        <f>IF(X168="ejecutado",1,0)</f>
        <v>0</v>
      </c>
      <c r="Z168" s="128" t="s">
        <v>437</v>
      </c>
      <c r="AA168" s="9"/>
      <c r="AB168" s="122" t="s">
        <v>61</v>
      </c>
      <c r="AC168" s="122" t="s">
        <v>61</v>
      </c>
      <c r="AD168" s="122" t="s">
        <v>61</v>
      </c>
      <c r="AE168" s="122" t="s">
        <v>61</v>
      </c>
      <c r="AF168" s="122" t="s">
        <v>61</v>
      </c>
      <c r="AG168" s="122" t="s">
        <v>61</v>
      </c>
      <c r="AH168" s="122" t="s">
        <v>61</v>
      </c>
      <c r="AI168" s="122" t="s">
        <v>61</v>
      </c>
      <c r="AJ168" s="122" t="s">
        <v>61</v>
      </c>
      <c r="AK168" s="122" t="s">
        <v>61</v>
      </c>
      <c r="AL168" s="122" t="s">
        <v>61</v>
      </c>
      <c r="AM168" s="122" t="s">
        <v>61</v>
      </c>
      <c r="AN168" s="122" t="s">
        <v>61</v>
      </c>
      <c r="AO168" s="122" t="s">
        <v>61</v>
      </c>
      <c r="AP168" s="122" t="s">
        <v>61</v>
      </c>
      <c r="AQ168" s="122" t="s">
        <v>61</v>
      </c>
      <c r="AR168" s="122" t="s">
        <v>61</v>
      </c>
      <c r="AS168" s="122" t="s">
        <v>61</v>
      </c>
    </row>
    <row r="169" spans="1:45">
      <c r="A169" s="158">
        <v>12</v>
      </c>
      <c r="B169" s="158" t="s">
        <v>110</v>
      </c>
      <c r="C169" s="158" t="s">
        <v>337</v>
      </c>
      <c r="D169" s="158" t="s">
        <v>52</v>
      </c>
      <c r="E169" s="158" t="s">
        <v>113</v>
      </c>
      <c r="F169" s="158" t="s">
        <v>54</v>
      </c>
      <c r="G169" s="158" t="s">
        <v>338</v>
      </c>
      <c r="H169" s="158" t="s">
        <v>339</v>
      </c>
      <c r="I169" s="167">
        <v>0.5</v>
      </c>
      <c r="J169" s="167">
        <v>0</v>
      </c>
      <c r="K169" s="170" t="s">
        <v>340</v>
      </c>
      <c r="L169" s="228">
        <v>0.4</v>
      </c>
      <c r="M169" s="151" t="s">
        <v>341</v>
      </c>
      <c r="N169" s="151">
        <v>44012</v>
      </c>
      <c r="O169" s="152"/>
      <c r="P169" s="152" t="s">
        <v>342</v>
      </c>
      <c r="Q169" s="153">
        <v>0</v>
      </c>
      <c r="R169" s="153" t="s">
        <v>243</v>
      </c>
      <c r="S169" s="128" t="s">
        <v>343</v>
      </c>
      <c r="T169" s="106">
        <v>0.35</v>
      </c>
      <c r="U169" s="117">
        <v>43891</v>
      </c>
      <c r="V169" s="117">
        <v>43920</v>
      </c>
      <c r="W169" s="7">
        <f>V169-U169</f>
        <v>29</v>
      </c>
      <c r="X169" s="104"/>
      <c r="Y169" s="8">
        <f>IF(X169="ejecutado",1,0)</f>
        <v>0</v>
      </c>
      <c r="Z169" s="9"/>
      <c r="AA169" s="9"/>
      <c r="AB169" s="164" t="s">
        <v>62</v>
      </c>
      <c r="AC169" s="122" t="s">
        <v>61</v>
      </c>
      <c r="AD169" s="122" t="s">
        <v>62</v>
      </c>
      <c r="AE169" s="122" t="s">
        <v>61</v>
      </c>
      <c r="AF169" s="122" t="s">
        <v>61</v>
      </c>
      <c r="AG169" s="122" t="s">
        <v>61</v>
      </c>
      <c r="AH169" s="122" t="s">
        <v>62</v>
      </c>
      <c r="AI169" s="122" t="s">
        <v>62</v>
      </c>
      <c r="AJ169" s="122" t="s">
        <v>61</v>
      </c>
      <c r="AK169" s="122" t="s">
        <v>61</v>
      </c>
      <c r="AL169" s="122" t="s">
        <v>61</v>
      </c>
      <c r="AM169" s="122" t="s">
        <v>61</v>
      </c>
      <c r="AN169" s="122" t="s">
        <v>61</v>
      </c>
      <c r="AO169" s="122" t="s">
        <v>61</v>
      </c>
      <c r="AP169" s="122" t="s">
        <v>61</v>
      </c>
      <c r="AQ169" s="122" t="s">
        <v>61</v>
      </c>
      <c r="AR169" s="122" t="s">
        <v>61</v>
      </c>
      <c r="AS169" s="122" t="s">
        <v>62</v>
      </c>
    </row>
    <row r="170" spans="1:45" ht="27.6">
      <c r="A170" s="174"/>
      <c r="B170" s="174"/>
      <c r="C170" s="174"/>
      <c r="D170" s="174"/>
      <c r="E170" s="174"/>
      <c r="F170" s="174"/>
      <c r="G170" s="174"/>
      <c r="H170" s="174"/>
      <c r="I170" s="168"/>
      <c r="J170" s="168"/>
      <c r="K170" s="170"/>
      <c r="L170" s="228"/>
      <c r="M170" s="151"/>
      <c r="N170" s="151"/>
      <c r="O170" s="152"/>
      <c r="P170" s="152"/>
      <c r="Q170" s="154"/>
      <c r="R170" s="154"/>
      <c r="S170" s="128" t="s">
        <v>344</v>
      </c>
      <c r="T170" s="106">
        <v>0.35</v>
      </c>
      <c r="U170" s="117">
        <v>43923</v>
      </c>
      <c r="V170" s="117">
        <v>43951</v>
      </c>
      <c r="W170" s="7">
        <f t="shared" ref="W170:W171" si="57">V170-U170</f>
        <v>28</v>
      </c>
      <c r="X170" s="104"/>
      <c r="Y170" s="8">
        <f t="shared" ref="Y170:Y171" si="58">IF(X170="ejecutado",1,0)</f>
        <v>0</v>
      </c>
      <c r="Z170" s="9"/>
      <c r="AA170" s="9"/>
      <c r="AB170" s="166"/>
      <c r="AC170" s="122" t="s">
        <v>61</v>
      </c>
      <c r="AD170" s="122" t="s">
        <v>62</v>
      </c>
      <c r="AE170" s="122" t="s">
        <v>61</v>
      </c>
      <c r="AF170" s="122" t="s">
        <v>61</v>
      </c>
      <c r="AG170" s="122" t="s">
        <v>61</v>
      </c>
      <c r="AH170" s="122" t="s">
        <v>62</v>
      </c>
      <c r="AI170" s="122" t="s">
        <v>62</v>
      </c>
      <c r="AJ170" s="122" t="s">
        <v>61</v>
      </c>
      <c r="AK170" s="122" t="s">
        <v>61</v>
      </c>
      <c r="AL170" s="122" t="s">
        <v>61</v>
      </c>
      <c r="AM170" s="122" t="s">
        <v>61</v>
      </c>
      <c r="AN170" s="122" t="s">
        <v>61</v>
      </c>
      <c r="AO170" s="122" t="s">
        <v>61</v>
      </c>
      <c r="AP170" s="122" t="s">
        <v>61</v>
      </c>
      <c r="AQ170" s="122" t="s">
        <v>61</v>
      </c>
      <c r="AR170" s="122" t="s">
        <v>61</v>
      </c>
      <c r="AS170" s="122" t="s">
        <v>62</v>
      </c>
    </row>
    <row r="171" spans="1:45" ht="27.6">
      <c r="A171" s="174"/>
      <c r="B171" s="174"/>
      <c r="C171" s="174"/>
      <c r="D171" s="174"/>
      <c r="E171" s="174"/>
      <c r="F171" s="174"/>
      <c r="G171" s="174"/>
      <c r="H171" s="174"/>
      <c r="I171" s="168"/>
      <c r="J171" s="168"/>
      <c r="K171" s="170"/>
      <c r="L171" s="228"/>
      <c r="M171" s="151"/>
      <c r="N171" s="151"/>
      <c r="O171" s="152"/>
      <c r="P171" s="152"/>
      <c r="Q171" s="154"/>
      <c r="R171" s="154"/>
      <c r="S171" s="128" t="s">
        <v>345</v>
      </c>
      <c r="T171" s="106">
        <v>0.3</v>
      </c>
      <c r="U171" s="117">
        <v>43952</v>
      </c>
      <c r="V171" s="117">
        <v>43966</v>
      </c>
      <c r="W171" s="7">
        <f t="shared" si="57"/>
        <v>14</v>
      </c>
      <c r="X171" s="104"/>
      <c r="Y171" s="8">
        <f t="shared" si="58"/>
        <v>0</v>
      </c>
      <c r="Z171" s="9"/>
      <c r="AA171" s="9"/>
      <c r="AB171" s="122" t="s">
        <v>62</v>
      </c>
      <c r="AC171" s="122" t="s">
        <v>61</v>
      </c>
      <c r="AD171" s="122" t="s">
        <v>62</v>
      </c>
      <c r="AE171" s="122" t="s">
        <v>61</v>
      </c>
      <c r="AF171" s="122" t="s">
        <v>61</v>
      </c>
      <c r="AG171" s="122" t="s">
        <v>61</v>
      </c>
      <c r="AH171" s="122" t="s">
        <v>62</v>
      </c>
      <c r="AI171" s="122" t="s">
        <v>62</v>
      </c>
      <c r="AJ171" s="122" t="s">
        <v>61</v>
      </c>
      <c r="AK171" s="122" t="s">
        <v>61</v>
      </c>
      <c r="AL171" s="122" t="s">
        <v>61</v>
      </c>
      <c r="AM171" s="122" t="s">
        <v>61</v>
      </c>
      <c r="AN171" s="122" t="s">
        <v>61</v>
      </c>
      <c r="AO171" s="122" t="s">
        <v>61</v>
      </c>
      <c r="AP171" s="122" t="s">
        <v>61</v>
      </c>
      <c r="AQ171" s="122" t="s">
        <v>61</v>
      </c>
      <c r="AR171" s="122" t="s">
        <v>61</v>
      </c>
      <c r="AS171" s="122" t="s">
        <v>62</v>
      </c>
    </row>
    <row r="172" spans="1:45" ht="27.6">
      <c r="A172" s="174"/>
      <c r="B172" s="174"/>
      <c r="C172" s="174"/>
      <c r="D172" s="174"/>
      <c r="E172" s="174"/>
      <c r="F172" s="174"/>
      <c r="G172" s="174"/>
      <c r="H172" s="174"/>
      <c r="I172" s="168"/>
      <c r="J172" s="168"/>
      <c r="K172" s="158" t="s">
        <v>346</v>
      </c>
      <c r="L172" s="148">
        <v>0.4</v>
      </c>
      <c r="M172" s="156" t="s">
        <v>347</v>
      </c>
      <c r="N172" s="156" t="s">
        <v>348</v>
      </c>
      <c r="O172" s="152"/>
      <c r="P172" s="158" t="s">
        <v>349</v>
      </c>
      <c r="Q172" s="153">
        <v>0</v>
      </c>
      <c r="R172" s="153" t="s">
        <v>350</v>
      </c>
      <c r="S172" s="128" t="s">
        <v>351</v>
      </c>
      <c r="T172" s="106">
        <v>0.3</v>
      </c>
      <c r="U172" s="117" t="s">
        <v>352</v>
      </c>
      <c r="V172" s="117" t="s">
        <v>353</v>
      </c>
      <c r="W172" s="7">
        <f>V172-U172</f>
        <v>9</v>
      </c>
      <c r="X172" s="104"/>
      <c r="Y172" s="8">
        <f>IF(X172="ejecutado",1,0)</f>
        <v>0</v>
      </c>
      <c r="Z172" s="9"/>
      <c r="AA172" s="9"/>
      <c r="AB172" s="122" t="s">
        <v>62</v>
      </c>
      <c r="AC172" s="122" t="s">
        <v>61</v>
      </c>
      <c r="AD172" s="122" t="s">
        <v>62</v>
      </c>
      <c r="AE172" s="122" t="s">
        <v>61</v>
      </c>
      <c r="AF172" s="122" t="s">
        <v>61</v>
      </c>
      <c r="AG172" s="122" t="s">
        <v>61</v>
      </c>
      <c r="AH172" s="122" t="s">
        <v>62</v>
      </c>
      <c r="AI172" s="122" t="s">
        <v>62</v>
      </c>
      <c r="AJ172" s="122" t="s">
        <v>61</v>
      </c>
      <c r="AK172" s="122" t="s">
        <v>61</v>
      </c>
      <c r="AL172" s="122" t="s">
        <v>61</v>
      </c>
      <c r="AM172" s="122" t="s">
        <v>61</v>
      </c>
      <c r="AN172" s="122" t="s">
        <v>61</v>
      </c>
      <c r="AO172" s="122" t="s">
        <v>61</v>
      </c>
      <c r="AP172" s="122" t="s">
        <v>61</v>
      </c>
      <c r="AQ172" s="122" t="s">
        <v>61</v>
      </c>
      <c r="AR172" s="122" t="s">
        <v>61</v>
      </c>
      <c r="AS172" s="122" t="s">
        <v>62</v>
      </c>
    </row>
    <row r="173" spans="1:45" ht="27.6">
      <c r="A173" s="174"/>
      <c r="B173" s="174"/>
      <c r="C173" s="174"/>
      <c r="D173" s="174"/>
      <c r="E173" s="174"/>
      <c r="F173" s="174"/>
      <c r="G173" s="174"/>
      <c r="H173" s="174"/>
      <c r="I173" s="168"/>
      <c r="J173" s="168"/>
      <c r="K173" s="174"/>
      <c r="L173" s="149"/>
      <c r="M173" s="204"/>
      <c r="N173" s="204"/>
      <c r="O173" s="152"/>
      <c r="P173" s="174"/>
      <c r="Q173" s="154"/>
      <c r="R173" s="154"/>
      <c r="S173" s="128" t="s">
        <v>354</v>
      </c>
      <c r="T173" s="106">
        <v>0.3</v>
      </c>
      <c r="U173" s="107" t="s">
        <v>355</v>
      </c>
      <c r="V173" s="107" t="s">
        <v>356</v>
      </c>
      <c r="W173" s="7">
        <f t="shared" ref="W173:W174" si="59">V173-U173</f>
        <v>19</v>
      </c>
      <c r="X173" s="104"/>
      <c r="Y173" s="8">
        <f t="shared" ref="Y173:Y174" si="60">IF(X173="ejecutado",1,0)</f>
        <v>0</v>
      </c>
      <c r="Z173" s="9"/>
      <c r="AA173" s="9"/>
      <c r="AB173" s="122" t="s">
        <v>62</v>
      </c>
      <c r="AC173" s="122" t="s">
        <v>61</v>
      </c>
      <c r="AD173" s="122" t="s">
        <v>62</v>
      </c>
      <c r="AE173" s="122" t="s">
        <v>61</v>
      </c>
      <c r="AF173" s="122" t="s">
        <v>61</v>
      </c>
      <c r="AG173" s="122" t="s">
        <v>61</v>
      </c>
      <c r="AH173" s="122" t="s">
        <v>62</v>
      </c>
      <c r="AI173" s="122" t="s">
        <v>62</v>
      </c>
      <c r="AJ173" s="122" t="s">
        <v>61</v>
      </c>
      <c r="AK173" s="122" t="s">
        <v>61</v>
      </c>
      <c r="AL173" s="122" t="s">
        <v>61</v>
      </c>
      <c r="AM173" s="122" t="s">
        <v>61</v>
      </c>
      <c r="AN173" s="122" t="s">
        <v>61</v>
      </c>
      <c r="AO173" s="122" t="s">
        <v>61</v>
      </c>
      <c r="AP173" s="122" t="s">
        <v>61</v>
      </c>
      <c r="AQ173" s="122" t="s">
        <v>61</v>
      </c>
      <c r="AR173" s="122" t="s">
        <v>61</v>
      </c>
      <c r="AS173" s="122" t="s">
        <v>62</v>
      </c>
    </row>
    <row r="174" spans="1:45">
      <c r="A174" s="174"/>
      <c r="B174" s="174"/>
      <c r="C174" s="174"/>
      <c r="D174" s="174"/>
      <c r="E174" s="174"/>
      <c r="F174" s="174"/>
      <c r="G174" s="174"/>
      <c r="H174" s="174"/>
      <c r="I174" s="168"/>
      <c r="J174" s="168"/>
      <c r="K174" s="174"/>
      <c r="L174" s="149"/>
      <c r="M174" s="204"/>
      <c r="N174" s="204"/>
      <c r="O174" s="152"/>
      <c r="P174" s="174"/>
      <c r="Q174" s="154"/>
      <c r="R174" s="154"/>
      <c r="S174" s="128" t="s">
        <v>357</v>
      </c>
      <c r="T174" s="106">
        <v>0.2</v>
      </c>
      <c r="U174" s="107" t="s">
        <v>358</v>
      </c>
      <c r="V174" s="107" t="s">
        <v>348</v>
      </c>
      <c r="W174" s="7">
        <f t="shared" si="59"/>
        <v>28</v>
      </c>
      <c r="X174" s="104"/>
      <c r="Y174" s="8">
        <f t="shared" si="60"/>
        <v>0</v>
      </c>
      <c r="Z174" s="9"/>
      <c r="AA174" s="9"/>
      <c r="AB174" s="122" t="s">
        <v>62</v>
      </c>
      <c r="AC174" s="122" t="s">
        <v>61</v>
      </c>
      <c r="AD174" s="122" t="s">
        <v>62</v>
      </c>
      <c r="AE174" s="122" t="s">
        <v>61</v>
      </c>
      <c r="AF174" s="122" t="s">
        <v>61</v>
      </c>
      <c r="AG174" s="122" t="s">
        <v>61</v>
      </c>
      <c r="AH174" s="122" t="s">
        <v>62</v>
      </c>
      <c r="AI174" s="122" t="s">
        <v>62</v>
      </c>
      <c r="AJ174" s="122" t="s">
        <v>61</v>
      </c>
      <c r="AK174" s="122" t="s">
        <v>61</v>
      </c>
      <c r="AL174" s="122" t="s">
        <v>61</v>
      </c>
      <c r="AM174" s="122" t="s">
        <v>61</v>
      </c>
      <c r="AN174" s="122" t="s">
        <v>61</v>
      </c>
      <c r="AO174" s="122" t="s">
        <v>61</v>
      </c>
      <c r="AP174" s="122" t="s">
        <v>61</v>
      </c>
      <c r="AQ174" s="122" t="s">
        <v>61</v>
      </c>
      <c r="AR174" s="122" t="s">
        <v>61</v>
      </c>
      <c r="AS174" s="122" t="s">
        <v>62</v>
      </c>
    </row>
    <row r="175" spans="1:45" ht="27.6">
      <c r="A175" s="174"/>
      <c r="B175" s="174"/>
      <c r="C175" s="174"/>
      <c r="D175" s="174"/>
      <c r="E175" s="174"/>
      <c r="F175" s="174"/>
      <c r="G175" s="174"/>
      <c r="H175" s="174"/>
      <c r="I175" s="168"/>
      <c r="J175" s="168"/>
      <c r="K175" s="174"/>
      <c r="L175" s="149"/>
      <c r="M175" s="204"/>
      <c r="N175" s="204"/>
      <c r="O175" s="48"/>
      <c r="P175" s="159"/>
      <c r="Q175" s="154"/>
      <c r="R175" s="154"/>
      <c r="S175" s="137" t="s">
        <v>359</v>
      </c>
      <c r="T175" s="84">
        <v>0.2</v>
      </c>
      <c r="U175" s="85" t="s">
        <v>352</v>
      </c>
      <c r="V175" s="85" t="s">
        <v>360</v>
      </c>
      <c r="W175" s="49" t="e">
        <f>V175-U175</f>
        <v>#VALUE!</v>
      </c>
      <c r="X175" s="112"/>
      <c r="Y175" s="20">
        <f>IF(X175="ejecutado",1,0)</f>
        <v>0</v>
      </c>
      <c r="Z175" s="21"/>
      <c r="AA175" s="21"/>
      <c r="AB175" s="122" t="s">
        <v>62</v>
      </c>
      <c r="AC175" s="122" t="s">
        <v>61</v>
      </c>
      <c r="AD175" s="122" t="s">
        <v>62</v>
      </c>
      <c r="AE175" s="122" t="s">
        <v>61</v>
      </c>
      <c r="AF175" s="122" t="s">
        <v>61</v>
      </c>
      <c r="AG175" s="122" t="s">
        <v>61</v>
      </c>
      <c r="AH175" s="122" t="s">
        <v>62</v>
      </c>
      <c r="AI175" s="122" t="s">
        <v>62</v>
      </c>
      <c r="AJ175" s="122" t="s">
        <v>61</v>
      </c>
      <c r="AK175" s="122" t="s">
        <v>61</v>
      </c>
      <c r="AL175" s="122" t="s">
        <v>61</v>
      </c>
      <c r="AM175" s="122" t="s">
        <v>61</v>
      </c>
      <c r="AN175" s="122" t="s">
        <v>61</v>
      </c>
      <c r="AO175" s="122" t="s">
        <v>61</v>
      </c>
      <c r="AP175" s="122" t="s">
        <v>61</v>
      </c>
      <c r="AQ175" s="122" t="s">
        <v>61</v>
      </c>
      <c r="AR175" s="122" t="s">
        <v>61</v>
      </c>
      <c r="AS175" s="122" t="s">
        <v>62</v>
      </c>
    </row>
    <row r="176" spans="1:45">
      <c r="A176" s="174"/>
      <c r="B176" s="174"/>
      <c r="C176" s="174"/>
      <c r="D176" s="174"/>
      <c r="E176" s="174"/>
      <c r="F176" s="174"/>
      <c r="G176" s="174"/>
      <c r="H176" s="174"/>
      <c r="I176" s="168"/>
      <c r="J176" s="168"/>
      <c r="K176" s="152" t="s">
        <v>361</v>
      </c>
      <c r="L176" s="228">
        <v>0.2</v>
      </c>
      <c r="M176" s="151" t="s">
        <v>347</v>
      </c>
      <c r="N176" s="151">
        <v>44012</v>
      </c>
      <c r="O176" s="152"/>
      <c r="P176" s="152" t="s">
        <v>362</v>
      </c>
      <c r="Q176" s="153">
        <v>0</v>
      </c>
      <c r="R176" s="153" t="s">
        <v>363</v>
      </c>
      <c r="S176" s="128" t="s">
        <v>364</v>
      </c>
      <c r="T176" s="106">
        <v>0.4</v>
      </c>
      <c r="U176" s="107" t="s">
        <v>352</v>
      </c>
      <c r="V176" s="107" t="s">
        <v>360</v>
      </c>
      <c r="W176" s="7" t="e">
        <f>V176-U176</f>
        <v>#VALUE!</v>
      </c>
      <c r="X176" s="104"/>
      <c r="Y176" s="8">
        <f>IF(X176="ejecutado",1,0)</f>
        <v>0</v>
      </c>
      <c r="Z176" s="9"/>
      <c r="AA176" s="9"/>
      <c r="AB176" s="122" t="s">
        <v>62</v>
      </c>
      <c r="AC176" s="122" t="s">
        <v>61</v>
      </c>
      <c r="AD176" s="122" t="s">
        <v>62</v>
      </c>
      <c r="AE176" s="122" t="s">
        <v>61</v>
      </c>
      <c r="AF176" s="122" t="s">
        <v>61</v>
      </c>
      <c r="AG176" s="122" t="s">
        <v>61</v>
      </c>
      <c r="AH176" s="122" t="s">
        <v>62</v>
      </c>
      <c r="AI176" s="122" t="s">
        <v>62</v>
      </c>
      <c r="AJ176" s="122" t="s">
        <v>61</v>
      </c>
      <c r="AK176" s="122" t="s">
        <v>61</v>
      </c>
      <c r="AL176" s="122" t="s">
        <v>61</v>
      </c>
      <c r="AM176" s="122" t="s">
        <v>61</v>
      </c>
      <c r="AN176" s="122" t="s">
        <v>61</v>
      </c>
      <c r="AO176" s="122" t="s">
        <v>61</v>
      </c>
      <c r="AP176" s="122" t="s">
        <v>61</v>
      </c>
      <c r="AQ176" s="122" t="s">
        <v>61</v>
      </c>
      <c r="AR176" s="122" t="s">
        <v>61</v>
      </c>
      <c r="AS176" s="122" t="s">
        <v>62</v>
      </c>
    </row>
    <row r="177" spans="1:45" ht="27.6">
      <c r="A177" s="174"/>
      <c r="B177" s="174"/>
      <c r="C177" s="174"/>
      <c r="D177" s="174"/>
      <c r="E177" s="174"/>
      <c r="F177" s="174"/>
      <c r="G177" s="174"/>
      <c r="H177" s="159"/>
      <c r="I177" s="168"/>
      <c r="J177" s="168"/>
      <c r="K177" s="152"/>
      <c r="L177" s="228"/>
      <c r="M177" s="151"/>
      <c r="N177" s="151"/>
      <c r="O177" s="152"/>
      <c r="P177" s="152"/>
      <c r="Q177" s="154"/>
      <c r="R177" s="154"/>
      <c r="S177" s="128" t="s">
        <v>365</v>
      </c>
      <c r="T177" s="106">
        <v>0.6</v>
      </c>
      <c r="U177" s="107" t="s">
        <v>358</v>
      </c>
      <c r="V177" s="107" t="s">
        <v>366</v>
      </c>
      <c r="W177" s="7">
        <f t="shared" ref="W177" si="61">V177-U177</f>
        <v>150</v>
      </c>
      <c r="X177" s="104"/>
      <c r="Y177" s="8">
        <f t="shared" ref="Y177" si="62">IF(X177="ejecutado",1,0)</f>
        <v>0</v>
      </c>
      <c r="Z177" s="9"/>
      <c r="AA177" s="9"/>
      <c r="AB177" s="122" t="s">
        <v>62</v>
      </c>
      <c r="AC177" s="122" t="s">
        <v>61</v>
      </c>
      <c r="AD177" s="122" t="s">
        <v>62</v>
      </c>
      <c r="AE177" s="122" t="s">
        <v>61</v>
      </c>
      <c r="AF177" s="122" t="s">
        <v>61</v>
      </c>
      <c r="AG177" s="122" t="s">
        <v>61</v>
      </c>
      <c r="AH177" s="122" t="s">
        <v>62</v>
      </c>
      <c r="AI177" s="122" t="s">
        <v>62</v>
      </c>
      <c r="AJ177" s="122" t="s">
        <v>61</v>
      </c>
      <c r="AK177" s="122" t="s">
        <v>61</v>
      </c>
      <c r="AL177" s="122" t="s">
        <v>61</v>
      </c>
      <c r="AM177" s="122" t="s">
        <v>61</v>
      </c>
      <c r="AN177" s="122" t="s">
        <v>61</v>
      </c>
      <c r="AO177" s="122" t="s">
        <v>61</v>
      </c>
      <c r="AP177" s="122" t="s">
        <v>61</v>
      </c>
      <c r="AQ177" s="122" t="s">
        <v>61</v>
      </c>
      <c r="AR177" s="122" t="s">
        <v>61</v>
      </c>
      <c r="AS177" s="122" t="s">
        <v>62</v>
      </c>
    </row>
    <row r="178" spans="1:45">
      <c r="A178" s="174"/>
      <c r="B178" s="158" t="s">
        <v>110</v>
      </c>
      <c r="C178" s="158" t="s">
        <v>337</v>
      </c>
      <c r="D178" s="158" t="s">
        <v>52</v>
      </c>
      <c r="E178" s="158" t="s">
        <v>113</v>
      </c>
      <c r="F178" s="158" t="s">
        <v>54</v>
      </c>
      <c r="G178" s="158" t="s">
        <v>367</v>
      </c>
      <c r="H178" s="158" t="s">
        <v>339</v>
      </c>
      <c r="I178" s="167">
        <v>0.3</v>
      </c>
      <c r="J178" s="153">
        <v>0</v>
      </c>
      <c r="K178" s="196" t="s">
        <v>368</v>
      </c>
      <c r="L178" s="148">
        <v>0.3</v>
      </c>
      <c r="M178" s="156" t="s">
        <v>352</v>
      </c>
      <c r="N178" s="156" t="s">
        <v>366</v>
      </c>
      <c r="O178" s="152"/>
      <c r="P178" s="158" t="s">
        <v>369</v>
      </c>
      <c r="Q178" s="153">
        <v>0</v>
      </c>
      <c r="R178" s="153" t="s">
        <v>350</v>
      </c>
      <c r="S178" s="158" t="s">
        <v>370</v>
      </c>
      <c r="T178" s="148">
        <v>0.5</v>
      </c>
      <c r="U178" s="217" t="s">
        <v>352</v>
      </c>
      <c r="V178" s="217" t="s">
        <v>366</v>
      </c>
      <c r="W178" s="7">
        <f>V178-U178</f>
        <v>181</v>
      </c>
      <c r="X178" s="158"/>
      <c r="Y178" s="208">
        <f>IF(X178="ejecutado",1,0)</f>
        <v>0</v>
      </c>
      <c r="Z178" s="158"/>
      <c r="AA178" s="158"/>
      <c r="AB178" s="164" t="s">
        <v>62</v>
      </c>
      <c r="AC178" s="164" t="s">
        <v>61</v>
      </c>
      <c r="AD178" s="164" t="s">
        <v>62</v>
      </c>
      <c r="AE178" s="164" t="s">
        <v>61</v>
      </c>
      <c r="AF178" s="164" t="s">
        <v>61</v>
      </c>
      <c r="AG178" s="164" t="s">
        <v>61</v>
      </c>
      <c r="AH178" s="164" t="s">
        <v>62</v>
      </c>
      <c r="AI178" s="164" t="s">
        <v>62</v>
      </c>
      <c r="AJ178" s="164" t="s">
        <v>61</v>
      </c>
      <c r="AK178" s="164" t="s">
        <v>61</v>
      </c>
      <c r="AL178" s="164" t="s">
        <v>61</v>
      </c>
      <c r="AM178" s="164" t="s">
        <v>61</v>
      </c>
      <c r="AN178" s="164" t="s">
        <v>61</v>
      </c>
      <c r="AO178" s="164" t="s">
        <v>61</v>
      </c>
      <c r="AP178" s="164" t="s">
        <v>61</v>
      </c>
      <c r="AQ178" s="164" t="s">
        <v>61</v>
      </c>
      <c r="AR178" s="164" t="s">
        <v>61</v>
      </c>
      <c r="AS178" s="164" t="s">
        <v>61</v>
      </c>
    </row>
    <row r="179" spans="1:45">
      <c r="A179" s="174"/>
      <c r="B179" s="174"/>
      <c r="C179" s="174"/>
      <c r="D179" s="174"/>
      <c r="E179" s="174"/>
      <c r="F179" s="174"/>
      <c r="G179" s="174"/>
      <c r="H179" s="174"/>
      <c r="I179" s="168"/>
      <c r="J179" s="154"/>
      <c r="K179" s="223"/>
      <c r="L179" s="149"/>
      <c r="M179" s="204"/>
      <c r="N179" s="204"/>
      <c r="O179" s="152"/>
      <c r="P179" s="174"/>
      <c r="Q179" s="154"/>
      <c r="R179" s="154"/>
      <c r="S179" s="174"/>
      <c r="T179" s="149"/>
      <c r="U179" s="218"/>
      <c r="V179" s="218"/>
      <c r="W179" s="7">
        <f t="shared" ref="W179:W181" si="63">V179-U179</f>
        <v>0</v>
      </c>
      <c r="X179" s="174"/>
      <c r="Y179" s="209"/>
      <c r="Z179" s="174"/>
      <c r="AA179" s="174"/>
      <c r="AB179" s="165"/>
      <c r="AC179" s="165" t="s">
        <v>62</v>
      </c>
      <c r="AD179" s="165" t="s">
        <v>62</v>
      </c>
      <c r="AE179" s="165" t="s">
        <v>62</v>
      </c>
      <c r="AF179" s="165" t="s">
        <v>62</v>
      </c>
      <c r="AG179" s="165" t="s">
        <v>61</v>
      </c>
      <c r="AH179" s="165" t="s">
        <v>62</v>
      </c>
      <c r="AI179" s="165" t="s">
        <v>62</v>
      </c>
      <c r="AJ179" s="165" t="s">
        <v>61</v>
      </c>
      <c r="AK179" s="165" t="s">
        <v>61</v>
      </c>
      <c r="AL179" s="165" t="s">
        <v>61</v>
      </c>
      <c r="AM179" s="165" t="s">
        <v>61</v>
      </c>
      <c r="AN179" s="165" t="s">
        <v>61</v>
      </c>
      <c r="AO179" s="165" t="s">
        <v>61</v>
      </c>
      <c r="AP179" s="165" t="s">
        <v>61</v>
      </c>
      <c r="AQ179" s="165" t="s">
        <v>61</v>
      </c>
      <c r="AR179" s="165" t="s">
        <v>61</v>
      </c>
      <c r="AS179" s="165" t="s">
        <v>61</v>
      </c>
    </row>
    <row r="180" spans="1:45">
      <c r="A180" s="174"/>
      <c r="B180" s="174"/>
      <c r="C180" s="174"/>
      <c r="D180" s="174"/>
      <c r="E180" s="174"/>
      <c r="F180" s="174"/>
      <c r="G180" s="174"/>
      <c r="H180" s="174"/>
      <c r="I180" s="168"/>
      <c r="J180" s="154"/>
      <c r="K180" s="223"/>
      <c r="L180" s="149"/>
      <c r="M180" s="204"/>
      <c r="N180" s="204"/>
      <c r="O180" s="152"/>
      <c r="P180" s="174"/>
      <c r="Q180" s="154"/>
      <c r="R180" s="154"/>
      <c r="S180" s="174"/>
      <c r="T180" s="149"/>
      <c r="U180" s="218"/>
      <c r="V180" s="218"/>
      <c r="W180" s="7">
        <f t="shared" si="63"/>
        <v>0</v>
      </c>
      <c r="X180" s="174"/>
      <c r="Y180" s="209"/>
      <c r="Z180" s="174"/>
      <c r="AA180" s="174"/>
      <c r="AB180" s="165"/>
      <c r="AC180" s="165" t="s">
        <v>62</v>
      </c>
      <c r="AD180" s="165" t="s">
        <v>62</v>
      </c>
      <c r="AE180" s="165" t="s">
        <v>62</v>
      </c>
      <c r="AF180" s="165" t="s">
        <v>62</v>
      </c>
      <c r="AG180" s="165" t="s">
        <v>61</v>
      </c>
      <c r="AH180" s="165" t="s">
        <v>62</v>
      </c>
      <c r="AI180" s="165" t="s">
        <v>62</v>
      </c>
      <c r="AJ180" s="165" t="s">
        <v>61</v>
      </c>
      <c r="AK180" s="165" t="s">
        <v>61</v>
      </c>
      <c r="AL180" s="165" t="s">
        <v>61</v>
      </c>
      <c r="AM180" s="165" t="s">
        <v>61</v>
      </c>
      <c r="AN180" s="165" t="s">
        <v>61</v>
      </c>
      <c r="AO180" s="165" t="s">
        <v>61</v>
      </c>
      <c r="AP180" s="165" t="s">
        <v>61</v>
      </c>
      <c r="AQ180" s="165" t="s">
        <v>61</v>
      </c>
      <c r="AR180" s="165" t="s">
        <v>61</v>
      </c>
      <c r="AS180" s="165" t="s">
        <v>61</v>
      </c>
    </row>
    <row r="181" spans="1:45">
      <c r="A181" s="174"/>
      <c r="B181" s="174"/>
      <c r="C181" s="174"/>
      <c r="D181" s="174"/>
      <c r="E181" s="174"/>
      <c r="F181" s="174"/>
      <c r="G181" s="174"/>
      <c r="H181" s="174"/>
      <c r="I181" s="168"/>
      <c r="J181" s="154"/>
      <c r="K181" s="223"/>
      <c r="L181" s="149"/>
      <c r="M181" s="204"/>
      <c r="N181" s="204"/>
      <c r="O181" s="152"/>
      <c r="P181" s="174"/>
      <c r="Q181" s="154"/>
      <c r="R181" s="154"/>
      <c r="S181" s="159"/>
      <c r="T181" s="150"/>
      <c r="U181" s="219"/>
      <c r="V181" s="219"/>
      <c r="W181" s="7">
        <f t="shared" si="63"/>
        <v>0</v>
      </c>
      <c r="X181" s="159"/>
      <c r="Y181" s="210"/>
      <c r="Z181" s="159"/>
      <c r="AA181" s="159"/>
      <c r="AB181" s="166"/>
      <c r="AC181" s="166" t="s">
        <v>62</v>
      </c>
      <c r="AD181" s="166" t="s">
        <v>62</v>
      </c>
      <c r="AE181" s="166" t="s">
        <v>62</v>
      </c>
      <c r="AF181" s="166" t="s">
        <v>62</v>
      </c>
      <c r="AG181" s="166" t="s">
        <v>61</v>
      </c>
      <c r="AH181" s="166" t="s">
        <v>62</v>
      </c>
      <c r="AI181" s="166" t="s">
        <v>62</v>
      </c>
      <c r="AJ181" s="166" t="s">
        <v>61</v>
      </c>
      <c r="AK181" s="166" t="s">
        <v>61</v>
      </c>
      <c r="AL181" s="166" t="s">
        <v>61</v>
      </c>
      <c r="AM181" s="166" t="s">
        <v>61</v>
      </c>
      <c r="AN181" s="166" t="s">
        <v>61</v>
      </c>
      <c r="AO181" s="166" t="s">
        <v>61</v>
      </c>
      <c r="AP181" s="166" t="s">
        <v>61</v>
      </c>
      <c r="AQ181" s="166" t="s">
        <v>61</v>
      </c>
      <c r="AR181" s="166" t="s">
        <v>61</v>
      </c>
      <c r="AS181" s="166" t="s">
        <v>61</v>
      </c>
    </row>
    <row r="182" spans="1:45">
      <c r="A182" s="174"/>
      <c r="B182" s="174"/>
      <c r="C182" s="174"/>
      <c r="D182" s="174"/>
      <c r="E182" s="174"/>
      <c r="F182" s="174"/>
      <c r="G182" s="174"/>
      <c r="H182" s="174"/>
      <c r="I182" s="168"/>
      <c r="J182" s="154"/>
      <c r="K182" s="223"/>
      <c r="L182" s="149"/>
      <c r="M182" s="204"/>
      <c r="N182" s="204"/>
      <c r="O182" s="152"/>
      <c r="P182" s="174"/>
      <c r="Q182" s="154"/>
      <c r="R182" s="154"/>
      <c r="S182" s="158" t="s">
        <v>371</v>
      </c>
      <c r="T182" s="148">
        <v>0.5</v>
      </c>
      <c r="U182" s="217" t="s">
        <v>352</v>
      </c>
      <c r="V182" s="217" t="s">
        <v>366</v>
      </c>
      <c r="W182" s="7">
        <f>V182-U182</f>
        <v>181</v>
      </c>
      <c r="X182" s="158"/>
      <c r="Y182" s="208">
        <f>IF(X182="ejecutado",1,0)</f>
        <v>0</v>
      </c>
      <c r="Z182" s="158"/>
      <c r="AA182" s="158"/>
      <c r="AB182" s="164" t="s">
        <v>62</v>
      </c>
      <c r="AC182" s="164" t="s">
        <v>61</v>
      </c>
      <c r="AD182" s="164" t="s">
        <v>62</v>
      </c>
      <c r="AE182" s="164" t="s">
        <v>61</v>
      </c>
      <c r="AF182" s="164" t="s">
        <v>61</v>
      </c>
      <c r="AG182" s="164" t="s">
        <v>61</v>
      </c>
      <c r="AH182" s="164" t="s">
        <v>62</v>
      </c>
      <c r="AI182" s="164" t="s">
        <v>62</v>
      </c>
      <c r="AJ182" s="164" t="s">
        <v>61</v>
      </c>
      <c r="AK182" s="164" t="s">
        <v>61</v>
      </c>
      <c r="AL182" s="164" t="s">
        <v>61</v>
      </c>
      <c r="AM182" s="164" t="s">
        <v>61</v>
      </c>
      <c r="AN182" s="164" t="s">
        <v>61</v>
      </c>
      <c r="AO182" s="164" t="s">
        <v>61</v>
      </c>
      <c r="AP182" s="164" t="s">
        <v>61</v>
      </c>
      <c r="AQ182" s="164" t="s">
        <v>61</v>
      </c>
      <c r="AR182" s="164" t="s">
        <v>61</v>
      </c>
      <c r="AS182" s="164" t="s">
        <v>61</v>
      </c>
    </row>
    <row r="183" spans="1:45">
      <c r="A183" s="174"/>
      <c r="B183" s="174"/>
      <c r="C183" s="174"/>
      <c r="D183" s="174"/>
      <c r="E183" s="174"/>
      <c r="F183" s="174"/>
      <c r="G183" s="174"/>
      <c r="H183" s="174"/>
      <c r="I183" s="168"/>
      <c r="J183" s="154"/>
      <c r="K183" s="223"/>
      <c r="L183" s="149"/>
      <c r="M183" s="204"/>
      <c r="N183" s="204"/>
      <c r="O183" s="152"/>
      <c r="P183" s="174"/>
      <c r="Q183" s="154"/>
      <c r="R183" s="154"/>
      <c r="S183" s="174"/>
      <c r="T183" s="149"/>
      <c r="U183" s="218"/>
      <c r="V183" s="218"/>
      <c r="W183" s="7">
        <f t="shared" ref="W183:W185" si="64">V183-U183</f>
        <v>0</v>
      </c>
      <c r="X183" s="174"/>
      <c r="Y183" s="209">
        <f t="shared" ref="Y183:Y185" si="65">IF(X183="ejecutado",1,0)</f>
        <v>0</v>
      </c>
      <c r="Z183" s="174"/>
      <c r="AA183" s="174"/>
      <c r="AB183" s="165"/>
      <c r="AC183" s="165" t="s">
        <v>62</v>
      </c>
      <c r="AD183" s="165" t="s">
        <v>62</v>
      </c>
      <c r="AE183" s="165" t="s">
        <v>62</v>
      </c>
      <c r="AF183" s="165" t="s">
        <v>62</v>
      </c>
      <c r="AG183" s="165" t="s">
        <v>61</v>
      </c>
      <c r="AH183" s="165" t="s">
        <v>62</v>
      </c>
      <c r="AI183" s="165" t="s">
        <v>62</v>
      </c>
      <c r="AJ183" s="165" t="s">
        <v>61</v>
      </c>
      <c r="AK183" s="165" t="s">
        <v>61</v>
      </c>
      <c r="AL183" s="165" t="s">
        <v>61</v>
      </c>
      <c r="AM183" s="165" t="s">
        <v>61</v>
      </c>
      <c r="AN183" s="165" t="s">
        <v>61</v>
      </c>
      <c r="AO183" s="165" t="s">
        <v>61</v>
      </c>
      <c r="AP183" s="165" t="s">
        <v>61</v>
      </c>
      <c r="AQ183" s="165" t="s">
        <v>61</v>
      </c>
      <c r="AR183" s="165" t="s">
        <v>61</v>
      </c>
      <c r="AS183" s="165" t="s">
        <v>61</v>
      </c>
    </row>
    <row r="184" spans="1:45">
      <c r="A184" s="174"/>
      <c r="B184" s="174"/>
      <c r="C184" s="174"/>
      <c r="D184" s="174"/>
      <c r="E184" s="174"/>
      <c r="F184" s="174"/>
      <c r="G184" s="174"/>
      <c r="H184" s="174"/>
      <c r="I184" s="168"/>
      <c r="J184" s="154"/>
      <c r="K184" s="223"/>
      <c r="L184" s="149"/>
      <c r="M184" s="204"/>
      <c r="N184" s="204"/>
      <c r="O184" s="152"/>
      <c r="P184" s="174"/>
      <c r="Q184" s="154"/>
      <c r="R184" s="154"/>
      <c r="S184" s="174"/>
      <c r="T184" s="149"/>
      <c r="U184" s="218"/>
      <c r="V184" s="218"/>
      <c r="W184" s="7">
        <f t="shared" si="64"/>
        <v>0</v>
      </c>
      <c r="X184" s="174"/>
      <c r="Y184" s="209">
        <f t="shared" si="65"/>
        <v>0</v>
      </c>
      <c r="Z184" s="174"/>
      <c r="AA184" s="174"/>
      <c r="AB184" s="165"/>
      <c r="AC184" s="165" t="s">
        <v>62</v>
      </c>
      <c r="AD184" s="165" t="s">
        <v>62</v>
      </c>
      <c r="AE184" s="165" t="s">
        <v>62</v>
      </c>
      <c r="AF184" s="165" t="s">
        <v>62</v>
      </c>
      <c r="AG184" s="165" t="s">
        <v>61</v>
      </c>
      <c r="AH184" s="165" t="s">
        <v>62</v>
      </c>
      <c r="AI184" s="165" t="s">
        <v>62</v>
      </c>
      <c r="AJ184" s="165" t="s">
        <v>61</v>
      </c>
      <c r="AK184" s="165" t="s">
        <v>61</v>
      </c>
      <c r="AL184" s="165" t="s">
        <v>61</v>
      </c>
      <c r="AM184" s="165" t="s">
        <v>61</v>
      </c>
      <c r="AN184" s="165" t="s">
        <v>61</v>
      </c>
      <c r="AO184" s="165" t="s">
        <v>61</v>
      </c>
      <c r="AP184" s="165" t="s">
        <v>61</v>
      </c>
      <c r="AQ184" s="165" t="s">
        <v>61</v>
      </c>
      <c r="AR184" s="165" t="s">
        <v>61</v>
      </c>
      <c r="AS184" s="165" t="s">
        <v>61</v>
      </c>
    </row>
    <row r="185" spans="1:45">
      <c r="A185" s="174"/>
      <c r="B185" s="174"/>
      <c r="C185" s="174"/>
      <c r="D185" s="174"/>
      <c r="E185" s="174"/>
      <c r="F185" s="174"/>
      <c r="G185" s="174"/>
      <c r="H185" s="174"/>
      <c r="I185" s="168"/>
      <c r="J185" s="154"/>
      <c r="K185" s="224"/>
      <c r="L185" s="150"/>
      <c r="M185" s="157"/>
      <c r="N185" s="157"/>
      <c r="O185" s="152"/>
      <c r="P185" s="159"/>
      <c r="Q185" s="155"/>
      <c r="R185" s="155"/>
      <c r="S185" s="159"/>
      <c r="T185" s="150"/>
      <c r="U185" s="219"/>
      <c r="V185" s="219"/>
      <c r="W185" s="7">
        <f t="shared" si="64"/>
        <v>0</v>
      </c>
      <c r="X185" s="159"/>
      <c r="Y185" s="210">
        <f t="shared" si="65"/>
        <v>0</v>
      </c>
      <c r="Z185" s="159"/>
      <c r="AA185" s="159"/>
      <c r="AB185" s="166"/>
      <c r="AC185" s="166" t="s">
        <v>62</v>
      </c>
      <c r="AD185" s="166" t="s">
        <v>62</v>
      </c>
      <c r="AE185" s="166" t="s">
        <v>62</v>
      </c>
      <c r="AF185" s="166" t="s">
        <v>62</v>
      </c>
      <c r="AG185" s="166" t="s">
        <v>61</v>
      </c>
      <c r="AH185" s="166" t="s">
        <v>62</v>
      </c>
      <c r="AI185" s="166" t="s">
        <v>62</v>
      </c>
      <c r="AJ185" s="166" t="s">
        <v>61</v>
      </c>
      <c r="AK185" s="166" t="s">
        <v>61</v>
      </c>
      <c r="AL185" s="166" t="s">
        <v>61</v>
      </c>
      <c r="AM185" s="166" t="s">
        <v>61</v>
      </c>
      <c r="AN185" s="166" t="s">
        <v>61</v>
      </c>
      <c r="AO185" s="166" t="s">
        <v>61</v>
      </c>
      <c r="AP185" s="166" t="s">
        <v>61</v>
      </c>
      <c r="AQ185" s="166" t="s">
        <v>61</v>
      </c>
      <c r="AR185" s="166" t="s">
        <v>61</v>
      </c>
      <c r="AS185" s="166" t="s">
        <v>61</v>
      </c>
    </row>
    <row r="186" spans="1:45">
      <c r="A186" s="174"/>
      <c r="B186" s="174"/>
      <c r="C186" s="174"/>
      <c r="D186" s="174"/>
      <c r="E186" s="174"/>
      <c r="F186" s="174"/>
      <c r="G186" s="174"/>
      <c r="H186" s="174"/>
      <c r="I186" s="168"/>
      <c r="J186" s="154"/>
      <c r="K186" s="196" t="s">
        <v>372</v>
      </c>
      <c r="L186" s="148">
        <v>0.45</v>
      </c>
      <c r="M186" s="156">
        <v>43922</v>
      </c>
      <c r="N186" s="156">
        <v>43951</v>
      </c>
      <c r="O186" s="152"/>
      <c r="P186" s="158" t="s">
        <v>373</v>
      </c>
      <c r="Q186" s="153">
        <v>0</v>
      </c>
      <c r="R186" s="153" t="s">
        <v>374</v>
      </c>
      <c r="S186" s="158" t="s">
        <v>375</v>
      </c>
      <c r="T186" s="148">
        <v>0.5</v>
      </c>
      <c r="U186" s="217" t="s">
        <v>376</v>
      </c>
      <c r="V186" s="217" t="s">
        <v>377</v>
      </c>
      <c r="W186" s="7">
        <f>V186-U186</f>
        <v>29</v>
      </c>
      <c r="X186" s="158"/>
      <c r="Y186" s="208">
        <f>IF(X186="ejecutado",1,0)</f>
        <v>0</v>
      </c>
      <c r="Z186" s="158"/>
      <c r="AA186" s="158"/>
      <c r="AB186" s="164" t="s">
        <v>62</v>
      </c>
      <c r="AC186" s="164" t="s">
        <v>61</v>
      </c>
      <c r="AD186" s="164" t="s">
        <v>62</v>
      </c>
      <c r="AE186" s="164" t="s">
        <v>61</v>
      </c>
      <c r="AF186" s="164" t="s">
        <v>61</v>
      </c>
      <c r="AG186" s="164" t="s">
        <v>61</v>
      </c>
      <c r="AH186" s="164" t="s">
        <v>62</v>
      </c>
      <c r="AI186" s="164" t="s">
        <v>62</v>
      </c>
      <c r="AJ186" s="164" t="s">
        <v>61</v>
      </c>
      <c r="AK186" s="164" t="s">
        <v>61</v>
      </c>
      <c r="AL186" s="164" t="s">
        <v>61</v>
      </c>
      <c r="AM186" s="164" t="s">
        <v>61</v>
      </c>
      <c r="AN186" s="164" t="s">
        <v>61</v>
      </c>
      <c r="AO186" s="164" t="s">
        <v>61</v>
      </c>
      <c r="AP186" s="164" t="s">
        <v>61</v>
      </c>
      <c r="AQ186" s="164" t="s">
        <v>61</v>
      </c>
      <c r="AR186" s="164" t="s">
        <v>61</v>
      </c>
      <c r="AS186" s="164" t="s">
        <v>61</v>
      </c>
    </row>
    <row r="187" spans="1:45">
      <c r="A187" s="174"/>
      <c r="B187" s="174"/>
      <c r="C187" s="174"/>
      <c r="D187" s="174"/>
      <c r="E187" s="174"/>
      <c r="F187" s="174"/>
      <c r="G187" s="174"/>
      <c r="H187" s="174"/>
      <c r="I187" s="168"/>
      <c r="J187" s="154"/>
      <c r="K187" s="223"/>
      <c r="L187" s="149"/>
      <c r="M187" s="204"/>
      <c r="N187" s="204"/>
      <c r="O187" s="152"/>
      <c r="P187" s="174"/>
      <c r="Q187" s="154"/>
      <c r="R187" s="154"/>
      <c r="S187" s="174"/>
      <c r="T187" s="149"/>
      <c r="U187" s="218"/>
      <c r="V187" s="218"/>
      <c r="W187" s="7">
        <f t="shared" ref="W187:W189" si="66">V187-U187</f>
        <v>0</v>
      </c>
      <c r="X187" s="174"/>
      <c r="Y187" s="209">
        <f t="shared" ref="Y187:Y189" si="67">IF(X187="ejecutado",1,0)</f>
        <v>0</v>
      </c>
      <c r="Z187" s="174"/>
      <c r="AA187" s="174"/>
      <c r="AB187" s="165"/>
      <c r="AC187" s="165" t="s">
        <v>62</v>
      </c>
      <c r="AD187" s="165" t="s">
        <v>62</v>
      </c>
      <c r="AE187" s="165" t="s">
        <v>62</v>
      </c>
      <c r="AF187" s="165" t="s">
        <v>62</v>
      </c>
      <c r="AG187" s="165" t="s">
        <v>61</v>
      </c>
      <c r="AH187" s="165" t="s">
        <v>62</v>
      </c>
      <c r="AI187" s="165" t="s">
        <v>62</v>
      </c>
      <c r="AJ187" s="165" t="s">
        <v>61</v>
      </c>
      <c r="AK187" s="165" t="s">
        <v>61</v>
      </c>
      <c r="AL187" s="165" t="s">
        <v>61</v>
      </c>
      <c r="AM187" s="165" t="s">
        <v>61</v>
      </c>
      <c r="AN187" s="165" t="s">
        <v>61</v>
      </c>
      <c r="AO187" s="165" t="s">
        <v>61</v>
      </c>
      <c r="AP187" s="165" t="s">
        <v>61</v>
      </c>
      <c r="AQ187" s="165" t="s">
        <v>61</v>
      </c>
      <c r="AR187" s="165" t="s">
        <v>61</v>
      </c>
      <c r="AS187" s="165"/>
    </row>
    <row r="188" spans="1:45">
      <c r="A188" s="174"/>
      <c r="B188" s="174"/>
      <c r="C188" s="174"/>
      <c r="D188" s="174"/>
      <c r="E188" s="174"/>
      <c r="F188" s="174"/>
      <c r="G188" s="174"/>
      <c r="H188" s="174"/>
      <c r="I188" s="168"/>
      <c r="J188" s="154"/>
      <c r="K188" s="223"/>
      <c r="L188" s="149"/>
      <c r="M188" s="204"/>
      <c r="N188" s="204"/>
      <c r="O188" s="152"/>
      <c r="P188" s="174"/>
      <c r="Q188" s="154"/>
      <c r="R188" s="154"/>
      <c r="S188" s="174"/>
      <c r="T188" s="149"/>
      <c r="U188" s="218"/>
      <c r="V188" s="218"/>
      <c r="W188" s="7">
        <f t="shared" si="66"/>
        <v>0</v>
      </c>
      <c r="X188" s="174"/>
      <c r="Y188" s="209">
        <f t="shared" si="67"/>
        <v>0</v>
      </c>
      <c r="Z188" s="174"/>
      <c r="AA188" s="174"/>
      <c r="AB188" s="165"/>
      <c r="AC188" s="165" t="s">
        <v>62</v>
      </c>
      <c r="AD188" s="165" t="s">
        <v>62</v>
      </c>
      <c r="AE188" s="165" t="s">
        <v>62</v>
      </c>
      <c r="AF188" s="165" t="s">
        <v>62</v>
      </c>
      <c r="AG188" s="165" t="s">
        <v>61</v>
      </c>
      <c r="AH188" s="165" t="s">
        <v>62</v>
      </c>
      <c r="AI188" s="165" t="s">
        <v>62</v>
      </c>
      <c r="AJ188" s="165" t="s">
        <v>61</v>
      </c>
      <c r="AK188" s="165" t="s">
        <v>61</v>
      </c>
      <c r="AL188" s="165" t="s">
        <v>61</v>
      </c>
      <c r="AM188" s="165" t="s">
        <v>61</v>
      </c>
      <c r="AN188" s="165" t="s">
        <v>61</v>
      </c>
      <c r="AO188" s="165" t="s">
        <v>61</v>
      </c>
      <c r="AP188" s="165" t="s">
        <v>61</v>
      </c>
      <c r="AQ188" s="165" t="s">
        <v>61</v>
      </c>
      <c r="AR188" s="165" t="s">
        <v>61</v>
      </c>
      <c r="AS188" s="165"/>
    </row>
    <row r="189" spans="1:45">
      <c r="A189" s="174"/>
      <c r="B189" s="174"/>
      <c r="C189" s="174"/>
      <c r="D189" s="174"/>
      <c r="E189" s="174"/>
      <c r="F189" s="174"/>
      <c r="G189" s="174"/>
      <c r="H189" s="174"/>
      <c r="I189" s="168"/>
      <c r="J189" s="154"/>
      <c r="K189" s="223"/>
      <c r="L189" s="149"/>
      <c r="M189" s="204"/>
      <c r="N189" s="204"/>
      <c r="O189" s="152"/>
      <c r="P189" s="174"/>
      <c r="Q189" s="154"/>
      <c r="R189" s="154"/>
      <c r="S189" s="159"/>
      <c r="T189" s="150"/>
      <c r="U189" s="219"/>
      <c r="V189" s="219"/>
      <c r="W189" s="7">
        <f t="shared" si="66"/>
        <v>0</v>
      </c>
      <c r="X189" s="159"/>
      <c r="Y189" s="210">
        <f t="shared" si="67"/>
        <v>0</v>
      </c>
      <c r="Z189" s="159"/>
      <c r="AA189" s="159"/>
      <c r="AB189" s="166"/>
      <c r="AC189" s="166" t="s">
        <v>62</v>
      </c>
      <c r="AD189" s="166" t="s">
        <v>62</v>
      </c>
      <c r="AE189" s="166" t="s">
        <v>62</v>
      </c>
      <c r="AF189" s="166" t="s">
        <v>62</v>
      </c>
      <c r="AG189" s="166" t="s">
        <v>61</v>
      </c>
      <c r="AH189" s="166" t="s">
        <v>62</v>
      </c>
      <c r="AI189" s="166" t="s">
        <v>62</v>
      </c>
      <c r="AJ189" s="166" t="s">
        <v>61</v>
      </c>
      <c r="AK189" s="166" t="s">
        <v>61</v>
      </c>
      <c r="AL189" s="166" t="s">
        <v>61</v>
      </c>
      <c r="AM189" s="166" t="s">
        <v>61</v>
      </c>
      <c r="AN189" s="166" t="s">
        <v>61</v>
      </c>
      <c r="AO189" s="166" t="s">
        <v>61</v>
      </c>
      <c r="AP189" s="166" t="s">
        <v>61</v>
      </c>
      <c r="AQ189" s="166" t="s">
        <v>61</v>
      </c>
      <c r="AR189" s="166" t="s">
        <v>61</v>
      </c>
      <c r="AS189" s="166"/>
    </row>
    <row r="190" spans="1:45">
      <c r="A190" s="174"/>
      <c r="B190" s="174"/>
      <c r="C190" s="174"/>
      <c r="D190" s="174"/>
      <c r="E190" s="174"/>
      <c r="F190" s="174"/>
      <c r="G190" s="174"/>
      <c r="H190" s="174"/>
      <c r="I190" s="168"/>
      <c r="J190" s="154"/>
      <c r="K190" s="223"/>
      <c r="L190" s="149"/>
      <c r="M190" s="204"/>
      <c r="N190" s="204"/>
      <c r="O190" s="152"/>
      <c r="P190" s="174"/>
      <c r="Q190" s="154"/>
      <c r="R190" s="154"/>
      <c r="S190" s="158" t="s">
        <v>378</v>
      </c>
      <c r="T190" s="148">
        <v>0.5</v>
      </c>
      <c r="U190" s="217" t="s">
        <v>376</v>
      </c>
      <c r="V190" s="217" t="s">
        <v>377</v>
      </c>
      <c r="W190" s="7">
        <f>V190-U190</f>
        <v>29</v>
      </c>
      <c r="X190" s="158"/>
      <c r="Y190" s="208">
        <f>IF(X190="ejecutado",1,0)</f>
        <v>0</v>
      </c>
      <c r="Z190" s="158"/>
      <c r="AA190" s="158"/>
      <c r="AB190" s="164" t="s">
        <v>62</v>
      </c>
      <c r="AC190" s="164" t="s">
        <v>61</v>
      </c>
      <c r="AD190" s="164" t="s">
        <v>62</v>
      </c>
      <c r="AE190" s="164" t="s">
        <v>61</v>
      </c>
      <c r="AF190" s="164" t="s">
        <v>61</v>
      </c>
      <c r="AG190" s="164" t="s">
        <v>61</v>
      </c>
      <c r="AH190" s="164" t="s">
        <v>62</v>
      </c>
      <c r="AI190" s="164" t="s">
        <v>62</v>
      </c>
      <c r="AJ190" s="164" t="s">
        <v>61</v>
      </c>
      <c r="AK190" s="164" t="s">
        <v>61</v>
      </c>
      <c r="AL190" s="164" t="s">
        <v>61</v>
      </c>
      <c r="AM190" s="164" t="s">
        <v>61</v>
      </c>
      <c r="AN190" s="164" t="s">
        <v>61</v>
      </c>
      <c r="AO190" s="164" t="s">
        <v>61</v>
      </c>
      <c r="AP190" s="164" t="s">
        <v>61</v>
      </c>
      <c r="AQ190" s="164" t="s">
        <v>61</v>
      </c>
      <c r="AR190" s="164" t="s">
        <v>61</v>
      </c>
      <c r="AS190" s="164" t="s">
        <v>61</v>
      </c>
    </row>
    <row r="191" spans="1:45">
      <c r="A191" s="174"/>
      <c r="B191" s="174"/>
      <c r="C191" s="174"/>
      <c r="D191" s="174"/>
      <c r="E191" s="174"/>
      <c r="F191" s="174"/>
      <c r="G191" s="174"/>
      <c r="H191" s="174"/>
      <c r="I191" s="168"/>
      <c r="J191" s="154"/>
      <c r="K191" s="223"/>
      <c r="L191" s="149"/>
      <c r="M191" s="204"/>
      <c r="N191" s="204"/>
      <c r="O191" s="152"/>
      <c r="P191" s="174"/>
      <c r="Q191" s="154"/>
      <c r="R191" s="154"/>
      <c r="S191" s="174"/>
      <c r="T191" s="149"/>
      <c r="U191" s="218"/>
      <c r="V191" s="218"/>
      <c r="W191" s="7">
        <f t="shared" ref="W191:W193" si="68">V191-U191</f>
        <v>0</v>
      </c>
      <c r="X191" s="174"/>
      <c r="Y191" s="209">
        <f t="shared" ref="Y191:Y193" si="69">IF(X191="ejecutado",1,0)</f>
        <v>0</v>
      </c>
      <c r="Z191" s="174"/>
      <c r="AA191" s="174"/>
      <c r="AB191" s="165"/>
      <c r="AC191" s="165" t="s">
        <v>62</v>
      </c>
      <c r="AD191" s="165" t="s">
        <v>62</v>
      </c>
      <c r="AE191" s="165" t="s">
        <v>62</v>
      </c>
      <c r="AF191" s="165" t="s">
        <v>62</v>
      </c>
      <c r="AG191" s="165" t="s">
        <v>61</v>
      </c>
      <c r="AH191" s="165" t="s">
        <v>62</v>
      </c>
      <c r="AI191" s="165" t="s">
        <v>62</v>
      </c>
      <c r="AJ191" s="165" t="s">
        <v>61</v>
      </c>
      <c r="AK191" s="165" t="s">
        <v>61</v>
      </c>
      <c r="AL191" s="165" t="s">
        <v>61</v>
      </c>
      <c r="AM191" s="165" t="s">
        <v>61</v>
      </c>
      <c r="AN191" s="165" t="s">
        <v>61</v>
      </c>
      <c r="AO191" s="165" t="s">
        <v>61</v>
      </c>
      <c r="AP191" s="165" t="s">
        <v>61</v>
      </c>
      <c r="AQ191" s="165" t="s">
        <v>61</v>
      </c>
      <c r="AR191" s="165" t="s">
        <v>61</v>
      </c>
      <c r="AS191" s="165"/>
    </row>
    <row r="192" spans="1:45">
      <c r="A192" s="174"/>
      <c r="B192" s="174"/>
      <c r="C192" s="174"/>
      <c r="D192" s="174"/>
      <c r="E192" s="174"/>
      <c r="F192" s="174"/>
      <c r="G192" s="174"/>
      <c r="H192" s="174"/>
      <c r="I192" s="168"/>
      <c r="J192" s="154"/>
      <c r="K192" s="223"/>
      <c r="L192" s="149"/>
      <c r="M192" s="204"/>
      <c r="N192" s="204"/>
      <c r="O192" s="152"/>
      <c r="P192" s="174"/>
      <c r="Q192" s="154"/>
      <c r="R192" s="154"/>
      <c r="S192" s="174"/>
      <c r="T192" s="149"/>
      <c r="U192" s="218"/>
      <c r="V192" s="218"/>
      <c r="W192" s="7">
        <f t="shared" si="68"/>
        <v>0</v>
      </c>
      <c r="X192" s="174"/>
      <c r="Y192" s="209">
        <f t="shared" si="69"/>
        <v>0</v>
      </c>
      <c r="Z192" s="174"/>
      <c r="AA192" s="174"/>
      <c r="AB192" s="165"/>
      <c r="AC192" s="165" t="s">
        <v>62</v>
      </c>
      <c r="AD192" s="165" t="s">
        <v>62</v>
      </c>
      <c r="AE192" s="165" t="s">
        <v>62</v>
      </c>
      <c r="AF192" s="165" t="s">
        <v>62</v>
      </c>
      <c r="AG192" s="165" t="s">
        <v>61</v>
      </c>
      <c r="AH192" s="165" t="s">
        <v>62</v>
      </c>
      <c r="AI192" s="165" t="s">
        <v>62</v>
      </c>
      <c r="AJ192" s="165" t="s">
        <v>61</v>
      </c>
      <c r="AK192" s="165" t="s">
        <v>61</v>
      </c>
      <c r="AL192" s="165" t="s">
        <v>61</v>
      </c>
      <c r="AM192" s="165" t="s">
        <v>61</v>
      </c>
      <c r="AN192" s="165" t="s">
        <v>61</v>
      </c>
      <c r="AO192" s="165" t="s">
        <v>61</v>
      </c>
      <c r="AP192" s="165" t="s">
        <v>61</v>
      </c>
      <c r="AQ192" s="165" t="s">
        <v>61</v>
      </c>
      <c r="AR192" s="165" t="s">
        <v>61</v>
      </c>
      <c r="AS192" s="165"/>
    </row>
    <row r="193" spans="1:45">
      <c r="A193" s="174"/>
      <c r="B193" s="174"/>
      <c r="C193" s="174"/>
      <c r="D193" s="174"/>
      <c r="E193" s="174"/>
      <c r="F193" s="174"/>
      <c r="G193" s="174"/>
      <c r="H193" s="174"/>
      <c r="I193" s="168"/>
      <c r="J193" s="154"/>
      <c r="K193" s="224"/>
      <c r="L193" s="150"/>
      <c r="M193" s="157"/>
      <c r="N193" s="157"/>
      <c r="O193" s="152"/>
      <c r="P193" s="159"/>
      <c r="Q193" s="155"/>
      <c r="R193" s="155"/>
      <c r="S193" s="159"/>
      <c r="T193" s="150"/>
      <c r="U193" s="219"/>
      <c r="V193" s="219"/>
      <c r="W193" s="7">
        <f t="shared" si="68"/>
        <v>0</v>
      </c>
      <c r="X193" s="159"/>
      <c r="Y193" s="210">
        <f t="shared" si="69"/>
        <v>0</v>
      </c>
      <c r="Z193" s="159"/>
      <c r="AA193" s="159"/>
      <c r="AB193" s="166"/>
      <c r="AC193" s="166" t="s">
        <v>62</v>
      </c>
      <c r="AD193" s="166" t="s">
        <v>62</v>
      </c>
      <c r="AE193" s="166" t="s">
        <v>62</v>
      </c>
      <c r="AF193" s="166" t="s">
        <v>62</v>
      </c>
      <c r="AG193" s="166" t="s">
        <v>61</v>
      </c>
      <c r="AH193" s="166" t="s">
        <v>62</v>
      </c>
      <c r="AI193" s="166" t="s">
        <v>62</v>
      </c>
      <c r="AJ193" s="166" t="s">
        <v>61</v>
      </c>
      <c r="AK193" s="166" t="s">
        <v>61</v>
      </c>
      <c r="AL193" s="166" t="s">
        <v>61</v>
      </c>
      <c r="AM193" s="166" t="s">
        <v>61</v>
      </c>
      <c r="AN193" s="166" t="s">
        <v>61</v>
      </c>
      <c r="AO193" s="166" t="s">
        <v>61</v>
      </c>
      <c r="AP193" s="166" t="s">
        <v>61</v>
      </c>
      <c r="AQ193" s="166" t="s">
        <v>61</v>
      </c>
      <c r="AR193" s="166" t="s">
        <v>61</v>
      </c>
      <c r="AS193" s="166"/>
    </row>
    <row r="194" spans="1:45">
      <c r="A194" s="174"/>
      <c r="B194" s="174"/>
      <c r="C194" s="174"/>
      <c r="D194" s="174"/>
      <c r="E194" s="174"/>
      <c r="F194" s="174"/>
      <c r="G194" s="174"/>
      <c r="H194" s="174"/>
      <c r="I194" s="168"/>
      <c r="J194" s="154"/>
      <c r="K194" s="225" t="s">
        <v>379</v>
      </c>
      <c r="L194" s="148">
        <v>0.25</v>
      </c>
      <c r="M194" s="156">
        <v>43862</v>
      </c>
      <c r="N194" s="156">
        <v>43920</v>
      </c>
      <c r="O194" s="152"/>
      <c r="P194" s="158" t="s">
        <v>380</v>
      </c>
      <c r="Q194" s="153">
        <v>0</v>
      </c>
      <c r="R194" s="153" t="s">
        <v>350</v>
      </c>
      <c r="S194" s="158" t="s">
        <v>381</v>
      </c>
      <c r="T194" s="148">
        <v>0.4</v>
      </c>
      <c r="U194" s="217" t="s">
        <v>358</v>
      </c>
      <c r="V194" s="217" t="s">
        <v>382</v>
      </c>
      <c r="W194" s="7">
        <f>V194-U194</f>
        <v>58</v>
      </c>
      <c r="X194" s="158"/>
      <c r="Y194" s="208">
        <f>IF(X194="ejecutado",1,0)</f>
        <v>0</v>
      </c>
      <c r="Z194" s="158"/>
      <c r="AA194" s="158"/>
      <c r="AB194" s="164" t="s">
        <v>62</v>
      </c>
      <c r="AC194" s="164" t="s">
        <v>61</v>
      </c>
      <c r="AD194" s="164" t="s">
        <v>62</v>
      </c>
      <c r="AE194" s="164" t="s">
        <v>61</v>
      </c>
      <c r="AF194" s="164" t="s">
        <v>61</v>
      </c>
      <c r="AG194" s="164" t="s">
        <v>61</v>
      </c>
      <c r="AH194" s="164" t="s">
        <v>62</v>
      </c>
      <c r="AI194" s="164" t="s">
        <v>62</v>
      </c>
      <c r="AJ194" s="164" t="s">
        <v>61</v>
      </c>
      <c r="AK194" s="164" t="s">
        <v>61</v>
      </c>
      <c r="AL194" s="164" t="s">
        <v>61</v>
      </c>
      <c r="AM194" s="164" t="s">
        <v>61</v>
      </c>
      <c r="AN194" s="164" t="s">
        <v>61</v>
      </c>
      <c r="AO194" s="164" t="s">
        <v>61</v>
      </c>
      <c r="AP194" s="164" t="s">
        <v>61</v>
      </c>
      <c r="AQ194" s="164" t="s">
        <v>61</v>
      </c>
      <c r="AR194" s="164" t="s">
        <v>61</v>
      </c>
      <c r="AS194" s="164" t="s">
        <v>61</v>
      </c>
    </row>
    <row r="195" spans="1:45">
      <c r="A195" s="174"/>
      <c r="B195" s="174"/>
      <c r="C195" s="174"/>
      <c r="D195" s="174"/>
      <c r="E195" s="174"/>
      <c r="F195" s="174"/>
      <c r="G195" s="174"/>
      <c r="H195" s="174"/>
      <c r="I195" s="168"/>
      <c r="J195" s="154"/>
      <c r="K195" s="226"/>
      <c r="L195" s="149"/>
      <c r="M195" s="204"/>
      <c r="N195" s="204"/>
      <c r="O195" s="152"/>
      <c r="P195" s="174"/>
      <c r="Q195" s="154"/>
      <c r="R195" s="154"/>
      <c r="S195" s="174"/>
      <c r="T195" s="149"/>
      <c r="U195" s="218"/>
      <c r="V195" s="218"/>
      <c r="W195" s="7">
        <f t="shared" ref="W195:W197" si="70">V195-U195</f>
        <v>0</v>
      </c>
      <c r="X195" s="174"/>
      <c r="Y195" s="209">
        <f t="shared" ref="Y195:Y197" si="71">IF(X195="ejecutado",1,0)</f>
        <v>0</v>
      </c>
      <c r="Z195" s="174"/>
      <c r="AA195" s="174"/>
      <c r="AB195" s="165"/>
      <c r="AC195" s="165" t="s">
        <v>62</v>
      </c>
      <c r="AD195" s="165" t="s">
        <v>62</v>
      </c>
      <c r="AE195" s="165" t="s">
        <v>62</v>
      </c>
      <c r="AF195" s="165" t="s">
        <v>62</v>
      </c>
      <c r="AG195" s="165" t="s">
        <v>61</v>
      </c>
      <c r="AH195" s="165" t="s">
        <v>62</v>
      </c>
      <c r="AI195" s="165" t="s">
        <v>62</v>
      </c>
      <c r="AJ195" s="165" t="s">
        <v>61</v>
      </c>
      <c r="AK195" s="165" t="s">
        <v>61</v>
      </c>
      <c r="AL195" s="165" t="s">
        <v>62</v>
      </c>
      <c r="AM195" s="165" t="s">
        <v>62</v>
      </c>
      <c r="AN195" s="165" t="s">
        <v>61</v>
      </c>
      <c r="AO195" s="165" t="s">
        <v>61</v>
      </c>
      <c r="AP195" s="165" t="s">
        <v>61</v>
      </c>
      <c r="AQ195" s="165" t="s">
        <v>61</v>
      </c>
      <c r="AR195" s="165" t="s">
        <v>61</v>
      </c>
      <c r="AS195" s="165" t="s">
        <v>61</v>
      </c>
    </row>
    <row r="196" spans="1:45">
      <c r="A196" s="174"/>
      <c r="B196" s="174"/>
      <c r="C196" s="174"/>
      <c r="D196" s="174"/>
      <c r="E196" s="174"/>
      <c r="F196" s="174"/>
      <c r="G196" s="174"/>
      <c r="H196" s="174"/>
      <c r="I196" s="168"/>
      <c r="J196" s="154"/>
      <c r="K196" s="226"/>
      <c r="L196" s="149"/>
      <c r="M196" s="204"/>
      <c r="N196" s="204"/>
      <c r="O196" s="152"/>
      <c r="P196" s="174"/>
      <c r="Q196" s="154"/>
      <c r="R196" s="154"/>
      <c r="S196" s="174"/>
      <c r="T196" s="149"/>
      <c r="U196" s="218"/>
      <c r="V196" s="218"/>
      <c r="W196" s="7">
        <f t="shared" si="70"/>
        <v>0</v>
      </c>
      <c r="X196" s="174"/>
      <c r="Y196" s="209">
        <f t="shared" si="71"/>
        <v>0</v>
      </c>
      <c r="Z196" s="174"/>
      <c r="AA196" s="174"/>
      <c r="AB196" s="165"/>
      <c r="AC196" s="165" t="s">
        <v>62</v>
      </c>
      <c r="AD196" s="165" t="s">
        <v>62</v>
      </c>
      <c r="AE196" s="165" t="s">
        <v>62</v>
      </c>
      <c r="AF196" s="165" t="s">
        <v>62</v>
      </c>
      <c r="AG196" s="165" t="s">
        <v>61</v>
      </c>
      <c r="AH196" s="165" t="s">
        <v>62</v>
      </c>
      <c r="AI196" s="165" t="s">
        <v>62</v>
      </c>
      <c r="AJ196" s="165" t="s">
        <v>61</v>
      </c>
      <c r="AK196" s="165" t="s">
        <v>61</v>
      </c>
      <c r="AL196" s="165" t="s">
        <v>62</v>
      </c>
      <c r="AM196" s="165" t="s">
        <v>62</v>
      </c>
      <c r="AN196" s="165" t="s">
        <v>61</v>
      </c>
      <c r="AO196" s="165" t="s">
        <v>61</v>
      </c>
      <c r="AP196" s="165" t="s">
        <v>61</v>
      </c>
      <c r="AQ196" s="165" t="s">
        <v>61</v>
      </c>
      <c r="AR196" s="165" t="s">
        <v>61</v>
      </c>
      <c r="AS196" s="165" t="s">
        <v>61</v>
      </c>
    </row>
    <row r="197" spans="1:45">
      <c r="A197" s="174"/>
      <c r="B197" s="174"/>
      <c r="C197" s="174"/>
      <c r="D197" s="174"/>
      <c r="E197" s="174"/>
      <c r="F197" s="174"/>
      <c r="G197" s="174"/>
      <c r="H197" s="174"/>
      <c r="I197" s="168"/>
      <c r="J197" s="154"/>
      <c r="K197" s="226"/>
      <c r="L197" s="149"/>
      <c r="M197" s="204"/>
      <c r="N197" s="204"/>
      <c r="O197" s="152"/>
      <c r="P197" s="174"/>
      <c r="Q197" s="154"/>
      <c r="R197" s="154"/>
      <c r="S197" s="159"/>
      <c r="T197" s="150"/>
      <c r="U197" s="219"/>
      <c r="V197" s="219"/>
      <c r="W197" s="7">
        <f t="shared" si="70"/>
        <v>0</v>
      </c>
      <c r="X197" s="159"/>
      <c r="Y197" s="210">
        <f t="shared" si="71"/>
        <v>0</v>
      </c>
      <c r="Z197" s="159"/>
      <c r="AA197" s="159"/>
      <c r="AB197" s="166"/>
      <c r="AC197" s="166" t="s">
        <v>62</v>
      </c>
      <c r="AD197" s="166" t="s">
        <v>62</v>
      </c>
      <c r="AE197" s="166" t="s">
        <v>62</v>
      </c>
      <c r="AF197" s="166" t="s">
        <v>62</v>
      </c>
      <c r="AG197" s="166" t="s">
        <v>61</v>
      </c>
      <c r="AH197" s="166" t="s">
        <v>62</v>
      </c>
      <c r="AI197" s="166" t="s">
        <v>62</v>
      </c>
      <c r="AJ197" s="166" t="s">
        <v>61</v>
      </c>
      <c r="AK197" s="166" t="s">
        <v>61</v>
      </c>
      <c r="AL197" s="166" t="s">
        <v>62</v>
      </c>
      <c r="AM197" s="166" t="s">
        <v>62</v>
      </c>
      <c r="AN197" s="166" t="s">
        <v>61</v>
      </c>
      <c r="AO197" s="166" t="s">
        <v>61</v>
      </c>
      <c r="AP197" s="166" t="s">
        <v>61</v>
      </c>
      <c r="AQ197" s="166" t="s">
        <v>61</v>
      </c>
      <c r="AR197" s="166" t="s">
        <v>61</v>
      </c>
      <c r="AS197" s="166" t="s">
        <v>61</v>
      </c>
    </row>
    <row r="198" spans="1:45">
      <c r="A198" s="174"/>
      <c r="B198" s="174"/>
      <c r="C198" s="174"/>
      <c r="D198" s="174"/>
      <c r="E198" s="174"/>
      <c r="F198" s="174"/>
      <c r="G198" s="174"/>
      <c r="H198" s="174"/>
      <c r="I198" s="168"/>
      <c r="J198" s="154"/>
      <c r="K198" s="226"/>
      <c r="L198" s="149"/>
      <c r="M198" s="204"/>
      <c r="N198" s="204"/>
      <c r="O198" s="152"/>
      <c r="P198" s="174"/>
      <c r="Q198" s="154"/>
      <c r="R198" s="154"/>
      <c r="S198" s="158" t="s">
        <v>383</v>
      </c>
      <c r="T198" s="148">
        <v>0.6</v>
      </c>
      <c r="U198" s="217" t="s">
        <v>358</v>
      </c>
      <c r="V198" s="217" t="s">
        <v>382</v>
      </c>
      <c r="W198" s="7">
        <f>V198-U198</f>
        <v>58</v>
      </c>
      <c r="X198" s="158"/>
      <c r="Y198" s="208">
        <f>IF(X198="ejecutado",1,0)</f>
        <v>0</v>
      </c>
      <c r="Z198" s="158"/>
      <c r="AA198" s="158"/>
      <c r="AB198" s="164" t="s">
        <v>62</v>
      </c>
      <c r="AC198" s="164" t="s">
        <v>61</v>
      </c>
      <c r="AD198" s="164" t="s">
        <v>62</v>
      </c>
      <c r="AE198" s="164" t="s">
        <v>61</v>
      </c>
      <c r="AF198" s="164" t="s">
        <v>61</v>
      </c>
      <c r="AG198" s="164" t="s">
        <v>61</v>
      </c>
      <c r="AH198" s="164" t="s">
        <v>62</v>
      </c>
      <c r="AI198" s="164" t="s">
        <v>62</v>
      </c>
      <c r="AJ198" s="164" t="s">
        <v>61</v>
      </c>
      <c r="AK198" s="164" t="s">
        <v>61</v>
      </c>
      <c r="AL198" s="164" t="s">
        <v>61</v>
      </c>
      <c r="AM198" s="164" t="s">
        <v>61</v>
      </c>
      <c r="AN198" s="164" t="s">
        <v>61</v>
      </c>
      <c r="AO198" s="164" t="s">
        <v>61</v>
      </c>
      <c r="AP198" s="164" t="s">
        <v>61</v>
      </c>
      <c r="AQ198" s="164" t="s">
        <v>61</v>
      </c>
      <c r="AR198" s="164" t="s">
        <v>61</v>
      </c>
      <c r="AS198" s="164" t="s">
        <v>61</v>
      </c>
    </row>
    <row r="199" spans="1:45">
      <c r="A199" s="174"/>
      <c r="B199" s="174"/>
      <c r="C199" s="174"/>
      <c r="D199" s="174"/>
      <c r="E199" s="174"/>
      <c r="F199" s="174"/>
      <c r="G199" s="174"/>
      <c r="H199" s="174"/>
      <c r="I199" s="168"/>
      <c r="J199" s="154"/>
      <c r="K199" s="226"/>
      <c r="L199" s="149"/>
      <c r="M199" s="204"/>
      <c r="N199" s="204"/>
      <c r="O199" s="152"/>
      <c r="P199" s="174"/>
      <c r="Q199" s="154"/>
      <c r="R199" s="154"/>
      <c r="S199" s="174"/>
      <c r="T199" s="149"/>
      <c r="U199" s="218"/>
      <c r="V199" s="218"/>
      <c r="W199" s="7">
        <f t="shared" ref="W199:W201" si="72">V199-U199</f>
        <v>0</v>
      </c>
      <c r="X199" s="174"/>
      <c r="Y199" s="209">
        <f t="shared" ref="Y199:Y201" si="73">IF(X199="ejecutado",1,0)</f>
        <v>0</v>
      </c>
      <c r="Z199" s="174"/>
      <c r="AA199" s="174"/>
      <c r="AB199" s="165"/>
      <c r="AC199" s="165" t="s">
        <v>62</v>
      </c>
      <c r="AD199" s="165" t="s">
        <v>62</v>
      </c>
      <c r="AE199" s="165" t="s">
        <v>62</v>
      </c>
      <c r="AF199" s="165" t="s">
        <v>62</v>
      </c>
      <c r="AG199" s="165" t="s">
        <v>61</v>
      </c>
      <c r="AH199" s="165" t="s">
        <v>62</v>
      </c>
      <c r="AI199" s="165" t="s">
        <v>62</v>
      </c>
      <c r="AJ199" s="165" t="s">
        <v>61</v>
      </c>
      <c r="AK199" s="165" t="s">
        <v>61</v>
      </c>
      <c r="AL199" s="165" t="s">
        <v>62</v>
      </c>
      <c r="AM199" s="165" t="s">
        <v>62</v>
      </c>
      <c r="AN199" s="165" t="s">
        <v>61</v>
      </c>
      <c r="AO199" s="165" t="s">
        <v>61</v>
      </c>
      <c r="AP199" s="165" t="s">
        <v>61</v>
      </c>
      <c r="AQ199" s="165" t="s">
        <v>61</v>
      </c>
      <c r="AR199" s="165" t="s">
        <v>61</v>
      </c>
      <c r="AS199" s="165" t="s">
        <v>61</v>
      </c>
    </row>
    <row r="200" spans="1:45">
      <c r="A200" s="174"/>
      <c r="B200" s="174"/>
      <c r="C200" s="174"/>
      <c r="D200" s="174"/>
      <c r="E200" s="174"/>
      <c r="F200" s="174"/>
      <c r="G200" s="174"/>
      <c r="H200" s="174"/>
      <c r="I200" s="168"/>
      <c r="J200" s="154"/>
      <c r="K200" s="226"/>
      <c r="L200" s="149"/>
      <c r="M200" s="204"/>
      <c r="N200" s="204"/>
      <c r="O200" s="152"/>
      <c r="P200" s="174"/>
      <c r="Q200" s="154"/>
      <c r="R200" s="154"/>
      <c r="S200" s="174"/>
      <c r="T200" s="149"/>
      <c r="U200" s="218"/>
      <c r="V200" s="218"/>
      <c r="W200" s="7">
        <f t="shared" si="72"/>
        <v>0</v>
      </c>
      <c r="X200" s="174"/>
      <c r="Y200" s="209">
        <f t="shared" si="73"/>
        <v>0</v>
      </c>
      <c r="Z200" s="174"/>
      <c r="AA200" s="174"/>
      <c r="AB200" s="165"/>
      <c r="AC200" s="165" t="s">
        <v>62</v>
      </c>
      <c r="AD200" s="165" t="s">
        <v>62</v>
      </c>
      <c r="AE200" s="165" t="s">
        <v>62</v>
      </c>
      <c r="AF200" s="165" t="s">
        <v>62</v>
      </c>
      <c r="AG200" s="165" t="s">
        <v>61</v>
      </c>
      <c r="AH200" s="165" t="s">
        <v>62</v>
      </c>
      <c r="AI200" s="165" t="s">
        <v>62</v>
      </c>
      <c r="AJ200" s="165" t="s">
        <v>61</v>
      </c>
      <c r="AK200" s="165" t="s">
        <v>61</v>
      </c>
      <c r="AL200" s="165" t="s">
        <v>62</v>
      </c>
      <c r="AM200" s="165" t="s">
        <v>62</v>
      </c>
      <c r="AN200" s="165" t="s">
        <v>61</v>
      </c>
      <c r="AO200" s="165" t="s">
        <v>61</v>
      </c>
      <c r="AP200" s="165" t="s">
        <v>61</v>
      </c>
      <c r="AQ200" s="165" t="s">
        <v>61</v>
      </c>
      <c r="AR200" s="165" t="s">
        <v>61</v>
      </c>
      <c r="AS200" s="165" t="s">
        <v>61</v>
      </c>
    </row>
    <row r="201" spans="1:45">
      <c r="A201" s="174"/>
      <c r="B201" s="174"/>
      <c r="C201" s="174"/>
      <c r="D201" s="174"/>
      <c r="E201" s="174"/>
      <c r="F201" s="174"/>
      <c r="G201" s="174"/>
      <c r="H201" s="174"/>
      <c r="I201" s="168"/>
      <c r="J201" s="154"/>
      <c r="K201" s="227"/>
      <c r="L201" s="150"/>
      <c r="M201" s="157"/>
      <c r="N201" s="157"/>
      <c r="O201" s="152"/>
      <c r="P201" s="159"/>
      <c r="Q201" s="155"/>
      <c r="R201" s="155"/>
      <c r="S201" s="159"/>
      <c r="T201" s="150"/>
      <c r="U201" s="219"/>
      <c r="V201" s="219"/>
      <c r="W201" s="7">
        <f t="shared" si="72"/>
        <v>0</v>
      </c>
      <c r="X201" s="159"/>
      <c r="Y201" s="210">
        <f t="shared" si="73"/>
        <v>0</v>
      </c>
      <c r="Z201" s="159"/>
      <c r="AA201" s="159"/>
      <c r="AB201" s="166"/>
      <c r="AC201" s="166" t="s">
        <v>62</v>
      </c>
      <c r="AD201" s="166" t="s">
        <v>62</v>
      </c>
      <c r="AE201" s="166" t="s">
        <v>62</v>
      </c>
      <c r="AF201" s="166" t="s">
        <v>62</v>
      </c>
      <c r="AG201" s="166" t="s">
        <v>61</v>
      </c>
      <c r="AH201" s="166" t="s">
        <v>62</v>
      </c>
      <c r="AI201" s="166" t="s">
        <v>62</v>
      </c>
      <c r="AJ201" s="166" t="s">
        <v>61</v>
      </c>
      <c r="AK201" s="166" t="s">
        <v>61</v>
      </c>
      <c r="AL201" s="166" t="s">
        <v>62</v>
      </c>
      <c r="AM201" s="166" t="s">
        <v>62</v>
      </c>
      <c r="AN201" s="166" t="s">
        <v>61</v>
      </c>
      <c r="AO201" s="166" t="s">
        <v>61</v>
      </c>
      <c r="AP201" s="166" t="s">
        <v>61</v>
      </c>
      <c r="AQ201" s="166" t="s">
        <v>61</v>
      </c>
      <c r="AR201" s="166" t="s">
        <v>61</v>
      </c>
      <c r="AS201" s="166" t="s">
        <v>61</v>
      </c>
    </row>
    <row r="202" spans="1:45">
      <c r="A202" s="174"/>
      <c r="B202" s="158" t="s">
        <v>110</v>
      </c>
      <c r="C202" s="158" t="s">
        <v>337</v>
      </c>
      <c r="D202" s="158" t="s">
        <v>52</v>
      </c>
      <c r="E202" s="158" t="s">
        <v>113</v>
      </c>
      <c r="F202" s="158" t="s">
        <v>54</v>
      </c>
      <c r="G202" s="158" t="s">
        <v>384</v>
      </c>
      <c r="H202" s="158" t="s">
        <v>339</v>
      </c>
      <c r="I202" s="167">
        <v>0.2</v>
      </c>
      <c r="J202" s="167">
        <v>0</v>
      </c>
      <c r="K202" s="158" t="s">
        <v>385</v>
      </c>
      <c r="L202" s="148">
        <v>1</v>
      </c>
      <c r="M202" s="156">
        <v>43891</v>
      </c>
      <c r="N202" s="156">
        <v>43982</v>
      </c>
      <c r="O202" s="152"/>
      <c r="P202" s="158" t="s">
        <v>386</v>
      </c>
      <c r="Q202" s="182">
        <v>0</v>
      </c>
      <c r="R202" s="153" t="s">
        <v>243</v>
      </c>
      <c r="S202" s="158" t="s">
        <v>387</v>
      </c>
      <c r="T202" s="148">
        <v>0.4</v>
      </c>
      <c r="U202" s="217">
        <v>43891</v>
      </c>
      <c r="V202" s="217" t="s">
        <v>388</v>
      </c>
      <c r="W202" s="7" t="e">
        <f>V202-U202</f>
        <v>#VALUE!</v>
      </c>
      <c r="X202" s="158"/>
      <c r="Y202" s="208">
        <f>IF(X202="ejecutado",1,0)</f>
        <v>0</v>
      </c>
      <c r="Z202" s="158"/>
      <c r="AA202" s="158"/>
      <c r="AB202" s="164" t="s">
        <v>62</v>
      </c>
      <c r="AC202" s="164" t="s">
        <v>61</v>
      </c>
      <c r="AD202" s="164" t="s">
        <v>62</v>
      </c>
      <c r="AE202" s="164" t="s">
        <v>61</v>
      </c>
      <c r="AF202" s="164" t="s">
        <v>61</v>
      </c>
      <c r="AG202" s="164" t="s">
        <v>61</v>
      </c>
      <c r="AH202" s="164" t="s">
        <v>62</v>
      </c>
      <c r="AI202" s="164" t="s">
        <v>62</v>
      </c>
      <c r="AJ202" s="164" t="s">
        <v>61</v>
      </c>
      <c r="AK202" s="164" t="s">
        <v>61</v>
      </c>
      <c r="AL202" s="164" t="s">
        <v>61</v>
      </c>
      <c r="AM202" s="164" t="s">
        <v>61</v>
      </c>
      <c r="AN202" s="164" t="s">
        <v>61</v>
      </c>
      <c r="AO202" s="164" t="s">
        <v>61</v>
      </c>
      <c r="AP202" s="164" t="s">
        <v>61</v>
      </c>
      <c r="AQ202" s="164" t="s">
        <v>61</v>
      </c>
      <c r="AR202" s="164" t="s">
        <v>61</v>
      </c>
      <c r="AS202" s="164" t="s">
        <v>61</v>
      </c>
    </row>
    <row r="203" spans="1:45">
      <c r="A203" s="174"/>
      <c r="B203" s="174"/>
      <c r="C203" s="174"/>
      <c r="D203" s="174"/>
      <c r="E203" s="174"/>
      <c r="F203" s="174"/>
      <c r="G203" s="174"/>
      <c r="H203" s="174"/>
      <c r="I203" s="168"/>
      <c r="J203" s="168"/>
      <c r="K203" s="174"/>
      <c r="L203" s="149"/>
      <c r="M203" s="204"/>
      <c r="N203" s="204"/>
      <c r="O203" s="152"/>
      <c r="P203" s="174"/>
      <c r="Q203" s="182"/>
      <c r="R203" s="154"/>
      <c r="S203" s="174"/>
      <c r="T203" s="149"/>
      <c r="U203" s="218"/>
      <c r="V203" s="218"/>
      <c r="W203" s="7">
        <f t="shared" ref="W203:W205" si="74">V203-U203</f>
        <v>0</v>
      </c>
      <c r="X203" s="174"/>
      <c r="Y203" s="209">
        <f t="shared" ref="Y203:Y205" si="75">IF(X203="ejecutado",1,0)</f>
        <v>0</v>
      </c>
      <c r="Z203" s="174"/>
      <c r="AA203" s="174"/>
      <c r="AB203" s="165"/>
      <c r="AC203" s="165" t="s">
        <v>62</v>
      </c>
      <c r="AD203" s="165" t="s">
        <v>61</v>
      </c>
      <c r="AE203" s="165" t="s">
        <v>62</v>
      </c>
      <c r="AF203" s="165" t="s">
        <v>62</v>
      </c>
      <c r="AG203" s="165" t="s">
        <v>61</v>
      </c>
      <c r="AH203" s="165" t="s">
        <v>62</v>
      </c>
      <c r="AI203" s="165" t="s">
        <v>62</v>
      </c>
      <c r="AJ203" s="165" t="s">
        <v>61</v>
      </c>
      <c r="AK203" s="165" t="s">
        <v>61</v>
      </c>
      <c r="AL203" s="165" t="s">
        <v>62</v>
      </c>
      <c r="AM203" s="165" t="s">
        <v>62</v>
      </c>
      <c r="AN203" s="165" t="s">
        <v>61</v>
      </c>
      <c r="AO203" s="165" t="s">
        <v>61</v>
      </c>
      <c r="AP203" s="165" t="s">
        <v>61</v>
      </c>
      <c r="AQ203" s="165" t="s">
        <v>61</v>
      </c>
      <c r="AR203" s="165" t="s">
        <v>61</v>
      </c>
      <c r="AS203" s="165" t="s">
        <v>61</v>
      </c>
    </row>
    <row r="204" spans="1:45">
      <c r="A204" s="174"/>
      <c r="B204" s="174"/>
      <c r="C204" s="174"/>
      <c r="D204" s="174"/>
      <c r="E204" s="174"/>
      <c r="F204" s="174"/>
      <c r="G204" s="174"/>
      <c r="H204" s="174"/>
      <c r="I204" s="168"/>
      <c r="J204" s="168"/>
      <c r="K204" s="174"/>
      <c r="L204" s="149"/>
      <c r="M204" s="204"/>
      <c r="N204" s="204"/>
      <c r="O204" s="152"/>
      <c r="P204" s="174"/>
      <c r="Q204" s="182"/>
      <c r="R204" s="154"/>
      <c r="S204" s="174"/>
      <c r="T204" s="149"/>
      <c r="U204" s="218"/>
      <c r="V204" s="218"/>
      <c r="W204" s="7">
        <f t="shared" si="74"/>
        <v>0</v>
      </c>
      <c r="X204" s="174"/>
      <c r="Y204" s="209">
        <f t="shared" si="75"/>
        <v>0</v>
      </c>
      <c r="Z204" s="174"/>
      <c r="AA204" s="174"/>
      <c r="AB204" s="165"/>
      <c r="AC204" s="165" t="s">
        <v>62</v>
      </c>
      <c r="AD204" s="165" t="s">
        <v>61</v>
      </c>
      <c r="AE204" s="165" t="s">
        <v>62</v>
      </c>
      <c r="AF204" s="165" t="s">
        <v>62</v>
      </c>
      <c r="AG204" s="165" t="s">
        <v>61</v>
      </c>
      <c r="AH204" s="165" t="s">
        <v>62</v>
      </c>
      <c r="AI204" s="165" t="s">
        <v>62</v>
      </c>
      <c r="AJ204" s="165" t="s">
        <v>61</v>
      </c>
      <c r="AK204" s="165" t="s">
        <v>61</v>
      </c>
      <c r="AL204" s="165" t="s">
        <v>62</v>
      </c>
      <c r="AM204" s="165" t="s">
        <v>62</v>
      </c>
      <c r="AN204" s="165" t="s">
        <v>61</v>
      </c>
      <c r="AO204" s="165" t="s">
        <v>61</v>
      </c>
      <c r="AP204" s="165" t="s">
        <v>61</v>
      </c>
      <c r="AQ204" s="165" t="s">
        <v>61</v>
      </c>
      <c r="AR204" s="165" t="s">
        <v>61</v>
      </c>
      <c r="AS204" s="165" t="s">
        <v>61</v>
      </c>
    </row>
    <row r="205" spans="1:45">
      <c r="A205" s="174"/>
      <c r="B205" s="174"/>
      <c r="C205" s="174"/>
      <c r="D205" s="174"/>
      <c r="E205" s="174"/>
      <c r="F205" s="174"/>
      <c r="G205" s="174"/>
      <c r="H205" s="174"/>
      <c r="I205" s="168"/>
      <c r="J205" s="168"/>
      <c r="K205" s="174"/>
      <c r="L205" s="149"/>
      <c r="M205" s="204"/>
      <c r="N205" s="204"/>
      <c r="O205" s="152"/>
      <c r="P205" s="174"/>
      <c r="Q205" s="182"/>
      <c r="R205" s="154"/>
      <c r="S205" s="159"/>
      <c r="T205" s="150"/>
      <c r="U205" s="219"/>
      <c r="V205" s="219"/>
      <c r="W205" s="7">
        <f t="shared" si="74"/>
        <v>0</v>
      </c>
      <c r="X205" s="159"/>
      <c r="Y205" s="210">
        <f t="shared" si="75"/>
        <v>0</v>
      </c>
      <c r="Z205" s="159"/>
      <c r="AA205" s="159"/>
      <c r="AB205" s="166"/>
      <c r="AC205" s="166" t="s">
        <v>62</v>
      </c>
      <c r="AD205" s="166" t="s">
        <v>61</v>
      </c>
      <c r="AE205" s="166" t="s">
        <v>62</v>
      </c>
      <c r="AF205" s="166" t="s">
        <v>62</v>
      </c>
      <c r="AG205" s="166" t="s">
        <v>61</v>
      </c>
      <c r="AH205" s="166" t="s">
        <v>62</v>
      </c>
      <c r="AI205" s="166" t="s">
        <v>62</v>
      </c>
      <c r="AJ205" s="166" t="s">
        <v>61</v>
      </c>
      <c r="AK205" s="166" t="s">
        <v>61</v>
      </c>
      <c r="AL205" s="166" t="s">
        <v>62</v>
      </c>
      <c r="AM205" s="166" t="s">
        <v>62</v>
      </c>
      <c r="AN205" s="166" t="s">
        <v>61</v>
      </c>
      <c r="AO205" s="166" t="s">
        <v>61</v>
      </c>
      <c r="AP205" s="166" t="s">
        <v>61</v>
      </c>
      <c r="AQ205" s="166" t="s">
        <v>61</v>
      </c>
      <c r="AR205" s="166" t="s">
        <v>61</v>
      </c>
      <c r="AS205" s="166" t="s">
        <v>61</v>
      </c>
    </row>
    <row r="206" spans="1:45">
      <c r="A206" s="174"/>
      <c r="B206" s="174"/>
      <c r="C206" s="174"/>
      <c r="D206" s="174"/>
      <c r="E206" s="174"/>
      <c r="F206" s="174"/>
      <c r="G206" s="174"/>
      <c r="H206" s="174"/>
      <c r="I206" s="168"/>
      <c r="J206" s="168"/>
      <c r="K206" s="174"/>
      <c r="L206" s="149"/>
      <c r="M206" s="204"/>
      <c r="N206" s="204"/>
      <c r="O206" s="152"/>
      <c r="P206" s="174"/>
      <c r="Q206" s="182">
        <v>0</v>
      </c>
      <c r="R206" s="154"/>
      <c r="S206" s="158" t="s">
        <v>389</v>
      </c>
      <c r="T206" s="148">
        <v>0.6</v>
      </c>
      <c r="U206" s="217" t="s">
        <v>390</v>
      </c>
      <c r="V206" s="217" t="s">
        <v>391</v>
      </c>
      <c r="W206" s="7">
        <f>V206-U206</f>
        <v>30</v>
      </c>
      <c r="X206" s="158"/>
      <c r="Y206" s="158">
        <f>IF(X206="ejecutado",1,0)</f>
        <v>0</v>
      </c>
      <c r="Z206" s="158"/>
      <c r="AA206" s="158"/>
      <c r="AB206" s="164" t="s">
        <v>62</v>
      </c>
      <c r="AC206" s="164" t="s">
        <v>61</v>
      </c>
      <c r="AD206" s="164" t="s">
        <v>62</v>
      </c>
      <c r="AE206" s="164" t="s">
        <v>61</v>
      </c>
      <c r="AF206" s="164" t="s">
        <v>61</v>
      </c>
      <c r="AG206" s="164" t="s">
        <v>61</v>
      </c>
      <c r="AH206" s="164" t="s">
        <v>62</v>
      </c>
      <c r="AI206" s="164" t="s">
        <v>62</v>
      </c>
      <c r="AJ206" s="164" t="s">
        <v>61</v>
      </c>
      <c r="AK206" s="164" t="s">
        <v>61</v>
      </c>
      <c r="AL206" s="164" t="s">
        <v>61</v>
      </c>
      <c r="AM206" s="164" t="s">
        <v>61</v>
      </c>
      <c r="AN206" s="164" t="s">
        <v>61</v>
      </c>
      <c r="AO206" s="164" t="s">
        <v>61</v>
      </c>
      <c r="AP206" s="164" t="s">
        <v>61</v>
      </c>
      <c r="AQ206" s="164" t="s">
        <v>61</v>
      </c>
      <c r="AR206" s="164" t="s">
        <v>61</v>
      </c>
      <c r="AS206" s="164" t="s">
        <v>61</v>
      </c>
    </row>
    <row r="207" spans="1:45">
      <c r="A207" s="174"/>
      <c r="B207" s="174"/>
      <c r="C207" s="174"/>
      <c r="D207" s="174"/>
      <c r="E207" s="174"/>
      <c r="F207" s="174"/>
      <c r="G207" s="174"/>
      <c r="H207" s="174"/>
      <c r="I207" s="168"/>
      <c r="J207" s="168"/>
      <c r="K207" s="174"/>
      <c r="L207" s="149"/>
      <c r="M207" s="204"/>
      <c r="N207" s="204"/>
      <c r="O207" s="152"/>
      <c r="P207" s="174"/>
      <c r="Q207" s="182"/>
      <c r="R207" s="154"/>
      <c r="S207" s="174"/>
      <c r="T207" s="149"/>
      <c r="U207" s="218"/>
      <c r="V207" s="218"/>
      <c r="W207" s="7">
        <f t="shared" ref="W207:W209" si="76">V207-U207</f>
        <v>0</v>
      </c>
      <c r="X207" s="174"/>
      <c r="Y207" s="174">
        <f t="shared" ref="Y207:Y215" si="77">IF(X207="ejecutado",1,0)</f>
        <v>0</v>
      </c>
      <c r="Z207" s="174"/>
      <c r="AA207" s="174"/>
      <c r="AB207" s="165"/>
      <c r="AC207" s="165" t="s">
        <v>62</v>
      </c>
      <c r="AD207" s="165" t="s">
        <v>61</v>
      </c>
      <c r="AE207" s="165" t="s">
        <v>62</v>
      </c>
      <c r="AF207" s="165" t="s">
        <v>62</v>
      </c>
      <c r="AG207" s="165" t="s">
        <v>61</v>
      </c>
      <c r="AH207" s="165" t="s">
        <v>61</v>
      </c>
      <c r="AI207" s="165" t="s">
        <v>61</v>
      </c>
      <c r="AJ207" s="165" t="s">
        <v>61</v>
      </c>
      <c r="AK207" s="165" t="s">
        <v>61</v>
      </c>
      <c r="AL207" s="165" t="s">
        <v>62</v>
      </c>
      <c r="AM207" s="165" t="s">
        <v>62</v>
      </c>
      <c r="AN207" s="165" t="s">
        <v>61</v>
      </c>
      <c r="AO207" s="165" t="s">
        <v>61</v>
      </c>
      <c r="AP207" s="165" t="s">
        <v>61</v>
      </c>
      <c r="AQ207" s="165" t="s">
        <v>61</v>
      </c>
      <c r="AR207" s="165" t="s">
        <v>61</v>
      </c>
      <c r="AS207" s="165" t="s">
        <v>61</v>
      </c>
    </row>
    <row r="208" spans="1:45">
      <c r="A208" s="174"/>
      <c r="B208" s="174"/>
      <c r="C208" s="174"/>
      <c r="D208" s="174"/>
      <c r="E208" s="174"/>
      <c r="F208" s="174"/>
      <c r="G208" s="174"/>
      <c r="H208" s="174"/>
      <c r="I208" s="168"/>
      <c r="J208" s="168"/>
      <c r="K208" s="174"/>
      <c r="L208" s="149"/>
      <c r="M208" s="204"/>
      <c r="N208" s="204"/>
      <c r="O208" s="152"/>
      <c r="P208" s="174"/>
      <c r="Q208" s="182"/>
      <c r="R208" s="154"/>
      <c r="S208" s="174"/>
      <c r="T208" s="149"/>
      <c r="U208" s="218"/>
      <c r="V208" s="218"/>
      <c r="W208" s="7">
        <f t="shared" si="76"/>
        <v>0</v>
      </c>
      <c r="X208" s="174"/>
      <c r="Y208" s="174">
        <f t="shared" si="77"/>
        <v>0</v>
      </c>
      <c r="Z208" s="174"/>
      <c r="AA208" s="174"/>
      <c r="AB208" s="165"/>
      <c r="AC208" s="165" t="s">
        <v>62</v>
      </c>
      <c r="AD208" s="165" t="s">
        <v>61</v>
      </c>
      <c r="AE208" s="165" t="s">
        <v>62</v>
      </c>
      <c r="AF208" s="165" t="s">
        <v>62</v>
      </c>
      <c r="AG208" s="165" t="s">
        <v>61</v>
      </c>
      <c r="AH208" s="165" t="s">
        <v>61</v>
      </c>
      <c r="AI208" s="165" t="s">
        <v>61</v>
      </c>
      <c r="AJ208" s="165" t="s">
        <v>61</v>
      </c>
      <c r="AK208" s="165" t="s">
        <v>61</v>
      </c>
      <c r="AL208" s="165" t="s">
        <v>62</v>
      </c>
      <c r="AM208" s="165" t="s">
        <v>62</v>
      </c>
      <c r="AN208" s="165" t="s">
        <v>61</v>
      </c>
      <c r="AO208" s="165" t="s">
        <v>61</v>
      </c>
      <c r="AP208" s="165" t="s">
        <v>61</v>
      </c>
      <c r="AQ208" s="165" t="s">
        <v>61</v>
      </c>
      <c r="AR208" s="165" t="s">
        <v>61</v>
      </c>
      <c r="AS208" s="165" t="s">
        <v>61</v>
      </c>
    </row>
    <row r="209" spans="1:45">
      <c r="A209" s="159"/>
      <c r="B209" s="159"/>
      <c r="C209" s="159"/>
      <c r="D209" s="159"/>
      <c r="E209" s="159"/>
      <c r="F209" s="159"/>
      <c r="G209" s="159"/>
      <c r="H209" s="159"/>
      <c r="I209" s="169"/>
      <c r="J209" s="169"/>
      <c r="K209" s="159"/>
      <c r="L209" s="150"/>
      <c r="M209" s="157"/>
      <c r="N209" s="157"/>
      <c r="O209" s="152"/>
      <c r="P209" s="159"/>
      <c r="Q209" s="182"/>
      <c r="R209" s="155"/>
      <c r="S209" s="159"/>
      <c r="T209" s="150"/>
      <c r="U209" s="219"/>
      <c r="V209" s="219"/>
      <c r="W209" s="7">
        <f t="shared" si="76"/>
        <v>0</v>
      </c>
      <c r="X209" s="159"/>
      <c r="Y209" s="159">
        <f t="shared" si="77"/>
        <v>0</v>
      </c>
      <c r="Z209" s="159"/>
      <c r="AA209" s="159"/>
      <c r="AB209" s="166"/>
      <c r="AC209" s="166" t="s">
        <v>62</v>
      </c>
      <c r="AD209" s="166" t="s">
        <v>61</v>
      </c>
      <c r="AE209" s="166" t="s">
        <v>62</v>
      </c>
      <c r="AF209" s="166" t="s">
        <v>62</v>
      </c>
      <c r="AG209" s="166" t="s">
        <v>61</v>
      </c>
      <c r="AH209" s="166" t="s">
        <v>61</v>
      </c>
      <c r="AI209" s="166" t="s">
        <v>61</v>
      </c>
      <c r="AJ209" s="166" t="s">
        <v>61</v>
      </c>
      <c r="AK209" s="166" t="s">
        <v>61</v>
      </c>
      <c r="AL209" s="166" t="s">
        <v>62</v>
      </c>
      <c r="AM209" s="166" t="s">
        <v>62</v>
      </c>
      <c r="AN209" s="166" t="s">
        <v>61</v>
      </c>
      <c r="AO209" s="166" t="s">
        <v>61</v>
      </c>
      <c r="AP209" s="166" t="s">
        <v>61</v>
      </c>
      <c r="AQ209" s="166" t="s">
        <v>61</v>
      </c>
      <c r="AR209" s="166" t="s">
        <v>61</v>
      </c>
      <c r="AS209" s="166" t="s">
        <v>61</v>
      </c>
    </row>
    <row r="210" spans="1:45">
      <c r="A210" s="174">
        <v>13</v>
      </c>
      <c r="B210" s="158" t="s">
        <v>130</v>
      </c>
      <c r="C210" s="158" t="s">
        <v>301</v>
      </c>
      <c r="D210" s="158" t="s">
        <v>103</v>
      </c>
      <c r="E210" s="158" t="s">
        <v>302</v>
      </c>
      <c r="F210" s="158" t="s">
        <v>54</v>
      </c>
      <c r="G210" s="160" t="s">
        <v>303</v>
      </c>
      <c r="H210" s="235" t="s">
        <v>304</v>
      </c>
      <c r="I210" s="229">
        <v>40</v>
      </c>
      <c r="J210" s="175">
        <f>(L210*Q210)</f>
        <v>0</v>
      </c>
      <c r="K210" s="152" t="s">
        <v>305</v>
      </c>
      <c r="L210" s="228">
        <v>1</v>
      </c>
      <c r="M210" s="151">
        <v>43831</v>
      </c>
      <c r="N210" s="151">
        <v>44012</v>
      </c>
      <c r="O210" s="152">
        <v>1</v>
      </c>
      <c r="P210" s="152" t="s">
        <v>306</v>
      </c>
      <c r="Q210" s="153">
        <f>(Y210*T210)+(T212*Y212)+(T211*Y211)</f>
        <v>0</v>
      </c>
      <c r="R210" s="153" t="s">
        <v>59</v>
      </c>
      <c r="S210" s="104" t="s">
        <v>307</v>
      </c>
      <c r="T210" s="45">
        <v>0.2</v>
      </c>
      <c r="U210" s="107">
        <v>43831</v>
      </c>
      <c r="V210" s="107">
        <v>43920</v>
      </c>
      <c r="W210" s="7">
        <f>V210-U210</f>
        <v>89</v>
      </c>
      <c r="X210" s="104"/>
      <c r="Y210" s="8">
        <f t="shared" si="77"/>
        <v>0</v>
      </c>
      <c r="Z210" s="104"/>
      <c r="AA210" s="104"/>
      <c r="AB210" s="122" t="s">
        <v>61</v>
      </c>
      <c r="AC210" s="122" t="s">
        <v>61</v>
      </c>
      <c r="AD210" s="122" t="s">
        <v>62</v>
      </c>
      <c r="AE210" s="122" t="s">
        <v>61</v>
      </c>
      <c r="AF210" s="122" t="s">
        <v>61</v>
      </c>
      <c r="AG210" s="122" t="s">
        <v>61</v>
      </c>
      <c r="AH210" s="122" t="s">
        <v>61</v>
      </c>
      <c r="AI210" s="122" t="s">
        <v>61</v>
      </c>
      <c r="AJ210" s="122" t="s">
        <v>61</v>
      </c>
      <c r="AK210" s="122" t="s">
        <v>61</v>
      </c>
      <c r="AL210" s="122" t="s">
        <v>61</v>
      </c>
      <c r="AM210" s="122" t="s">
        <v>61</v>
      </c>
      <c r="AN210" s="122" t="s">
        <v>61</v>
      </c>
      <c r="AO210" s="122" t="s">
        <v>61</v>
      </c>
      <c r="AP210" s="122" t="s">
        <v>61</v>
      </c>
      <c r="AQ210" s="122" t="s">
        <v>61</v>
      </c>
      <c r="AR210" s="122" t="s">
        <v>61</v>
      </c>
      <c r="AS210" s="122" t="s">
        <v>62</v>
      </c>
    </row>
    <row r="211" spans="1:45" ht="41.45">
      <c r="A211" s="174"/>
      <c r="B211" s="174"/>
      <c r="C211" s="174"/>
      <c r="D211" s="174"/>
      <c r="E211" s="174"/>
      <c r="F211" s="174"/>
      <c r="G211" s="160"/>
      <c r="H211" s="235"/>
      <c r="I211" s="229"/>
      <c r="J211" s="229"/>
      <c r="K211" s="152"/>
      <c r="L211" s="228"/>
      <c r="M211" s="151"/>
      <c r="N211" s="151"/>
      <c r="O211" s="152"/>
      <c r="P211" s="152"/>
      <c r="Q211" s="154"/>
      <c r="R211" s="154"/>
      <c r="S211" s="112" t="s">
        <v>308</v>
      </c>
      <c r="T211" s="84">
        <v>0.3</v>
      </c>
      <c r="U211" s="107">
        <v>43831</v>
      </c>
      <c r="V211" s="107">
        <v>44012</v>
      </c>
      <c r="W211" s="7"/>
      <c r="X211" s="104"/>
      <c r="Y211" s="8">
        <f t="shared" si="77"/>
        <v>0</v>
      </c>
      <c r="Z211" s="104"/>
      <c r="AA211" s="104"/>
      <c r="AB211" s="122" t="s">
        <v>61</v>
      </c>
      <c r="AC211" s="122" t="s">
        <v>61</v>
      </c>
      <c r="AD211" s="122" t="s">
        <v>62</v>
      </c>
      <c r="AE211" s="122" t="s">
        <v>61</v>
      </c>
      <c r="AF211" s="122" t="s">
        <v>61</v>
      </c>
      <c r="AG211" s="122" t="s">
        <v>61</v>
      </c>
      <c r="AH211" s="122" t="s">
        <v>61</v>
      </c>
      <c r="AI211" s="122" t="s">
        <v>61</v>
      </c>
      <c r="AJ211" s="122" t="s">
        <v>61</v>
      </c>
      <c r="AK211" s="122" t="s">
        <v>61</v>
      </c>
      <c r="AL211" s="122" t="s">
        <v>61</v>
      </c>
      <c r="AM211" s="122" t="s">
        <v>61</v>
      </c>
      <c r="AN211" s="122" t="s">
        <v>61</v>
      </c>
      <c r="AO211" s="122" t="s">
        <v>61</v>
      </c>
      <c r="AP211" s="122" t="s">
        <v>61</v>
      </c>
      <c r="AQ211" s="122" t="s">
        <v>61</v>
      </c>
      <c r="AR211" s="122" t="s">
        <v>61</v>
      </c>
      <c r="AS211" s="122" t="s">
        <v>62</v>
      </c>
    </row>
    <row r="212" spans="1:45">
      <c r="A212" s="174"/>
      <c r="B212" s="174"/>
      <c r="C212" s="174"/>
      <c r="D212" s="174"/>
      <c r="E212" s="174"/>
      <c r="F212" s="174"/>
      <c r="G212" s="160"/>
      <c r="H212" s="235"/>
      <c r="I212" s="229"/>
      <c r="J212" s="229"/>
      <c r="K212" s="152"/>
      <c r="L212" s="228"/>
      <c r="M212" s="151"/>
      <c r="N212" s="151"/>
      <c r="O212" s="152"/>
      <c r="P212" s="152"/>
      <c r="Q212" s="154"/>
      <c r="R212" s="155"/>
      <c r="S212" s="104" t="s">
        <v>309</v>
      </c>
      <c r="T212" s="45">
        <v>0.5</v>
      </c>
      <c r="U212" s="107">
        <v>43831</v>
      </c>
      <c r="V212" s="107">
        <v>44012</v>
      </c>
      <c r="W212" s="7">
        <f t="shared" ref="W212:W215" si="78">V212-U212</f>
        <v>181</v>
      </c>
      <c r="X212" s="104"/>
      <c r="Y212" s="8">
        <f t="shared" si="77"/>
        <v>0</v>
      </c>
      <c r="Z212" s="112"/>
      <c r="AA212" s="104"/>
      <c r="AB212" s="122" t="s">
        <v>61</v>
      </c>
      <c r="AC212" s="122" t="s">
        <v>61</v>
      </c>
      <c r="AD212" s="122" t="s">
        <v>62</v>
      </c>
      <c r="AE212" s="122" t="s">
        <v>61</v>
      </c>
      <c r="AF212" s="122" t="s">
        <v>61</v>
      </c>
      <c r="AG212" s="122" t="s">
        <v>61</v>
      </c>
      <c r="AH212" s="122" t="s">
        <v>61</v>
      </c>
      <c r="AI212" s="122" t="s">
        <v>61</v>
      </c>
      <c r="AJ212" s="122" t="s">
        <v>61</v>
      </c>
      <c r="AK212" s="122" t="s">
        <v>61</v>
      </c>
      <c r="AL212" s="122" t="s">
        <v>61</v>
      </c>
      <c r="AM212" s="122" t="s">
        <v>61</v>
      </c>
      <c r="AN212" s="122" t="s">
        <v>61</v>
      </c>
      <c r="AO212" s="122" t="s">
        <v>61</v>
      </c>
      <c r="AP212" s="122" t="s">
        <v>61</v>
      </c>
      <c r="AQ212" s="122" t="s">
        <v>61</v>
      </c>
      <c r="AR212" s="122" t="s">
        <v>61</v>
      </c>
      <c r="AS212" s="122" t="s">
        <v>62</v>
      </c>
    </row>
    <row r="213" spans="1:45" ht="27.6">
      <c r="A213" s="174"/>
      <c r="B213" s="174"/>
      <c r="C213" s="174"/>
      <c r="D213" s="174"/>
      <c r="E213" s="174"/>
      <c r="F213" s="174"/>
      <c r="G213" s="160" t="s">
        <v>310</v>
      </c>
      <c r="H213" s="231" t="s">
        <v>304</v>
      </c>
      <c r="I213" s="229">
        <v>60</v>
      </c>
      <c r="J213" s="175">
        <f>L213*Q213</f>
        <v>0</v>
      </c>
      <c r="K213" s="152" t="s">
        <v>311</v>
      </c>
      <c r="L213" s="228">
        <v>1</v>
      </c>
      <c r="M213" s="151">
        <v>43831</v>
      </c>
      <c r="N213" s="151">
        <v>44012</v>
      </c>
      <c r="O213" s="152">
        <v>9</v>
      </c>
      <c r="P213" s="152" t="s">
        <v>312</v>
      </c>
      <c r="Q213" s="153">
        <f>(T213*Y213)+(T214*Y214)+(T215*Y215)+(T216*Y216)</f>
        <v>0</v>
      </c>
      <c r="R213" s="153" t="s">
        <v>59</v>
      </c>
      <c r="S213" s="112" t="s">
        <v>313</v>
      </c>
      <c r="T213" s="84">
        <v>0.15</v>
      </c>
      <c r="U213" s="107">
        <v>43831</v>
      </c>
      <c r="V213" s="107">
        <v>43889</v>
      </c>
      <c r="W213" s="7">
        <f t="shared" si="78"/>
        <v>58</v>
      </c>
      <c r="X213" s="104"/>
      <c r="Y213" s="8">
        <f t="shared" si="77"/>
        <v>0</v>
      </c>
      <c r="Z213" s="112"/>
      <c r="AA213" s="46"/>
      <c r="AB213" s="122" t="s">
        <v>61</v>
      </c>
      <c r="AC213" s="122" t="s">
        <v>61</v>
      </c>
      <c r="AD213" s="122" t="s">
        <v>62</v>
      </c>
      <c r="AE213" s="122" t="s">
        <v>61</v>
      </c>
      <c r="AF213" s="122" t="s">
        <v>61</v>
      </c>
      <c r="AG213" s="122" t="s">
        <v>61</v>
      </c>
      <c r="AH213" s="122" t="s">
        <v>61</v>
      </c>
      <c r="AI213" s="122" t="s">
        <v>62</v>
      </c>
      <c r="AJ213" s="122" t="s">
        <v>61</v>
      </c>
      <c r="AK213" s="122" t="s">
        <v>61</v>
      </c>
      <c r="AL213" s="122" t="s">
        <v>61</v>
      </c>
      <c r="AM213" s="122" t="s">
        <v>61</v>
      </c>
      <c r="AN213" s="122" t="s">
        <v>61</v>
      </c>
      <c r="AO213" s="122" t="s">
        <v>61</v>
      </c>
      <c r="AP213" s="122" t="s">
        <v>61</v>
      </c>
      <c r="AQ213" s="122" t="s">
        <v>61</v>
      </c>
      <c r="AR213" s="122" t="s">
        <v>61</v>
      </c>
      <c r="AS213" s="122" t="s">
        <v>62</v>
      </c>
    </row>
    <row r="214" spans="1:45" ht="27.6">
      <c r="A214" s="174"/>
      <c r="B214" s="174"/>
      <c r="C214" s="174"/>
      <c r="D214" s="174"/>
      <c r="E214" s="174"/>
      <c r="F214" s="174"/>
      <c r="G214" s="160"/>
      <c r="H214" s="232"/>
      <c r="I214" s="229"/>
      <c r="J214" s="229"/>
      <c r="K214" s="152"/>
      <c r="L214" s="228"/>
      <c r="M214" s="151"/>
      <c r="N214" s="151"/>
      <c r="O214" s="152"/>
      <c r="P214" s="152"/>
      <c r="Q214" s="154"/>
      <c r="R214" s="154"/>
      <c r="S214" s="112" t="s">
        <v>314</v>
      </c>
      <c r="T214" s="84">
        <v>0.15</v>
      </c>
      <c r="U214" s="107" t="s">
        <v>315</v>
      </c>
      <c r="V214" s="107">
        <v>43951</v>
      </c>
      <c r="W214" s="7" t="e">
        <f t="shared" si="78"/>
        <v>#VALUE!</v>
      </c>
      <c r="X214" s="104"/>
      <c r="Y214" s="8">
        <f t="shared" si="77"/>
        <v>0</v>
      </c>
      <c r="Z214" s="112"/>
      <c r="AA214" s="46"/>
      <c r="AB214" s="122" t="s">
        <v>61</v>
      </c>
      <c r="AC214" s="122" t="s">
        <v>61</v>
      </c>
      <c r="AD214" s="122" t="s">
        <v>62</v>
      </c>
      <c r="AE214" s="122" t="s">
        <v>61</v>
      </c>
      <c r="AF214" s="122" t="s">
        <v>61</v>
      </c>
      <c r="AG214" s="122" t="s">
        <v>61</v>
      </c>
      <c r="AH214" s="122" t="s">
        <v>61</v>
      </c>
      <c r="AI214" s="122" t="s">
        <v>62</v>
      </c>
      <c r="AJ214" s="122" t="s">
        <v>61</v>
      </c>
      <c r="AK214" s="122" t="s">
        <v>61</v>
      </c>
      <c r="AL214" s="122" t="s">
        <v>61</v>
      </c>
      <c r="AM214" s="122" t="s">
        <v>61</v>
      </c>
      <c r="AN214" s="122" t="s">
        <v>61</v>
      </c>
      <c r="AO214" s="122" t="s">
        <v>61</v>
      </c>
      <c r="AP214" s="122" t="s">
        <v>61</v>
      </c>
      <c r="AQ214" s="122" t="s">
        <v>61</v>
      </c>
      <c r="AR214" s="122" t="s">
        <v>61</v>
      </c>
      <c r="AS214" s="122" t="s">
        <v>62</v>
      </c>
    </row>
    <row r="215" spans="1:45" ht="27.6">
      <c r="A215" s="174"/>
      <c r="B215" s="174"/>
      <c r="C215" s="174"/>
      <c r="D215" s="174"/>
      <c r="E215" s="174"/>
      <c r="F215" s="174"/>
      <c r="G215" s="160"/>
      <c r="H215" s="232"/>
      <c r="I215" s="229"/>
      <c r="J215" s="229"/>
      <c r="K215" s="152"/>
      <c r="L215" s="228"/>
      <c r="M215" s="151"/>
      <c r="N215" s="151"/>
      <c r="O215" s="152"/>
      <c r="P215" s="152"/>
      <c r="Q215" s="154"/>
      <c r="R215" s="154"/>
      <c r="S215" s="112" t="s">
        <v>316</v>
      </c>
      <c r="T215" s="84">
        <v>0.15</v>
      </c>
      <c r="U215" s="107">
        <v>43952</v>
      </c>
      <c r="V215" s="107">
        <v>44012</v>
      </c>
      <c r="W215" s="7">
        <f t="shared" si="78"/>
        <v>60</v>
      </c>
      <c r="X215" s="104"/>
      <c r="Y215" s="8">
        <f t="shared" si="77"/>
        <v>0</v>
      </c>
      <c r="Z215" s="112"/>
      <c r="AA215" s="46"/>
      <c r="AB215" s="122" t="s">
        <v>61</v>
      </c>
      <c r="AC215" s="122" t="s">
        <v>61</v>
      </c>
      <c r="AD215" s="122" t="s">
        <v>62</v>
      </c>
      <c r="AE215" s="122" t="s">
        <v>61</v>
      </c>
      <c r="AF215" s="122" t="s">
        <v>61</v>
      </c>
      <c r="AG215" s="122" t="s">
        <v>61</v>
      </c>
      <c r="AH215" s="122" t="s">
        <v>61</v>
      </c>
      <c r="AI215" s="122" t="s">
        <v>62</v>
      </c>
      <c r="AJ215" s="122" t="s">
        <v>61</v>
      </c>
      <c r="AK215" s="122" t="s">
        <v>61</v>
      </c>
      <c r="AL215" s="122" t="s">
        <v>61</v>
      </c>
      <c r="AM215" s="122" t="s">
        <v>61</v>
      </c>
      <c r="AN215" s="122" t="s">
        <v>61</v>
      </c>
      <c r="AO215" s="122" t="s">
        <v>61</v>
      </c>
      <c r="AP215" s="122" t="s">
        <v>61</v>
      </c>
      <c r="AQ215" s="122" t="s">
        <v>61</v>
      </c>
      <c r="AR215" s="122" t="s">
        <v>61</v>
      </c>
      <c r="AS215" s="122" t="s">
        <v>62</v>
      </c>
    </row>
    <row r="216" spans="1:45" ht="41.45">
      <c r="A216" s="174"/>
      <c r="B216" s="174"/>
      <c r="C216" s="174"/>
      <c r="D216" s="174"/>
      <c r="E216" s="174"/>
      <c r="F216" s="174"/>
      <c r="G216" s="160"/>
      <c r="H216" s="233"/>
      <c r="I216" s="229"/>
      <c r="J216" s="229"/>
      <c r="K216" s="152"/>
      <c r="L216" s="228"/>
      <c r="M216" s="151"/>
      <c r="N216" s="151"/>
      <c r="O216" s="152"/>
      <c r="P216" s="152"/>
      <c r="Q216" s="154"/>
      <c r="R216" s="154"/>
      <c r="S216" s="112" t="s">
        <v>317</v>
      </c>
      <c r="T216" s="84">
        <v>0.55000000000000004</v>
      </c>
      <c r="U216" s="107">
        <v>43831</v>
      </c>
      <c r="V216" s="107">
        <v>44012</v>
      </c>
      <c r="W216" s="7"/>
      <c r="X216" s="104"/>
      <c r="Y216" s="8">
        <f>IF(X213="ejecutado",1,0)</f>
        <v>0</v>
      </c>
      <c r="Z216" s="112"/>
      <c r="AA216" s="46"/>
      <c r="AB216" s="122" t="s">
        <v>61</v>
      </c>
      <c r="AC216" s="122" t="s">
        <v>61</v>
      </c>
      <c r="AD216" s="122" t="s">
        <v>62</v>
      </c>
      <c r="AE216" s="122" t="s">
        <v>61</v>
      </c>
      <c r="AF216" s="122" t="s">
        <v>61</v>
      </c>
      <c r="AG216" s="122" t="s">
        <v>61</v>
      </c>
      <c r="AH216" s="122" t="s">
        <v>61</v>
      </c>
      <c r="AI216" s="122" t="s">
        <v>62</v>
      </c>
      <c r="AJ216" s="122" t="s">
        <v>61</v>
      </c>
      <c r="AK216" s="122" t="s">
        <v>61</v>
      </c>
      <c r="AL216" s="122" t="s">
        <v>61</v>
      </c>
      <c r="AM216" s="122" t="s">
        <v>61</v>
      </c>
      <c r="AN216" s="122" t="s">
        <v>61</v>
      </c>
      <c r="AO216" s="122" t="s">
        <v>61</v>
      </c>
      <c r="AP216" s="122" t="s">
        <v>61</v>
      </c>
      <c r="AQ216" s="122" t="s">
        <v>61</v>
      </c>
      <c r="AR216" s="122" t="s">
        <v>61</v>
      </c>
      <c r="AS216" s="122" t="s">
        <v>62</v>
      </c>
    </row>
    <row r="217" spans="1:45" ht="27.6">
      <c r="A217" s="152">
        <v>14</v>
      </c>
      <c r="B217" s="152" t="s">
        <v>130</v>
      </c>
      <c r="C217" s="171" t="s">
        <v>289</v>
      </c>
      <c r="D217" s="152" t="s">
        <v>52</v>
      </c>
      <c r="E217" s="152" t="s">
        <v>113</v>
      </c>
      <c r="F217" s="152" t="s">
        <v>54</v>
      </c>
      <c r="G217" s="152" t="s">
        <v>290</v>
      </c>
      <c r="H217" s="152" t="s">
        <v>291</v>
      </c>
      <c r="I217" s="175">
        <v>1</v>
      </c>
      <c r="J217" s="175">
        <f>(L217*Q217)+(L221*Q221)</f>
        <v>0</v>
      </c>
      <c r="K217" s="152" t="s">
        <v>292</v>
      </c>
      <c r="L217" s="228">
        <v>0.8</v>
      </c>
      <c r="M217" s="151">
        <v>43860</v>
      </c>
      <c r="N217" s="151">
        <v>44012</v>
      </c>
      <c r="O217" s="152"/>
      <c r="P217" s="152" t="s">
        <v>117</v>
      </c>
      <c r="Q217" s="182">
        <f>(T217*Y217)+(T218*Y218)+(T219*Y219)+(T220*Y220)</f>
        <v>0</v>
      </c>
      <c r="R217" s="182" t="s">
        <v>59</v>
      </c>
      <c r="S217" s="104" t="s">
        <v>293</v>
      </c>
      <c r="T217" s="106">
        <v>0.25</v>
      </c>
      <c r="U217" s="117">
        <v>43860</v>
      </c>
      <c r="V217" s="117">
        <v>43936</v>
      </c>
      <c r="W217" s="7">
        <f>V217-U217</f>
        <v>76</v>
      </c>
      <c r="X217" s="104"/>
      <c r="Y217" s="8">
        <f>IF(X217="ejecutado",1,0)</f>
        <v>0</v>
      </c>
      <c r="Z217" s="9"/>
      <c r="AA217" s="9"/>
      <c r="AB217" s="122" t="s">
        <v>61</v>
      </c>
      <c r="AC217" s="122" t="s">
        <v>61</v>
      </c>
      <c r="AD217" s="122" t="s">
        <v>62</v>
      </c>
      <c r="AE217" s="122" t="s">
        <v>61</v>
      </c>
      <c r="AF217" s="122" t="s">
        <v>61</v>
      </c>
      <c r="AG217" s="122" t="s">
        <v>61</v>
      </c>
      <c r="AH217" s="122" t="s">
        <v>61</v>
      </c>
      <c r="AI217" s="122" t="s">
        <v>62</v>
      </c>
      <c r="AJ217" s="122" t="s">
        <v>61</v>
      </c>
      <c r="AK217" s="122" t="s">
        <v>61</v>
      </c>
      <c r="AL217" s="122" t="s">
        <v>61</v>
      </c>
      <c r="AM217" s="122" t="s">
        <v>61</v>
      </c>
      <c r="AN217" s="122" t="s">
        <v>61</v>
      </c>
      <c r="AO217" s="122" t="s">
        <v>61</v>
      </c>
      <c r="AP217" s="122" t="s">
        <v>61</v>
      </c>
      <c r="AQ217" s="122" t="s">
        <v>61</v>
      </c>
      <c r="AR217" s="122" t="s">
        <v>61</v>
      </c>
      <c r="AS217" s="122" t="s">
        <v>62</v>
      </c>
    </row>
    <row r="218" spans="1:45" ht="41.45">
      <c r="A218" s="152"/>
      <c r="B218" s="152"/>
      <c r="C218" s="171"/>
      <c r="D218" s="152"/>
      <c r="E218" s="152"/>
      <c r="F218" s="152"/>
      <c r="G218" s="152"/>
      <c r="H218" s="152"/>
      <c r="I218" s="229"/>
      <c r="J218" s="229"/>
      <c r="K218" s="152"/>
      <c r="L218" s="228"/>
      <c r="M218" s="151"/>
      <c r="N218" s="151"/>
      <c r="O218" s="152"/>
      <c r="P218" s="152"/>
      <c r="Q218" s="182"/>
      <c r="R218" s="182"/>
      <c r="S218" s="104" t="s">
        <v>294</v>
      </c>
      <c r="T218" s="106">
        <v>0.25</v>
      </c>
      <c r="U218" s="117">
        <v>43936</v>
      </c>
      <c r="V218" s="117">
        <v>43951</v>
      </c>
      <c r="W218" s="7">
        <f t="shared" ref="W218:W219" si="79">V218-U218</f>
        <v>15</v>
      </c>
      <c r="X218" s="104"/>
      <c r="Y218" s="8">
        <f t="shared" ref="Y218:Y219" si="80">IF(X218="ejecutado",1,0)</f>
        <v>0</v>
      </c>
      <c r="Z218" s="9"/>
      <c r="AA218" s="9"/>
      <c r="AB218" s="122" t="s">
        <v>61</v>
      </c>
      <c r="AC218" s="122" t="s">
        <v>61</v>
      </c>
      <c r="AD218" s="122" t="s">
        <v>62</v>
      </c>
      <c r="AE218" s="122" t="s">
        <v>61</v>
      </c>
      <c r="AF218" s="122" t="s">
        <v>61</v>
      </c>
      <c r="AG218" s="122" t="s">
        <v>61</v>
      </c>
      <c r="AH218" s="122" t="s">
        <v>61</v>
      </c>
      <c r="AI218" s="122" t="s">
        <v>62</v>
      </c>
      <c r="AJ218" s="122" t="s">
        <v>61</v>
      </c>
      <c r="AK218" s="122" t="s">
        <v>61</v>
      </c>
      <c r="AL218" s="122" t="s">
        <v>61</v>
      </c>
      <c r="AM218" s="122" t="s">
        <v>61</v>
      </c>
      <c r="AN218" s="122" t="s">
        <v>61</v>
      </c>
      <c r="AO218" s="122" t="s">
        <v>61</v>
      </c>
      <c r="AP218" s="122" t="s">
        <v>61</v>
      </c>
      <c r="AQ218" s="122" t="s">
        <v>61</v>
      </c>
      <c r="AR218" s="122" t="s">
        <v>61</v>
      </c>
      <c r="AS218" s="122" t="s">
        <v>62</v>
      </c>
    </row>
    <row r="219" spans="1:45" ht="27.6">
      <c r="A219" s="152"/>
      <c r="B219" s="152"/>
      <c r="C219" s="171"/>
      <c r="D219" s="152"/>
      <c r="E219" s="152"/>
      <c r="F219" s="152"/>
      <c r="G219" s="152"/>
      <c r="H219" s="152"/>
      <c r="I219" s="229"/>
      <c r="J219" s="229"/>
      <c r="K219" s="152"/>
      <c r="L219" s="228"/>
      <c r="M219" s="151"/>
      <c r="N219" s="151"/>
      <c r="O219" s="152"/>
      <c r="P219" s="152"/>
      <c r="Q219" s="182"/>
      <c r="R219" s="182"/>
      <c r="S219" s="104" t="s">
        <v>295</v>
      </c>
      <c r="T219" s="106">
        <v>0.25</v>
      </c>
      <c r="U219" s="117">
        <v>43922</v>
      </c>
      <c r="V219" s="117">
        <v>43997</v>
      </c>
      <c r="W219" s="7">
        <f t="shared" si="79"/>
        <v>75</v>
      </c>
      <c r="X219" s="104"/>
      <c r="Y219" s="8">
        <f t="shared" si="80"/>
        <v>0</v>
      </c>
      <c r="Z219" s="9"/>
      <c r="AA219" s="9"/>
      <c r="AB219" s="122" t="s">
        <v>61</v>
      </c>
      <c r="AC219" s="122" t="s">
        <v>61</v>
      </c>
      <c r="AD219" s="122" t="s">
        <v>62</v>
      </c>
      <c r="AE219" s="122" t="s">
        <v>61</v>
      </c>
      <c r="AF219" s="122" t="s">
        <v>61</v>
      </c>
      <c r="AG219" s="122" t="s">
        <v>61</v>
      </c>
      <c r="AH219" s="122" t="s">
        <v>61</v>
      </c>
      <c r="AI219" s="122" t="s">
        <v>62</v>
      </c>
      <c r="AJ219" s="122" t="s">
        <v>61</v>
      </c>
      <c r="AK219" s="122" t="s">
        <v>61</v>
      </c>
      <c r="AL219" s="122" t="s">
        <v>61</v>
      </c>
      <c r="AM219" s="122" t="s">
        <v>61</v>
      </c>
      <c r="AN219" s="122" t="s">
        <v>61</v>
      </c>
      <c r="AO219" s="122" t="s">
        <v>61</v>
      </c>
      <c r="AP219" s="122" t="s">
        <v>61</v>
      </c>
      <c r="AQ219" s="122" t="s">
        <v>61</v>
      </c>
      <c r="AR219" s="122" t="s">
        <v>61</v>
      </c>
      <c r="AS219" s="122" t="s">
        <v>62</v>
      </c>
    </row>
    <row r="220" spans="1:45" ht="41.45">
      <c r="A220" s="152"/>
      <c r="B220" s="152"/>
      <c r="C220" s="171"/>
      <c r="D220" s="152"/>
      <c r="E220" s="152"/>
      <c r="F220" s="152"/>
      <c r="G220" s="152"/>
      <c r="H220" s="152"/>
      <c r="I220" s="229"/>
      <c r="J220" s="229"/>
      <c r="K220" s="152"/>
      <c r="L220" s="228"/>
      <c r="M220" s="151"/>
      <c r="N220" s="151"/>
      <c r="O220" s="152"/>
      <c r="P220" s="152"/>
      <c r="Q220" s="182"/>
      <c r="R220" s="182"/>
      <c r="S220" s="104" t="s">
        <v>296</v>
      </c>
      <c r="T220" s="106">
        <v>0.25</v>
      </c>
      <c r="U220" s="117">
        <v>43997</v>
      </c>
      <c r="V220" s="117">
        <v>44012</v>
      </c>
      <c r="W220" s="7"/>
      <c r="X220" s="104"/>
      <c r="Y220" s="8">
        <f>IF(X220="ejecutado",1,0)</f>
        <v>0</v>
      </c>
      <c r="Z220" s="9"/>
      <c r="AA220" s="9"/>
      <c r="AB220" s="122" t="s">
        <v>61</v>
      </c>
      <c r="AC220" s="122" t="s">
        <v>61</v>
      </c>
      <c r="AD220" s="122" t="s">
        <v>62</v>
      </c>
      <c r="AE220" s="122" t="s">
        <v>61</v>
      </c>
      <c r="AF220" s="122" t="s">
        <v>61</v>
      </c>
      <c r="AG220" s="122" t="s">
        <v>61</v>
      </c>
      <c r="AH220" s="122" t="s">
        <v>61</v>
      </c>
      <c r="AI220" s="122" t="s">
        <v>62</v>
      </c>
      <c r="AJ220" s="122" t="s">
        <v>61</v>
      </c>
      <c r="AK220" s="122" t="s">
        <v>61</v>
      </c>
      <c r="AL220" s="122" t="s">
        <v>61</v>
      </c>
      <c r="AM220" s="122" t="s">
        <v>61</v>
      </c>
      <c r="AN220" s="122" t="s">
        <v>61</v>
      </c>
      <c r="AO220" s="122" t="s">
        <v>61</v>
      </c>
      <c r="AP220" s="122" t="s">
        <v>61</v>
      </c>
      <c r="AQ220" s="122" t="s">
        <v>61</v>
      </c>
      <c r="AR220" s="122" t="s">
        <v>61</v>
      </c>
      <c r="AS220" s="122" t="s">
        <v>62</v>
      </c>
    </row>
    <row r="221" spans="1:45" ht="55.15">
      <c r="A221" s="152"/>
      <c r="B221" s="152"/>
      <c r="C221" s="171"/>
      <c r="D221" s="152"/>
      <c r="E221" s="152"/>
      <c r="F221" s="152"/>
      <c r="G221" s="152"/>
      <c r="H221" s="152"/>
      <c r="I221" s="229"/>
      <c r="J221" s="229"/>
      <c r="K221" s="152" t="s">
        <v>297</v>
      </c>
      <c r="L221" s="228">
        <v>0.2</v>
      </c>
      <c r="M221" s="151">
        <v>43831</v>
      </c>
      <c r="N221" s="151">
        <v>44012</v>
      </c>
      <c r="O221" s="152"/>
      <c r="P221" s="152" t="s">
        <v>298</v>
      </c>
      <c r="Q221" s="182">
        <f>(T221*Y221)+(T222*Y222)</f>
        <v>0</v>
      </c>
      <c r="R221" s="182" t="s">
        <v>59</v>
      </c>
      <c r="S221" s="104" t="s">
        <v>299</v>
      </c>
      <c r="T221" s="106">
        <v>0.5</v>
      </c>
      <c r="U221" s="117">
        <v>43831</v>
      </c>
      <c r="V221" s="117">
        <v>43920</v>
      </c>
      <c r="W221" s="7">
        <f>V221-U221</f>
        <v>89</v>
      </c>
      <c r="X221" s="104"/>
      <c r="Y221" s="8">
        <f>IF(X221="ejecutado",1,0)</f>
        <v>0</v>
      </c>
      <c r="Z221" s="9"/>
      <c r="AA221" s="9"/>
      <c r="AB221" s="122" t="s">
        <v>61</v>
      </c>
      <c r="AC221" s="122" t="s">
        <v>61</v>
      </c>
      <c r="AD221" s="122" t="s">
        <v>62</v>
      </c>
      <c r="AE221" s="122" t="s">
        <v>61</v>
      </c>
      <c r="AF221" s="122" t="s">
        <v>61</v>
      </c>
      <c r="AG221" s="122" t="s">
        <v>61</v>
      </c>
      <c r="AH221" s="122" t="s">
        <v>61</v>
      </c>
      <c r="AI221" s="122" t="s">
        <v>61</v>
      </c>
      <c r="AJ221" s="122" t="s">
        <v>61</v>
      </c>
      <c r="AK221" s="122" t="s">
        <v>61</v>
      </c>
      <c r="AL221" s="122" t="s">
        <v>61</v>
      </c>
      <c r="AM221" s="122" t="s">
        <v>61</v>
      </c>
      <c r="AN221" s="122" t="s">
        <v>61</v>
      </c>
      <c r="AO221" s="122" t="s">
        <v>61</v>
      </c>
      <c r="AP221" s="122" t="s">
        <v>61</v>
      </c>
      <c r="AQ221" s="122" t="s">
        <v>61</v>
      </c>
      <c r="AR221" s="122" t="s">
        <v>61</v>
      </c>
      <c r="AS221" s="122" t="s">
        <v>61</v>
      </c>
    </row>
    <row r="222" spans="1:45" ht="55.15">
      <c r="A222" s="152"/>
      <c r="B222" s="152"/>
      <c r="C222" s="171"/>
      <c r="D222" s="152"/>
      <c r="E222" s="152"/>
      <c r="F222" s="152"/>
      <c r="G222" s="152"/>
      <c r="H222" s="152"/>
      <c r="I222" s="229"/>
      <c r="J222" s="229"/>
      <c r="K222" s="152"/>
      <c r="L222" s="228"/>
      <c r="M222" s="151"/>
      <c r="N222" s="151"/>
      <c r="O222" s="152"/>
      <c r="P222" s="152"/>
      <c r="Q222" s="182"/>
      <c r="R222" s="182"/>
      <c r="S222" s="104" t="s">
        <v>300</v>
      </c>
      <c r="T222" s="106">
        <v>0.5</v>
      </c>
      <c r="U222" s="107">
        <v>43922</v>
      </c>
      <c r="V222" s="107">
        <v>44012</v>
      </c>
      <c r="W222" s="7">
        <f t="shared" ref="W222" si="81">V222-U222</f>
        <v>90</v>
      </c>
      <c r="X222" s="104"/>
      <c r="Y222" s="8">
        <f t="shared" ref="Y222" si="82">IF(X222="ejecutado",1,0)</f>
        <v>0</v>
      </c>
      <c r="Z222" s="9"/>
      <c r="AA222" s="9"/>
      <c r="AB222" s="122" t="s">
        <v>61</v>
      </c>
      <c r="AC222" s="122" t="s">
        <v>61</v>
      </c>
      <c r="AD222" s="122" t="s">
        <v>62</v>
      </c>
      <c r="AE222" s="122" t="s">
        <v>61</v>
      </c>
      <c r="AF222" s="122" t="s">
        <v>61</v>
      </c>
      <c r="AG222" s="122" t="s">
        <v>61</v>
      </c>
      <c r="AH222" s="122" t="s">
        <v>61</v>
      </c>
      <c r="AI222" s="122" t="s">
        <v>61</v>
      </c>
      <c r="AJ222" s="122" t="s">
        <v>61</v>
      </c>
      <c r="AK222" s="122" t="s">
        <v>61</v>
      </c>
      <c r="AL222" s="122" t="s">
        <v>61</v>
      </c>
      <c r="AM222" s="122" t="s">
        <v>61</v>
      </c>
      <c r="AN222" s="122" t="s">
        <v>61</v>
      </c>
      <c r="AO222" s="122" t="s">
        <v>61</v>
      </c>
      <c r="AP222" s="122" t="s">
        <v>61</v>
      </c>
      <c r="AQ222" s="122" t="s">
        <v>61</v>
      </c>
      <c r="AR222" s="122" t="s">
        <v>61</v>
      </c>
      <c r="AS222" s="122" t="s">
        <v>61</v>
      </c>
    </row>
    <row r="223" spans="1:45">
      <c r="A223" s="158">
        <v>15</v>
      </c>
      <c r="B223" s="158" t="s">
        <v>536</v>
      </c>
      <c r="C223" s="158" t="s">
        <v>537</v>
      </c>
      <c r="D223" s="158" t="s">
        <v>184</v>
      </c>
      <c r="E223" s="158" t="s">
        <v>185</v>
      </c>
      <c r="F223" s="158" t="s">
        <v>170</v>
      </c>
      <c r="G223" s="158" t="s">
        <v>538</v>
      </c>
      <c r="H223" s="158" t="s">
        <v>539</v>
      </c>
      <c r="I223" s="167">
        <v>1</v>
      </c>
      <c r="J223" s="167">
        <f>(Q239*L239)+(Q241*L241)</f>
        <v>0</v>
      </c>
      <c r="K223" s="152" t="s">
        <v>540</v>
      </c>
      <c r="L223" s="228">
        <v>0.5</v>
      </c>
      <c r="M223" s="151">
        <v>43862</v>
      </c>
      <c r="N223" s="151">
        <v>44042</v>
      </c>
      <c r="O223" s="152"/>
      <c r="P223" s="152" t="s">
        <v>306</v>
      </c>
      <c r="Q223" s="153">
        <v>0</v>
      </c>
      <c r="R223" s="153" t="s">
        <v>541</v>
      </c>
      <c r="S223" s="123" t="s">
        <v>542</v>
      </c>
      <c r="T223" s="106">
        <v>0.1</v>
      </c>
      <c r="U223" s="117">
        <f>M223</f>
        <v>43862</v>
      </c>
      <c r="V223" s="117">
        <f>U223+30</f>
        <v>43892</v>
      </c>
      <c r="W223" s="7">
        <f>V223-U223</f>
        <v>30</v>
      </c>
      <c r="X223" s="104"/>
      <c r="Y223" s="8">
        <f>IF(X223="ejecutado",1,0)</f>
        <v>0</v>
      </c>
      <c r="Z223" s="9"/>
      <c r="AA223" s="9"/>
      <c r="AB223" s="122" t="s">
        <v>61</v>
      </c>
      <c r="AC223" s="122" t="s">
        <v>61</v>
      </c>
      <c r="AD223" s="122" t="s">
        <v>61</v>
      </c>
      <c r="AE223" s="122" t="s">
        <v>61</v>
      </c>
      <c r="AF223" s="122" t="s">
        <v>61</v>
      </c>
      <c r="AG223" s="122" t="s">
        <v>61</v>
      </c>
      <c r="AH223" s="122" t="s">
        <v>61</v>
      </c>
      <c r="AI223" s="122" t="s">
        <v>61</v>
      </c>
      <c r="AJ223" s="122" t="s">
        <v>61</v>
      </c>
      <c r="AK223" s="122" t="s">
        <v>61</v>
      </c>
      <c r="AL223" s="122" t="s">
        <v>61</v>
      </c>
      <c r="AM223" s="122" t="s">
        <v>61</v>
      </c>
      <c r="AN223" s="122" t="s">
        <v>61</v>
      </c>
      <c r="AO223" s="122" t="s">
        <v>61</v>
      </c>
      <c r="AP223" s="122" t="s">
        <v>61</v>
      </c>
      <c r="AQ223" s="122" t="s">
        <v>61</v>
      </c>
      <c r="AR223" s="122" t="s">
        <v>61</v>
      </c>
      <c r="AS223" s="122" t="s">
        <v>61</v>
      </c>
    </row>
    <row r="224" spans="1:45">
      <c r="A224" s="174"/>
      <c r="B224" s="174"/>
      <c r="C224" s="174"/>
      <c r="D224" s="174"/>
      <c r="E224" s="174"/>
      <c r="F224" s="174"/>
      <c r="G224" s="174"/>
      <c r="H224" s="174"/>
      <c r="I224" s="165"/>
      <c r="J224" s="165"/>
      <c r="K224" s="152"/>
      <c r="L224" s="228"/>
      <c r="M224" s="151"/>
      <c r="N224" s="151"/>
      <c r="O224" s="152"/>
      <c r="P224" s="152"/>
      <c r="Q224" s="154"/>
      <c r="R224" s="154"/>
      <c r="S224" s="123" t="s">
        <v>543</v>
      </c>
      <c r="T224" s="106">
        <v>0.1</v>
      </c>
      <c r="U224" s="117">
        <f t="shared" ref="U224:U230" si="83">V223</f>
        <v>43892</v>
      </c>
      <c r="V224" s="117">
        <f>U224+30</f>
        <v>43922</v>
      </c>
      <c r="W224" s="7">
        <f t="shared" ref="W224:W225" si="84">V224-U224</f>
        <v>30</v>
      </c>
      <c r="X224" s="104"/>
      <c r="Y224" s="8">
        <f t="shared" ref="Y224:Y225" si="85">IF(X224="ejecutado",1,0)</f>
        <v>0</v>
      </c>
      <c r="Z224" s="9"/>
      <c r="AA224" s="9"/>
      <c r="AB224" s="122" t="s">
        <v>61</v>
      </c>
      <c r="AC224" s="122" t="s">
        <v>61</v>
      </c>
      <c r="AD224" s="122" t="s">
        <v>61</v>
      </c>
      <c r="AE224" s="122" t="s">
        <v>61</v>
      </c>
      <c r="AF224" s="122" t="s">
        <v>61</v>
      </c>
      <c r="AG224" s="122" t="s">
        <v>61</v>
      </c>
      <c r="AH224" s="122" t="s">
        <v>61</v>
      </c>
      <c r="AI224" s="122" t="s">
        <v>61</v>
      </c>
      <c r="AJ224" s="122" t="s">
        <v>61</v>
      </c>
      <c r="AK224" s="122" t="s">
        <v>61</v>
      </c>
      <c r="AL224" s="122" t="s">
        <v>61</v>
      </c>
      <c r="AM224" s="122" t="s">
        <v>61</v>
      </c>
      <c r="AN224" s="122" t="s">
        <v>61</v>
      </c>
      <c r="AO224" s="122" t="s">
        <v>61</v>
      </c>
      <c r="AP224" s="122" t="s">
        <v>61</v>
      </c>
      <c r="AQ224" s="122" t="s">
        <v>61</v>
      </c>
      <c r="AR224" s="122" t="s">
        <v>61</v>
      </c>
      <c r="AS224" s="122" t="s">
        <v>61</v>
      </c>
    </row>
    <row r="225" spans="1:45">
      <c r="A225" s="174"/>
      <c r="B225" s="174"/>
      <c r="C225" s="174"/>
      <c r="D225" s="174"/>
      <c r="E225" s="174"/>
      <c r="F225" s="174"/>
      <c r="G225" s="174"/>
      <c r="H225" s="174"/>
      <c r="I225" s="165"/>
      <c r="J225" s="165"/>
      <c r="K225" s="152"/>
      <c r="L225" s="228"/>
      <c r="M225" s="151"/>
      <c r="N225" s="151"/>
      <c r="O225" s="152"/>
      <c r="P225" s="152"/>
      <c r="Q225" s="154"/>
      <c r="R225" s="154"/>
      <c r="S225" s="47" t="s">
        <v>544</v>
      </c>
      <c r="T225" s="106">
        <v>0.05</v>
      </c>
      <c r="U225" s="117">
        <f t="shared" si="83"/>
        <v>43922</v>
      </c>
      <c r="V225" s="117">
        <f>U225+10</f>
        <v>43932</v>
      </c>
      <c r="W225" s="7">
        <f t="shared" si="84"/>
        <v>10</v>
      </c>
      <c r="X225" s="104"/>
      <c r="Y225" s="8">
        <f t="shared" si="85"/>
        <v>0</v>
      </c>
      <c r="Z225" s="9"/>
      <c r="AA225" s="9"/>
      <c r="AB225" s="122" t="s">
        <v>61</v>
      </c>
      <c r="AC225" s="122" t="s">
        <v>61</v>
      </c>
      <c r="AD225" s="122" t="s">
        <v>61</v>
      </c>
      <c r="AE225" s="122" t="s">
        <v>61</v>
      </c>
      <c r="AF225" s="122" t="s">
        <v>61</v>
      </c>
      <c r="AG225" s="122" t="s">
        <v>61</v>
      </c>
      <c r="AH225" s="122" t="s">
        <v>61</v>
      </c>
      <c r="AI225" s="122" t="s">
        <v>61</v>
      </c>
      <c r="AJ225" s="122" t="s">
        <v>61</v>
      </c>
      <c r="AK225" s="122" t="s">
        <v>61</v>
      </c>
      <c r="AL225" s="122" t="s">
        <v>61</v>
      </c>
      <c r="AM225" s="122" t="s">
        <v>61</v>
      </c>
      <c r="AN225" s="122" t="s">
        <v>61</v>
      </c>
      <c r="AO225" s="122" t="s">
        <v>61</v>
      </c>
      <c r="AP225" s="122" t="s">
        <v>61</v>
      </c>
      <c r="AQ225" s="122" t="s">
        <v>61</v>
      </c>
      <c r="AR225" s="122" t="s">
        <v>61</v>
      </c>
      <c r="AS225" s="122" t="s">
        <v>61</v>
      </c>
    </row>
    <row r="226" spans="1:45">
      <c r="A226" s="174"/>
      <c r="B226" s="174"/>
      <c r="C226" s="174"/>
      <c r="D226" s="174"/>
      <c r="E226" s="174"/>
      <c r="F226" s="174"/>
      <c r="G226" s="174"/>
      <c r="H226" s="174"/>
      <c r="I226" s="165"/>
      <c r="J226" s="165"/>
      <c r="K226" s="152"/>
      <c r="L226" s="228"/>
      <c r="M226" s="151"/>
      <c r="N226" s="151"/>
      <c r="O226" s="152"/>
      <c r="P226" s="152"/>
      <c r="Q226" s="154"/>
      <c r="R226" s="154"/>
      <c r="S226" s="123" t="s">
        <v>545</v>
      </c>
      <c r="T226" s="106">
        <v>0.1</v>
      </c>
      <c r="U226" s="117">
        <f t="shared" si="83"/>
        <v>43932</v>
      </c>
      <c r="V226" s="117">
        <f>U226+30</f>
        <v>43962</v>
      </c>
      <c r="W226" s="7"/>
      <c r="X226" s="104"/>
      <c r="Y226" s="8"/>
      <c r="Z226" s="9"/>
      <c r="AA226" s="9"/>
      <c r="AB226" s="122" t="s">
        <v>62</v>
      </c>
      <c r="AC226" s="122" t="s">
        <v>62</v>
      </c>
      <c r="AD226" s="122" t="s">
        <v>62</v>
      </c>
      <c r="AE226" s="122" t="s">
        <v>62</v>
      </c>
      <c r="AF226" s="122" t="s">
        <v>62</v>
      </c>
      <c r="AG226" s="122" t="s">
        <v>62</v>
      </c>
      <c r="AH226" s="122" t="s">
        <v>62</v>
      </c>
      <c r="AI226" s="122" t="s">
        <v>62</v>
      </c>
      <c r="AJ226" s="122" t="s">
        <v>62</v>
      </c>
      <c r="AK226" s="122" t="s">
        <v>62</v>
      </c>
      <c r="AL226" s="122" t="s">
        <v>62</v>
      </c>
      <c r="AM226" s="122" t="s">
        <v>62</v>
      </c>
      <c r="AN226" s="122" t="s">
        <v>62</v>
      </c>
      <c r="AO226" s="122" t="s">
        <v>62</v>
      </c>
      <c r="AP226" s="122" t="s">
        <v>62</v>
      </c>
      <c r="AQ226" s="122" t="s">
        <v>62</v>
      </c>
      <c r="AR226" s="122" t="s">
        <v>62</v>
      </c>
      <c r="AS226" s="122" t="s">
        <v>62</v>
      </c>
    </row>
    <row r="227" spans="1:45" ht="27.6">
      <c r="A227" s="174"/>
      <c r="B227" s="174"/>
      <c r="C227" s="174"/>
      <c r="D227" s="174"/>
      <c r="E227" s="174"/>
      <c r="F227" s="174"/>
      <c r="G227" s="174"/>
      <c r="H227" s="174"/>
      <c r="I227" s="165"/>
      <c r="J227" s="165"/>
      <c r="K227" s="152"/>
      <c r="L227" s="228"/>
      <c r="M227" s="151"/>
      <c r="N227" s="151"/>
      <c r="O227" s="152"/>
      <c r="P227" s="152"/>
      <c r="Q227" s="154"/>
      <c r="R227" s="154"/>
      <c r="S227" s="123" t="s">
        <v>546</v>
      </c>
      <c r="T227" s="106">
        <v>0.25</v>
      </c>
      <c r="U227" s="117">
        <f t="shared" si="83"/>
        <v>43962</v>
      </c>
      <c r="V227" s="117">
        <f>U227+45</f>
        <v>44007</v>
      </c>
      <c r="W227" s="7"/>
      <c r="X227" s="104"/>
      <c r="Y227" s="8"/>
      <c r="Z227" s="9"/>
      <c r="AA227" s="9"/>
      <c r="AB227" s="122" t="s">
        <v>62</v>
      </c>
      <c r="AC227" s="122" t="s">
        <v>62</v>
      </c>
      <c r="AD227" s="122" t="s">
        <v>62</v>
      </c>
      <c r="AE227" s="122" t="s">
        <v>62</v>
      </c>
      <c r="AF227" s="122" t="s">
        <v>62</v>
      </c>
      <c r="AG227" s="122" t="s">
        <v>62</v>
      </c>
      <c r="AH227" s="122" t="s">
        <v>62</v>
      </c>
      <c r="AI227" s="122" t="s">
        <v>62</v>
      </c>
      <c r="AJ227" s="122" t="s">
        <v>62</v>
      </c>
      <c r="AK227" s="122" t="s">
        <v>62</v>
      </c>
      <c r="AL227" s="122" t="s">
        <v>62</v>
      </c>
      <c r="AM227" s="122" t="s">
        <v>62</v>
      </c>
      <c r="AN227" s="122" t="s">
        <v>62</v>
      </c>
      <c r="AO227" s="122" t="s">
        <v>62</v>
      </c>
      <c r="AP227" s="122" t="s">
        <v>62</v>
      </c>
      <c r="AQ227" s="122" t="s">
        <v>62</v>
      </c>
      <c r="AR227" s="122" t="s">
        <v>62</v>
      </c>
      <c r="AS227" s="122" t="s">
        <v>62</v>
      </c>
    </row>
    <row r="228" spans="1:45">
      <c r="A228" s="174"/>
      <c r="B228" s="174"/>
      <c r="C228" s="174"/>
      <c r="D228" s="174"/>
      <c r="E228" s="174"/>
      <c r="F228" s="174"/>
      <c r="G228" s="174"/>
      <c r="H228" s="174"/>
      <c r="I228" s="165"/>
      <c r="J228" s="165"/>
      <c r="K228" s="152"/>
      <c r="L228" s="228"/>
      <c r="M228" s="151"/>
      <c r="N228" s="151"/>
      <c r="O228" s="152"/>
      <c r="P228" s="152"/>
      <c r="Q228" s="154"/>
      <c r="R228" s="154"/>
      <c r="S228" s="123" t="s">
        <v>547</v>
      </c>
      <c r="T228" s="106">
        <v>0.1</v>
      </c>
      <c r="U228" s="117">
        <f t="shared" si="83"/>
        <v>44007</v>
      </c>
      <c r="V228" s="117">
        <f>U228+10</f>
        <v>44017</v>
      </c>
      <c r="W228" s="7"/>
      <c r="X228" s="104"/>
      <c r="Y228" s="8"/>
      <c r="Z228" s="9"/>
      <c r="AA228" s="9"/>
      <c r="AB228" s="122" t="s">
        <v>62</v>
      </c>
      <c r="AC228" s="122" t="s">
        <v>62</v>
      </c>
      <c r="AD228" s="122" t="s">
        <v>62</v>
      </c>
      <c r="AE228" s="122" t="s">
        <v>62</v>
      </c>
      <c r="AF228" s="122" t="s">
        <v>62</v>
      </c>
      <c r="AG228" s="122" t="s">
        <v>62</v>
      </c>
      <c r="AH228" s="122" t="s">
        <v>62</v>
      </c>
      <c r="AI228" s="122" t="s">
        <v>62</v>
      </c>
      <c r="AJ228" s="122" t="s">
        <v>62</v>
      </c>
      <c r="AK228" s="122" t="s">
        <v>62</v>
      </c>
      <c r="AL228" s="122" t="s">
        <v>62</v>
      </c>
      <c r="AM228" s="122" t="s">
        <v>62</v>
      </c>
      <c r="AN228" s="122" t="s">
        <v>62</v>
      </c>
      <c r="AO228" s="122" t="s">
        <v>62</v>
      </c>
      <c r="AP228" s="122" t="s">
        <v>62</v>
      </c>
      <c r="AQ228" s="122" t="s">
        <v>62</v>
      </c>
      <c r="AR228" s="122" t="s">
        <v>62</v>
      </c>
      <c r="AS228" s="122" t="s">
        <v>62</v>
      </c>
    </row>
    <row r="229" spans="1:45">
      <c r="A229" s="174"/>
      <c r="B229" s="174"/>
      <c r="C229" s="174"/>
      <c r="D229" s="174"/>
      <c r="E229" s="174"/>
      <c r="F229" s="174"/>
      <c r="G229" s="174"/>
      <c r="H229" s="174"/>
      <c r="I229" s="165"/>
      <c r="J229" s="165"/>
      <c r="K229" s="152"/>
      <c r="L229" s="228"/>
      <c r="M229" s="151"/>
      <c r="N229" s="151"/>
      <c r="O229" s="152"/>
      <c r="P229" s="152"/>
      <c r="Q229" s="154"/>
      <c r="R229" s="154"/>
      <c r="S229" s="123" t="s">
        <v>548</v>
      </c>
      <c r="T229" s="106">
        <v>0.15</v>
      </c>
      <c r="U229" s="117">
        <f t="shared" si="83"/>
        <v>44017</v>
      </c>
      <c r="V229" s="117">
        <f>U229+10</f>
        <v>44027</v>
      </c>
      <c r="W229" s="7"/>
      <c r="X229" s="104"/>
      <c r="Y229" s="8"/>
      <c r="Z229" s="9"/>
      <c r="AA229" s="9"/>
      <c r="AB229" s="122" t="s">
        <v>62</v>
      </c>
      <c r="AC229" s="122" t="s">
        <v>62</v>
      </c>
      <c r="AD229" s="122" t="s">
        <v>62</v>
      </c>
      <c r="AE229" s="122" t="s">
        <v>62</v>
      </c>
      <c r="AF229" s="122" t="s">
        <v>62</v>
      </c>
      <c r="AG229" s="122" t="s">
        <v>62</v>
      </c>
      <c r="AH229" s="122" t="s">
        <v>62</v>
      </c>
      <c r="AI229" s="122" t="s">
        <v>62</v>
      </c>
      <c r="AJ229" s="122" t="s">
        <v>62</v>
      </c>
      <c r="AK229" s="122" t="s">
        <v>62</v>
      </c>
      <c r="AL229" s="122" t="s">
        <v>62</v>
      </c>
      <c r="AM229" s="122" t="s">
        <v>62</v>
      </c>
      <c r="AN229" s="122" t="s">
        <v>62</v>
      </c>
      <c r="AO229" s="122" t="s">
        <v>62</v>
      </c>
      <c r="AP229" s="122" t="s">
        <v>62</v>
      </c>
      <c r="AQ229" s="122" t="s">
        <v>62</v>
      </c>
      <c r="AR229" s="122" t="s">
        <v>62</v>
      </c>
      <c r="AS229" s="122" t="s">
        <v>62</v>
      </c>
    </row>
    <row r="230" spans="1:45">
      <c r="A230" s="174"/>
      <c r="B230" s="174"/>
      <c r="C230" s="174"/>
      <c r="D230" s="174"/>
      <c r="E230" s="174"/>
      <c r="F230" s="174"/>
      <c r="G230" s="174"/>
      <c r="H230" s="174"/>
      <c r="I230" s="165"/>
      <c r="J230" s="165"/>
      <c r="K230" s="152"/>
      <c r="L230" s="228"/>
      <c r="M230" s="151"/>
      <c r="N230" s="151"/>
      <c r="O230" s="152"/>
      <c r="P230" s="152"/>
      <c r="Q230" s="154"/>
      <c r="R230" s="154"/>
      <c r="S230" s="128" t="s">
        <v>549</v>
      </c>
      <c r="T230" s="106">
        <v>0.15</v>
      </c>
      <c r="U230" s="117">
        <f t="shared" si="83"/>
        <v>44027</v>
      </c>
      <c r="V230" s="117">
        <f>U230+15</f>
        <v>44042</v>
      </c>
      <c r="W230" s="7"/>
      <c r="X230" s="104"/>
      <c r="Y230" s="8"/>
      <c r="Z230" s="9"/>
      <c r="AA230" s="9"/>
      <c r="AB230" s="122" t="s">
        <v>62</v>
      </c>
      <c r="AC230" s="122" t="s">
        <v>62</v>
      </c>
      <c r="AD230" s="122" t="s">
        <v>62</v>
      </c>
      <c r="AE230" s="122" t="s">
        <v>62</v>
      </c>
      <c r="AF230" s="122" t="s">
        <v>62</v>
      </c>
      <c r="AG230" s="122" t="s">
        <v>62</v>
      </c>
      <c r="AH230" s="122" t="s">
        <v>62</v>
      </c>
      <c r="AI230" s="122" t="s">
        <v>62</v>
      </c>
      <c r="AJ230" s="122" t="s">
        <v>62</v>
      </c>
      <c r="AK230" s="122" t="s">
        <v>62</v>
      </c>
      <c r="AL230" s="122" t="s">
        <v>62</v>
      </c>
      <c r="AM230" s="122" t="s">
        <v>62</v>
      </c>
      <c r="AN230" s="122" t="s">
        <v>62</v>
      </c>
      <c r="AO230" s="122" t="s">
        <v>62</v>
      </c>
      <c r="AP230" s="122" t="s">
        <v>62</v>
      </c>
      <c r="AQ230" s="122" t="s">
        <v>62</v>
      </c>
      <c r="AR230" s="122" t="s">
        <v>62</v>
      </c>
      <c r="AS230" s="122" t="s">
        <v>62</v>
      </c>
    </row>
    <row r="231" spans="1:45">
      <c r="A231" s="174"/>
      <c r="B231" s="174"/>
      <c r="C231" s="174"/>
      <c r="D231" s="174"/>
      <c r="E231" s="174"/>
      <c r="F231" s="174"/>
      <c r="G231" s="174"/>
      <c r="H231" s="174"/>
      <c r="I231" s="165"/>
      <c r="J231" s="165"/>
      <c r="K231" s="152" t="s">
        <v>540</v>
      </c>
      <c r="L231" s="228">
        <v>0.5</v>
      </c>
      <c r="M231" s="151">
        <v>44044</v>
      </c>
      <c r="N231" s="151">
        <v>44196</v>
      </c>
      <c r="O231" s="152"/>
      <c r="P231" s="152" t="s">
        <v>306</v>
      </c>
      <c r="Q231" s="153">
        <v>0</v>
      </c>
      <c r="R231" s="153" t="s">
        <v>541</v>
      </c>
      <c r="S231" s="123" t="s">
        <v>542</v>
      </c>
      <c r="T231" s="106">
        <v>0.1</v>
      </c>
      <c r="U231" s="117">
        <f>M231</f>
        <v>44044</v>
      </c>
      <c r="V231" s="117">
        <f>U231+30</f>
        <v>44074</v>
      </c>
      <c r="W231" s="7">
        <f>V231-U231</f>
        <v>30</v>
      </c>
      <c r="X231" s="104"/>
      <c r="Y231" s="8">
        <f>IF(X231="ejecutado",1,0)</f>
        <v>0</v>
      </c>
      <c r="Z231" s="9"/>
      <c r="AA231" s="9"/>
      <c r="AB231" s="122" t="s">
        <v>61</v>
      </c>
      <c r="AC231" s="122" t="s">
        <v>61</v>
      </c>
      <c r="AD231" s="122" t="s">
        <v>61</v>
      </c>
      <c r="AE231" s="122" t="s">
        <v>61</v>
      </c>
      <c r="AF231" s="122" t="s">
        <v>61</v>
      </c>
      <c r="AG231" s="122" t="s">
        <v>61</v>
      </c>
      <c r="AH231" s="122" t="s">
        <v>61</v>
      </c>
      <c r="AI231" s="122" t="s">
        <v>61</v>
      </c>
      <c r="AJ231" s="122" t="s">
        <v>61</v>
      </c>
      <c r="AK231" s="122" t="s">
        <v>61</v>
      </c>
      <c r="AL231" s="122" t="s">
        <v>61</v>
      </c>
      <c r="AM231" s="122" t="s">
        <v>61</v>
      </c>
      <c r="AN231" s="122" t="s">
        <v>61</v>
      </c>
      <c r="AO231" s="122" t="s">
        <v>61</v>
      </c>
      <c r="AP231" s="122" t="s">
        <v>61</v>
      </c>
      <c r="AQ231" s="122" t="s">
        <v>61</v>
      </c>
      <c r="AR231" s="122" t="s">
        <v>61</v>
      </c>
      <c r="AS231" s="122" t="s">
        <v>61</v>
      </c>
    </row>
    <row r="232" spans="1:45">
      <c r="A232" s="174"/>
      <c r="B232" s="174"/>
      <c r="C232" s="174"/>
      <c r="D232" s="174"/>
      <c r="E232" s="174"/>
      <c r="F232" s="174"/>
      <c r="G232" s="174"/>
      <c r="H232" s="174"/>
      <c r="I232" s="165"/>
      <c r="J232" s="165"/>
      <c r="K232" s="152"/>
      <c r="L232" s="228"/>
      <c r="M232" s="151"/>
      <c r="N232" s="151"/>
      <c r="O232" s="152"/>
      <c r="P232" s="152"/>
      <c r="Q232" s="154"/>
      <c r="R232" s="154"/>
      <c r="S232" s="123" t="s">
        <v>543</v>
      </c>
      <c r="T232" s="106">
        <v>0.1</v>
      </c>
      <c r="U232" s="117">
        <f t="shared" ref="U232:U238" si="86">V231</f>
        <v>44074</v>
      </c>
      <c r="V232" s="117">
        <f>U232+30</f>
        <v>44104</v>
      </c>
      <c r="W232" s="7">
        <f t="shared" ref="W232:W233" si="87">V232-U232</f>
        <v>30</v>
      </c>
      <c r="X232" s="104"/>
      <c r="Y232" s="8">
        <f t="shared" ref="Y232:Y233" si="88">IF(X232="ejecutado",1,0)</f>
        <v>0</v>
      </c>
      <c r="Z232" s="9"/>
      <c r="AA232" s="9"/>
      <c r="AB232" s="122" t="s">
        <v>61</v>
      </c>
      <c r="AC232" s="122" t="s">
        <v>61</v>
      </c>
      <c r="AD232" s="122" t="s">
        <v>61</v>
      </c>
      <c r="AE232" s="122" t="s">
        <v>61</v>
      </c>
      <c r="AF232" s="122" t="s">
        <v>61</v>
      </c>
      <c r="AG232" s="122" t="s">
        <v>61</v>
      </c>
      <c r="AH232" s="122" t="s">
        <v>61</v>
      </c>
      <c r="AI232" s="122" t="s">
        <v>61</v>
      </c>
      <c r="AJ232" s="122" t="s">
        <v>61</v>
      </c>
      <c r="AK232" s="122" t="s">
        <v>61</v>
      </c>
      <c r="AL232" s="122" t="s">
        <v>61</v>
      </c>
      <c r="AM232" s="122" t="s">
        <v>61</v>
      </c>
      <c r="AN232" s="122" t="s">
        <v>61</v>
      </c>
      <c r="AO232" s="122" t="s">
        <v>61</v>
      </c>
      <c r="AP232" s="122" t="s">
        <v>61</v>
      </c>
      <c r="AQ232" s="122" t="s">
        <v>61</v>
      </c>
      <c r="AR232" s="122" t="s">
        <v>61</v>
      </c>
      <c r="AS232" s="122" t="s">
        <v>61</v>
      </c>
    </row>
    <row r="233" spans="1:45">
      <c r="A233" s="174"/>
      <c r="B233" s="174"/>
      <c r="C233" s="174"/>
      <c r="D233" s="174"/>
      <c r="E233" s="174"/>
      <c r="F233" s="174"/>
      <c r="G233" s="174"/>
      <c r="H233" s="174"/>
      <c r="I233" s="165"/>
      <c r="J233" s="165"/>
      <c r="K233" s="152"/>
      <c r="L233" s="228"/>
      <c r="M233" s="151"/>
      <c r="N233" s="151"/>
      <c r="O233" s="152"/>
      <c r="P233" s="152"/>
      <c r="Q233" s="154"/>
      <c r="R233" s="154"/>
      <c r="S233" s="47" t="s">
        <v>544</v>
      </c>
      <c r="T233" s="106">
        <v>0.05</v>
      </c>
      <c r="U233" s="117">
        <f t="shared" si="86"/>
        <v>44104</v>
      </c>
      <c r="V233" s="117">
        <f>U233+10</f>
        <v>44114</v>
      </c>
      <c r="W233" s="7">
        <f t="shared" si="87"/>
        <v>10</v>
      </c>
      <c r="X233" s="104"/>
      <c r="Y233" s="8">
        <f t="shared" si="88"/>
        <v>0</v>
      </c>
      <c r="Z233" s="9"/>
      <c r="AA233" s="9"/>
      <c r="AB233" s="122" t="s">
        <v>61</v>
      </c>
      <c r="AC233" s="122" t="s">
        <v>61</v>
      </c>
      <c r="AD233" s="122" t="s">
        <v>61</v>
      </c>
      <c r="AE233" s="122" t="s">
        <v>61</v>
      </c>
      <c r="AF233" s="122" t="s">
        <v>61</v>
      </c>
      <c r="AG233" s="122" t="s">
        <v>61</v>
      </c>
      <c r="AH233" s="122" t="s">
        <v>61</v>
      </c>
      <c r="AI233" s="122" t="s">
        <v>61</v>
      </c>
      <c r="AJ233" s="122" t="s">
        <v>61</v>
      </c>
      <c r="AK233" s="122" t="s">
        <v>61</v>
      </c>
      <c r="AL233" s="122" t="s">
        <v>61</v>
      </c>
      <c r="AM233" s="122" t="s">
        <v>61</v>
      </c>
      <c r="AN233" s="122" t="s">
        <v>61</v>
      </c>
      <c r="AO233" s="122" t="s">
        <v>61</v>
      </c>
      <c r="AP233" s="122" t="s">
        <v>61</v>
      </c>
      <c r="AQ233" s="122" t="s">
        <v>61</v>
      </c>
      <c r="AR233" s="122" t="s">
        <v>61</v>
      </c>
      <c r="AS233" s="122" t="s">
        <v>61</v>
      </c>
    </row>
    <row r="234" spans="1:45">
      <c r="A234" s="174"/>
      <c r="B234" s="174"/>
      <c r="C234" s="174"/>
      <c r="D234" s="174"/>
      <c r="E234" s="174"/>
      <c r="F234" s="174"/>
      <c r="G234" s="174"/>
      <c r="H234" s="174"/>
      <c r="I234" s="165"/>
      <c r="J234" s="165"/>
      <c r="K234" s="152"/>
      <c r="L234" s="228"/>
      <c r="M234" s="151"/>
      <c r="N234" s="151"/>
      <c r="O234" s="152"/>
      <c r="P234" s="152"/>
      <c r="Q234" s="154"/>
      <c r="R234" s="154"/>
      <c r="S234" s="123" t="s">
        <v>545</v>
      </c>
      <c r="T234" s="106">
        <v>0.1</v>
      </c>
      <c r="U234" s="117">
        <f t="shared" si="86"/>
        <v>44114</v>
      </c>
      <c r="V234" s="117">
        <f>U234+30</f>
        <v>44144</v>
      </c>
      <c r="W234" s="7"/>
      <c r="X234" s="104"/>
      <c r="Y234" s="8"/>
      <c r="Z234" s="9"/>
      <c r="AA234" s="9"/>
      <c r="AB234" s="122" t="s">
        <v>62</v>
      </c>
      <c r="AC234" s="122" t="s">
        <v>62</v>
      </c>
      <c r="AD234" s="122" t="s">
        <v>62</v>
      </c>
      <c r="AE234" s="122" t="s">
        <v>62</v>
      </c>
      <c r="AF234" s="122" t="s">
        <v>62</v>
      </c>
      <c r="AG234" s="122" t="s">
        <v>62</v>
      </c>
      <c r="AH234" s="122" t="s">
        <v>62</v>
      </c>
      <c r="AI234" s="122" t="s">
        <v>62</v>
      </c>
      <c r="AJ234" s="122" t="s">
        <v>62</v>
      </c>
      <c r="AK234" s="122" t="s">
        <v>62</v>
      </c>
      <c r="AL234" s="122" t="s">
        <v>62</v>
      </c>
      <c r="AM234" s="122" t="s">
        <v>62</v>
      </c>
      <c r="AN234" s="122" t="s">
        <v>62</v>
      </c>
      <c r="AO234" s="122" t="s">
        <v>62</v>
      </c>
      <c r="AP234" s="122" t="s">
        <v>62</v>
      </c>
      <c r="AQ234" s="122" t="s">
        <v>62</v>
      </c>
      <c r="AR234" s="122" t="s">
        <v>62</v>
      </c>
      <c r="AS234" s="122" t="s">
        <v>62</v>
      </c>
    </row>
    <row r="235" spans="1:45" ht="27.6">
      <c r="A235" s="174"/>
      <c r="B235" s="174"/>
      <c r="C235" s="174"/>
      <c r="D235" s="174"/>
      <c r="E235" s="174"/>
      <c r="F235" s="174"/>
      <c r="G235" s="174"/>
      <c r="H235" s="174"/>
      <c r="I235" s="165"/>
      <c r="J235" s="165"/>
      <c r="K235" s="152"/>
      <c r="L235" s="228"/>
      <c r="M235" s="151"/>
      <c r="N235" s="151"/>
      <c r="O235" s="152"/>
      <c r="P235" s="152"/>
      <c r="Q235" s="154"/>
      <c r="R235" s="154"/>
      <c r="S235" s="123" t="s">
        <v>546</v>
      </c>
      <c r="T235" s="106">
        <v>0.25</v>
      </c>
      <c r="U235" s="117">
        <f t="shared" si="86"/>
        <v>44144</v>
      </c>
      <c r="V235" s="117">
        <f>U235+45</f>
        <v>44189</v>
      </c>
      <c r="W235" s="7"/>
      <c r="X235" s="104"/>
      <c r="Y235" s="8"/>
      <c r="Z235" s="9"/>
      <c r="AA235" s="9"/>
      <c r="AB235" s="122" t="s">
        <v>62</v>
      </c>
      <c r="AC235" s="122" t="s">
        <v>62</v>
      </c>
      <c r="AD235" s="122" t="s">
        <v>62</v>
      </c>
      <c r="AE235" s="122" t="s">
        <v>62</v>
      </c>
      <c r="AF235" s="122" t="s">
        <v>62</v>
      </c>
      <c r="AG235" s="122" t="s">
        <v>62</v>
      </c>
      <c r="AH235" s="122" t="s">
        <v>62</v>
      </c>
      <c r="AI235" s="122" t="s">
        <v>62</v>
      </c>
      <c r="AJ235" s="122" t="s">
        <v>62</v>
      </c>
      <c r="AK235" s="122" t="s">
        <v>62</v>
      </c>
      <c r="AL235" s="122" t="s">
        <v>62</v>
      </c>
      <c r="AM235" s="122" t="s">
        <v>62</v>
      </c>
      <c r="AN235" s="122" t="s">
        <v>62</v>
      </c>
      <c r="AO235" s="122" t="s">
        <v>62</v>
      </c>
      <c r="AP235" s="122" t="s">
        <v>62</v>
      </c>
      <c r="AQ235" s="122" t="s">
        <v>62</v>
      </c>
      <c r="AR235" s="122" t="s">
        <v>62</v>
      </c>
      <c r="AS235" s="122" t="s">
        <v>62</v>
      </c>
    </row>
    <row r="236" spans="1:45">
      <c r="A236" s="174"/>
      <c r="B236" s="174"/>
      <c r="C236" s="174"/>
      <c r="D236" s="174"/>
      <c r="E236" s="174"/>
      <c r="F236" s="174"/>
      <c r="G236" s="174"/>
      <c r="H236" s="174"/>
      <c r="I236" s="165"/>
      <c r="J236" s="165"/>
      <c r="K236" s="152"/>
      <c r="L236" s="228"/>
      <c r="M236" s="151"/>
      <c r="N236" s="151"/>
      <c r="O236" s="152"/>
      <c r="P236" s="152"/>
      <c r="Q236" s="154"/>
      <c r="R236" s="154"/>
      <c r="S236" s="123" t="s">
        <v>547</v>
      </c>
      <c r="T236" s="106">
        <v>0.1</v>
      </c>
      <c r="U236" s="117">
        <f t="shared" si="86"/>
        <v>44189</v>
      </c>
      <c r="V236" s="117">
        <f>U236+10</f>
        <v>44199</v>
      </c>
      <c r="W236" s="7"/>
      <c r="X236" s="104"/>
      <c r="Y236" s="8"/>
      <c r="Z236" s="9"/>
      <c r="AA236" s="9"/>
      <c r="AB236" s="122" t="s">
        <v>62</v>
      </c>
      <c r="AC236" s="122" t="s">
        <v>62</v>
      </c>
      <c r="AD236" s="122" t="s">
        <v>62</v>
      </c>
      <c r="AE236" s="122" t="s">
        <v>62</v>
      </c>
      <c r="AF236" s="122" t="s">
        <v>62</v>
      </c>
      <c r="AG236" s="122" t="s">
        <v>62</v>
      </c>
      <c r="AH236" s="122" t="s">
        <v>62</v>
      </c>
      <c r="AI236" s="122" t="s">
        <v>62</v>
      </c>
      <c r="AJ236" s="122" t="s">
        <v>62</v>
      </c>
      <c r="AK236" s="122" t="s">
        <v>62</v>
      </c>
      <c r="AL236" s="122" t="s">
        <v>62</v>
      </c>
      <c r="AM236" s="122" t="s">
        <v>62</v>
      </c>
      <c r="AN236" s="122" t="s">
        <v>62</v>
      </c>
      <c r="AO236" s="122" t="s">
        <v>62</v>
      </c>
      <c r="AP236" s="122" t="s">
        <v>62</v>
      </c>
      <c r="AQ236" s="122" t="s">
        <v>62</v>
      </c>
      <c r="AR236" s="122" t="s">
        <v>62</v>
      </c>
      <c r="AS236" s="122" t="s">
        <v>62</v>
      </c>
    </row>
    <row r="237" spans="1:45">
      <c r="A237" s="174"/>
      <c r="B237" s="174"/>
      <c r="C237" s="174"/>
      <c r="D237" s="174"/>
      <c r="E237" s="174"/>
      <c r="F237" s="174"/>
      <c r="G237" s="174"/>
      <c r="H237" s="174"/>
      <c r="I237" s="165"/>
      <c r="J237" s="165"/>
      <c r="K237" s="152"/>
      <c r="L237" s="228"/>
      <c r="M237" s="151"/>
      <c r="N237" s="151"/>
      <c r="O237" s="152"/>
      <c r="P237" s="152"/>
      <c r="Q237" s="154"/>
      <c r="R237" s="154"/>
      <c r="S237" s="123" t="s">
        <v>548</v>
      </c>
      <c r="T237" s="106">
        <v>0.15</v>
      </c>
      <c r="U237" s="117">
        <f t="shared" si="86"/>
        <v>44199</v>
      </c>
      <c r="V237" s="117">
        <f>U237+10</f>
        <v>44209</v>
      </c>
      <c r="W237" s="7"/>
      <c r="X237" s="104"/>
      <c r="Y237" s="8"/>
      <c r="Z237" s="9"/>
      <c r="AA237" s="9"/>
      <c r="AB237" s="122" t="s">
        <v>62</v>
      </c>
      <c r="AC237" s="122" t="s">
        <v>62</v>
      </c>
      <c r="AD237" s="122" t="s">
        <v>62</v>
      </c>
      <c r="AE237" s="122" t="s">
        <v>62</v>
      </c>
      <c r="AF237" s="122" t="s">
        <v>62</v>
      </c>
      <c r="AG237" s="122" t="s">
        <v>62</v>
      </c>
      <c r="AH237" s="122" t="s">
        <v>62</v>
      </c>
      <c r="AI237" s="122" t="s">
        <v>62</v>
      </c>
      <c r="AJ237" s="122" t="s">
        <v>62</v>
      </c>
      <c r="AK237" s="122" t="s">
        <v>62</v>
      </c>
      <c r="AL237" s="122" t="s">
        <v>62</v>
      </c>
      <c r="AM237" s="122" t="s">
        <v>62</v>
      </c>
      <c r="AN237" s="122" t="s">
        <v>62</v>
      </c>
      <c r="AO237" s="122" t="s">
        <v>62</v>
      </c>
      <c r="AP237" s="122" t="s">
        <v>62</v>
      </c>
      <c r="AQ237" s="122" t="s">
        <v>62</v>
      </c>
      <c r="AR237" s="122" t="s">
        <v>62</v>
      </c>
      <c r="AS237" s="122" t="s">
        <v>62</v>
      </c>
    </row>
    <row r="238" spans="1:45">
      <c r="A238" s="174"/>
      <c r="B238" s="174"/>
      <c r="C238" s="174"/>
      <c r="D238" s="174"/>
      <c r="E238" s="174"/>
      <c r="F238" s="174"/>
      <c r="G238" s="174"/>
      <c r="H238" s="174"/>
      <c r="I238" s="165"/>
      <c r="J238" s="165"/>
      <c r="K238" s="152"/>
      <c r="L238" s="228"/>
      <c r="M238" s="151"/>
      <c r="N238" s="151"/>
      <c r="O238" s="152"/>
      <c r="P238" s="152"/>
      <c r="Q238" s="154"/>
      <c r="R238" s="154"/>
      <c r="S238" s="128" t="s">
        <v>549</v>
      </c>
      <c r="T238" s="106">
        <v>0.15</v>
      </c>
      <c r="U238" s="117">
        <f t="shared" si="86"/>
        <v>44209</v>
      </c>
      <c r="V238" s="117">
        <f>U238+15</f>
        <v>44224</v>
      </c>
      <c r="W238" s="7"/>
      <c r="X238" s="104"/>
      <c r="Y238" s="8"/>
      <c r="Z238" s="9"/>
      <c r="AA238" s="9"/>
      <c r="AB238" s="122" t="s">
        <v>62</v>
      </c>
      <c r="AC238" s="122" t="s">
        <v>62</v>
      </c>
      <c r="AD238" s="122" t="s">
        <v>62</v>
      </c>
      <c r="AE238" s="122" t="s">
        <v>62</v>
      </c>
      <c r="AF238" s="122" t="s">
        <v>62</v>
      </c>
      <c r="AG238" s="122" t="s">
        <v>62</v>
      </c>
      <c r="AH238" s="122" t="s">
        <v>62</v>
      </c>
      <c r="AI238" s="122" t="s">
        <v>62</v>
      </c>
      <c r="AJ238" s="122" t="s">
        <v>62</v>
      </c>
      <c r="AK238" s="122" t="s">
        <v>62</v>
      </c>
      <c r="AL238" s="122" t="s">
        <v>62</v>
      </c>
      <c r="AM238" s="122" t="s">
        <v>62</v>
      </c>
      <c r="AN238" s="122" t="s">
        <v>62</v>
      </c>
      <c r="AO238" s="122" t="s">
        <v>62</v>
      </c>
      <c r="AP238" s="122" t="s">
        <v>62</v>
      </c>
      <c r="AQ238" s="122" t="s">
        <v>62</v>
      </c>
      <c r="AR238" s="122" t="s">
        <v>62</v>
      </c>
      <c r="AS238" s="122" t="s">
        <v>62</v>
      </c>
    </row>
    <row r="239" spans="1:45" ht="27.6">
      <c r="A239" s="174"/>
      <c r="B239" s="158" t="s">
        <v>536</v>
      </c>
      <c r="C239" s="158" t="s">
        <v>537</v>
      </c>
      <c r="D239" s="158" t="s">
        <v>184</v>
      </c>
      <c r="E239" s="158" t="s">
        <v>185</v>
      </c>
      <c r="F239" s="158" t="s">
        <v>170</v>
      </c>
      <c r="G239" s="353"/>
      <c r="H239" s="293" t="s">
        <v>550</v>
      </c>
      <c r="I239" s="297">
        <v>1</v>
      </c>
      <c r="J239" s="167">
        <f>(Q239*L239)+(Q241*L241)</f>
        <v>0</v>
      </c>
      <c r="K239" s="158" t="s">
        <v>551</v>
      </c>
      <c r="L239" s="148">
        <v>0.5</v>
      </c>
      <c r="M239" s="151">
        <v>43862</v>
      </c>
      <c r="N239" s="151">
        <v>44042</v>
      </c>
      <c r="O239" s="152"/>
      <c r="P239" s="152" t="s">
        <v>306</v>
      </c>
      <c r="Q239" s="153">
        <f>(Y239*T239)+(T240*Y240)</f>
        <v>0</v>
      </c>
      <c r="R239" s="153" t="s">
        <v>541</v>
      </c>
      <c r="S239" s="128" t="s">
        <v>552</v>
      </c>
      <c r="T239" s="106">
        <v>0.6</v>
      </c>
      <c r="U239" s="117">
        <f>M239</f>
        <v>43862</v>
      </c>
      <c r="V239" s="117">
        <f>U239+120</f>
        <v>43982</v>
      </c>
      <c r="W239" s="7">
        <f>V239-U239</f>
        <v>120</v>
      </c>
      <c r="X239" s="104"/>
      <c r="Y239" s="8">
        <f>IF(X239="ejecutado",1,0)</f>
        <v>0</v>
      </c>
      <c r="Z239" s="9"/>
      <c r="AA239" s="9"/>
      <c r="AB239" s="122" t="s">
        <v>61</v>
      </c>
      <c r="AC239" s="122" t="s">
        <v>61</v>
      </c>
      <c r="AD239" s="122" t="s">
        <v>61</v>
      </c>
      <c r="AE239" s="122" t="s">
        <v>61</v>
      </c>
      <c r="AF239" s="122" t="s">
        <v>61</v>
      </c>
      <c r="AG239" s="122" t="s">
        <v>61</v>
      </c>
      <c r="AH239" s="122" t="s">
        <v>61</v>
      </c>
      <c r="AI239" s="122" t="s">
        <v>61</v>
      </c>
      <c r="AJ239" s="122" t="s">
        <v>61</v>
      </c>
      <c r="AK239" s="122" t="s">
        <v>61</v>
      </c>
      <c r="AL239" s="122" t="s">
        <v>61</v>
      </c>
      <c r="AM239" s="122" t="s">
        <v>61</v>
      </c>
      <c r="AN239" s="122" t="s">
        <v>61</v>
      </c>
      <c r="AO239" s="122" t="s">
        <v>61</v>
      </c>
      <c r="AP239" s="122" t="s">
        <v>61</v>
      </c>
      <c r="AQ239" s="122" t="s">
        <v>61</v>
      </c>
      <c r="AR239" s="122" t="s">
        <v>61</v>
      </c>
      <c r="AS239" s="122" t="s">
        <v>61</v>
      </c>
    </row>
    <row r="240" spans="1:45">
      <c r="A240" s="174"/>
      <c r="B240" s="174"/>
      <c r="C240" s="174"/>
      <c r="D240" s="174"/>
      <c r="E240" s="174"/>
      <c r="F240" s="174"/>
      <c r="G240" s="354"/>
      <c r="H240" s="294"/>
      <c r="I240" s="357"/>
      <c r="J240" s="165"/>
      <c r="K240" s="174"/>
      <c r="L240" s="149"/>
      <c r="M240" s="151"/>
      <c r="N240" s="151"/>
      <c r="O240" s="152"/>
      <c r="P240" s="152"/>
      <c r="Q240" s="154"/>
      <c r="R240" s="154"/>
      <c r="S240" s="128" t="s">
        <v>553</v>
      </c>
      <c r="T240" s="106">
        <v>0.4</v>
      </c>
      <c r="U240" s="107">
        <f>V239</f>
        <v>43982</v>
      </c>
      <c r="V240" s="107">
        <f>U240+60</f>
        <v>44042</v>
      </c>
      <c r="W240" s="7">
        <f t="shared" ref="W240" si="89">V240-U240</f>
        <v>60</v>
      </c>
      <c r="X240" s="104"/>
      <c r="Y240" s="8">
        <f t="shared" ref="Y240" si="90">IF(X240="ejecutado",1,0)</f>
        <v>0</v>
      </c>
      <c r="Z240" s="9"/>
      <c r="AA240" s="9"/>
      <c r="AB240" s="122" t="s">
        <v>61</v>
      </c>
      <c r="AC240" s="122" t="s">
        <v>61</v>
      </c>
      <c r="AD240" s="122" t="s">
        <v>61</v>
      </c>
      <c r="AE240" s="122" t="s">
        <v>61</v>
      </c>
      <c r="AF240" s="122" t="s">
        <v>61</v>
      </c>
      <c r="AG240" s="122" t="s">
        <v>61</v>
      </c>
      <c r="AH240" s="122" t="s">
        <v>61</v>
      </c>
      <c r="AI240" s="122" t="s">
        <v>61</v>
      </c>
      <c r="AJ240" s="122" t="s">
        <v>61</v>
      </c>
      <c r="AK240" s="122" t="s">
        <v>61</v>
      </c>
      <c r="AL240" s="122" t="s">
        <v>61</v>
      </c>
      <c r="AM240" s="122" t="s">
        <v>61</v>
      </c>
      <c r="AN240" s="122" t="s">
        <v>61</v>
      </c>
      <c r="AO240" s="122" t="s">
        <v>61</v>
      </c>
      <c r="AP240" s="122" t="s">
        <v>61</v>
      </c>
      <c r="AQ240" s="122" t="s">
        <v>61</v>
      </c>
      <c r="AR240" s="122" t="s">
        <v>61</v>
      </c>
      <c r="AS240" s="122" t="s">
        <v>61</v>
      </c>
    </row>
    <row r="241" spans="1:45">
      <c r="A241" s="174"/>
      <c r="B241" s="174"/>
      <c r="C241" s="174"/>
      <c r="D241" s="174"/>
      <c r="E241" s="174"/>
      <c r="F241" s="174"/>
      <c r="G241" s="354"/>
      <c r="H241" s="294"/>
      <c r="I241" s="357"/>
      <c r="J241" s="165"/>
      <c r="K241" s="158" t="s">
        <v>554</v>
      </c>
      <c r="L241" s="148">
        <v>0.5</v>
      </c>
      <c r="M241" s="151">
        <v>44044</v>
      </c>
      <c r="N241" s="151">
        <v>44196</v>
      </c>
      <c r="O241" s="152"/>
      <c r="P241" s="152" t="s">
        <v>306</v>
      </c>
      <c r="Q241" s="182">
        <f>(Y241*T241)+(T242*Y242)+(T243*Y243)+(T244*Y244)</f>
        <v>0</v>
      </c>
      <c r="R241" s="153" t="s">
        <v>541</v>
      </c>
      <c r="S241" s="128" t="s">
        <v>555</v>
      </c>
      <c r="T241" s="106">
        <v>0.3</v>
      </c>
      <c r="U241" s="117">
        <f>M241</f>
        <v>44044</v>
      </c>
      <c r="V241" s="117">
        <f>U241+45</f>
        <v>44089</v>
      </c>
      <c r="W241" s="7">
        <f>V241-U241</f>
        <v>45</v>
      </c>
      <c r="X241" s="104"/>
      <c r="Y241" s="8">
        <f>IF(X241="ejecutado",1,0)</f>
        <v>0</v>
      </c>
      <c r="Z241" s="9"/>
      <c r="AA241" s="9"/>
      <c r="AB241" s="122" t="s">
        <v>61</v>
      </c>
      <c r="AC241" s="122" t="s">
        <v>61</v>
      </c>
      <c r="AD241" s="122" t="s">
        <v>61</v>
      </c>
      <c r="AE241" s="122" t="s">
        <v>61</v>
      </c>
      <c r="AF241" s="122" t="s">
        <v>61</v>
      </c>
      <c r="AG241" s="122" t="s">
        <v>61</v>
      </c>
      <c r="AH241" s="122" t="s">
        <v>61</v>
      </c>
      <c r="AI241" s="122" t="s">
        <v>61</v>
      </c>
      <c r="AJ241" s="122" t="s">
        <v>61</v>
      </c>
      <c r="AK241" s="122" t="s">
        <v>61</v>
      </c>
      <c r="AL241" s="122" t="s">
        <v>61</v>
      </c>
      <c r="AM241" s="122" t="s">
        <v>61</v>
      </c>
      <c r="AN241" s="122" t="s">
        <v>61</v>
      </c>
      <c r="AO241" s="122" t="s">
        <v>61</v>
      </c>
      <c r="AP241" s="122" t="s">
        <v>61</v>
      </c>
      <c r="AQ241" s="122" t="s">
        <v>61</v>
      </c>
      <c r="AR241" s="122" t="s">
        <v>61</v>
      </c>
      <c r="AS241" s="122" t="s">
        <v>61</v>
      </c>
    </row>
    <row r="242" spans="1:45">
      <c r="A242" s="174"/>
      <c r="B242" s="174"/>
      <c r="C242" s="174"/>
      <c r="D242" s="174"/>
      <c r="E242" s="174"/>
      <c r="F242" s="174"/>
      <c r="G242" s="354"/>
      <c r="H242" s="294"/>
      <c r="I242" s="357"/>
      <c r="J242" s="165"/>
      <c r="K242" s="174"/>
      <c r="L242" s="149"/>
      <c r="M242" s="151"/>
      <c r="N242" s="151"/>
      <c r="O242" s="152"/>
      <c r="P242" s="152"/>
      <c r="Q242" s="182"/>
      <c r="R242" s="154"/>
      <c r="S242" s="128" t="s">
        <v>556</v>
      </c>
      <c r="T242" s="106">
        <v>0.2</v>
      </c>
      <c r="U242" s="107">
        <f>V241</f>
        <v>44089</v>
      </c>
      <c r="V242" s="107">
        <f>U242+30</f>
        <v>44119</v>
      </c>
      <c r="W242" s="7">
        <f t="shared" ref="W242:W244" si="91">V242-U242</f>
        <v>30</v>
      </c>
      <c r="X242" s="104"/>
      <c r="Y242" s="8">
        <f t="shared" ref="Y242:Y244" si="92">IF(X242="ejecutado",1,0)</f>
        <v>0</v>
      </c>
      <c r="Z242" s="9"/>
      <c r="AA242" s="9"/>
      <c r="AB242" s="122" t="s">
        <v>61</v>
      </c>
      <c r="AC242" s="122" t="s">
        <v>61</v>
      </c>
      <c r="AD242" s="122" t="s">
        <v>61</v>
      </c>
      <c r="AE242" s="122" t="s">
        <v>61</v>
      </c>
      <c r="AF242" s="122" t="s">
        <v>61</v>
      </c>
      <c r="AG242" s="122" t="s">
        <v>61</v>
      </c>
      <c r="AH242" s="122" t="s">
        <v>61</v>
      </c>
      <c r="AI242" s="122" t="s">
        <v>61</v>
      </c>
      <c r="AJ242" s="122" t="s">
        <v>61</v>
      </c>
      <c r="AK242" s="122" t="s">
        <v>61</v>
      </c>
      <c r="AL242" s="122" t="s">
        <v>61</v>
      </c>
      <c r="AM242" s="122" t="s">
        <v>61</v>
      </c>
      <c r="AN242" s="122" t="s">
        <v>61</v>
      </c>
      <c r="AO242" s="122" t="s">
        <v>61</v>
      </c>
      <c r="AP242" s="122" t="s">
        <v>61</v>
      </c>
      <c r="AQ242" s="122" t="s">
        <v>61</v>
      </c>
      <c r="AR242" s="122" t="s">
        <v>61</v>
      </c>
      <c r="AS242" s="122" t="s">
        <v>61</v>
      </c>
    </row>
    <row r="243" spans="1:45">
      <c r="A243" s="174"/>
      <c r="B243" s="174"/>
      <c r="C243" s="174"/>
      <c r="D243" s="174"/>
      <c r="E243" s="174"/>
      <c r="F243" s="174"/>
      <c r="G243" s="354"/>
      <c r="H243" s="294"/>
      <c r="I243" s="357"/>
      <c r="J243" s="165"/>
      <c r="K243" s="174"/>
      <c r="L243" s="149"/>
      <c r="M243" s="151"/>
      <c r="N243" s="151"/>
      <c r="O243" s="152"/>
      <c r="P243" s="152"/>
      <c r="Q243" s="182"/>
      <c r="R243" s="154"/>
      <c r="S243" s="128" t="s">
        <v>557</v>
      </c>
      <c r="T243" s="106">
        <v>0.2</v>
      </c>
      <c r="U243" s="107">
        <f>V242</f>
        <v>44119</v>
      </c>
      <c r="V243" s="107">
        <f>U243+10</f>
        <v>44129</v>
      </c>
      <c r="W243" s="7">
        <f t="shared" si="91"/>
        <v>10</v>
      </c>
      <c r="X243" s="104"/>
      <c r="Y243" s="8">
        <f t="shared" si="92"/>
        <v>0</v>
      </c>
      <c r="Z243" s="9"/>
      <c r="AA243" s="9"/>
      <c r="AB243" s="122" t="s">
        <v>61</v>
      </c>
      <c r="AC243" s="122" t="s">
        <v>61</v>
      </c>
      <c r="AD243" s="122" t="s">
        <v>61</v>
      </c>
      <c r="AE243" s="122" t="s">
        <v>61</v>
      </c>
      <c r="AF243" s="122" t="s">
        <v>61</v>
      </c>
      <c r="AG243" s="122" t="s">
        <v>61</v>
      </c>
      <c r="AH243" s="122" t="s">
        <v>61</v>
      </c>
      <c r="AI243" s="122" t="s">
        <v>61</v>
      </c>
      <c r="AJ243" s="122" t="s">
        <v>61</v>
      </c>
      <c r="AK243" s="122" t="s">
        <v>61</v>
      </c>
      <c r="AL243" s="122" t="s">
        <v>61</v>
      </c>
      <c r="AM243" s="122" t="s">
        <v>61</v>
      </c>
      <c r="AN243" s="122" t="s">
        <v>61</v>
      </c>
      <c r="AO243" s="122" t="s">
        <v>61</v>
      </c>
      <c r="AP243" s="122" t="s">
        <v>61</v>
      </c>
      <c r="AQ243" s="122" t="s">
        <v>61</v>
      </c>
      <c r="AR243" s="122" t="s">
        <v>61</v>
      </c>
      <c r="AS243" s="122" t="s">
        <v>61</v>
      </c>
    </row>
    <row r="244" spans="1:45">
      <c r="A244" s="159"/>
      <c r="B244" s="159"/>
      <c r="C244" s="159"/>
      <c r="D244" s="159"/>
      <c r="E244" s="159"/>
      <c r="F244" s="159"/>
      <c r="G244" s="355"/>
      <c r="H244" s="356"/>
      <c r="I244" s="358"/>
      <c r="J244" s="166"/>
      <c r="K244" s="159"/>
      <c r="L244" s="150"/>
      <c r="M244" s="151"/>
      <c r="N244" s="151"/>
      <c r="O244" s="152"/>
      <c r="P244" s="152"/>
      <c r="Q244" s="182"/>
      <c r="R244" s="155"/>
      <c r="S244" s="128" t="s">
        <v>558</v>
      </c>
      <c r="T244" s="106">
        <v>0.3</v>
      </c>
      <c r="U244" s="107">
        <f>V243</f>
        <v>44129</v>
      </c>
      <c r="V244" s="107">
        <f>U244+67</f>
        <v>44196</v>
      </c>
      <c r="W244" s="7">
        <f t="shared" si="91"/>
        <v>67</v>
      </c>
      <c r="X244" s="104"/>
      <c r="Y244" s="8">
        <f t="shared" si="92"/>
        <v>0</v>
      </c>
      <c r="Z244" s="9"/>
      <c r="AA244" s="9"/>
      <c r="AB244" s="122" t="s">
        <v>61</v>
      </c>
      <c r="AC244" s="122" t="s">
        <v>61</v>
      </c>
      <c r="AD244" s="122" t="s">
        <v>61</v>
      </c>
      <c r="AE244" s="122" t="s">
        <v>61</v>
      </c>
      <c r="AF244" s="122" t="s">
        <v>61</v>
      </c>
      <c r="AG244" s="122" t="s">
        <v>61</v>
      </c>
      <c r="AH244" s="122" t="s">
        <v>61</v>
      </c>
      <c r="AI244" s="122" t="s">
        <v>61</v>
      </c>
      <c r="AJ244" s="122" t="s">
        <v>61</v>
      </c>
      <c r="AK244" s="122" t="s">
        <v>61</v>
      </c>
      <c r="AL244" s="122" t="s">
        <v>61</v>
      </c>
      <c r="AM244" s="122" t="s">
        <v>61</v>
      </c>
      <c r="AN244" s="122" t="s">
        <v>61</v>
      </c>
      <c r="AO244" s="122" t="s">
        <v>61</v>
      </c>
      <c r="AP244" s="122" t="s">
        <v>61</v>
      </c>
      <c r="AQ244" s="122" t="s">
        <v>61</v>
      </c>
      <c r="AR244" s="122" t="s">
        <v>61</v>
      </c>
      <c r="AS244" s="122" t="s">
        <v>61</v>
      </c>
    </row>
    <row r="245" spans="1:45" ht="41.45">
      <c r="A245" s="152">
        <v>16</v>
      </c>
      <c r="B245" s="152" t="s">
        <v>130</v>
      </c>
      <c r="C245" s="171" t="s">
        <v>474</v>
      </c>
      <c r="D245" s="152" t="s">
        <v>52</v>
      </c>
      <c r="E245" s="152" t="s">
        <v>113</v>
      </c>
      <c r="F245" s="152" t="s">
        <v>54</v>
      </c>
      <c r="G245" s="158" t="s">
        <v>475</v>
      </c>
      <c r="H245" s="158" t="s">
        <v>476</v>
      </c>
      <c r="I245" s="167">
        <v>0.6</v>
      </c>
      <c r="J245" s="167">
        <f>(L245*Q245)</f>
        <v>0</v>
      </c>
      <c r="K245" s="158" t="s">
        <v>477</v>
      </c>
      <c r="L245" s="148">
        <v>1</v>
      </c>
      <c r="M245" s="156">
        <v>43831</v>
      </c>
      <c r="N245" s="156">
        <v>44012</v>
      </c>
      <c r="O245" s="104"/>
      <c r="P245" s="158" t="s">
        <v>478</v>
      </c>
      <c r="Q245" s="153">
        <f>(T245*Y245)+(T246*Y246)</f>
        <v>0</v>
      </c>
      <c r="R245" s="153" t="s">
        <v>59</v>
      </c>
      <c r="S245" s="104" t="s">
        <v>479</v>
      </c>
      <c r="T245" s="106">
        <v>0.5</v>
      </c>
      <c r="U245" s="63">
        <v>43831</v>
      </c>
      <c r="V245" s="63">
        <v>43920</v>
      </c>
      <c r="W245" s="7">
        <f>V245-U245</f>
        <v>89</v>
      </c>
      <c r="X245" s="104"/>
      <c r="Y245" s="8">
        <f>IF(X245="ejecutado",1,0)</f>
        <v>0</v>
      </c>
      <c r="Z245" s="9"/>
      <c r="AA245" s="9"/>
      <c r="AB245" s="122" t="s">
        <v>61</v>
      </c>
      <c r="AC245" s="122" t="s">
        <v>61</v>
      </c>
      <c r="AD245" s="122" t="s">
        <v>61</v>
      </c>
      <c r="AE245" s="122" t="s">
        <v>62</v>
      </c>
      <c r="AF245" s="122" t="s">
        <v>61</v>
      </c>
      <c r="AG245" s="122" t="s">
        <v>61</v>
      </c>
      <c r="AH245" s="122" t="s">
        <v>61</v>
      </c>
      <c r="AI245" s="122" t="s">
        <v>61</v>
      </c>
      <c r="AJ245" s="122" t="s">
        <v>61</v>
      </c>
      <c r="AK245" s="122" t="s">
        <v>61</v>
      </c>
      <c r="AL245" s="122" t="s">
        <v>61</v>
      </c>
      <c r="AM245" s="122" t="s">
        <v>61</v>
      </c>
      <c r="AN245" s="122" t="s">
        <v>61</v>
      </c>
      <c r="AO245" s="122" t="s">
        <v>61</v>
      </c>
      <c r="AP245" s="122" t="s">
        <v>61</v>
      </c>
      <c r="AQ245" s="122" t="s">
        <v>61</v>
      </c>
      <c r="AR245" s="122" t="s">
        <v>61</v>
      </c>
      <c r="AS245" s="122" t="s">
        <v>62</v>
      </c>
    </row>
    <row r="246" spans="1:45" ht="41.45">
      <c r="A246" s="152"/>
      <c r="B246" s="152"/>
      <c r="C246" s="171"/>
      <c r="D246" s="152"/>
      <c r="E246" s="152"/>
      <c r="F246" s="152"/>
      <c r="G246" s="159"/>
      <c r="H246" s="159"/>
      <c r="I246" s="169"/>
      <c r="J246" s="169"/>
      <c r="K246" s="159"/>
      <c r="L246" s="150"/>
      <c r="M246" s="157"/>
      <c r="N246" s="157"/>
      <c r="O246" s="104"/>
      <c r="P246" s="159"/>
      <c r="Q246" s="155"/>
      <c r="R246" s="155"/>
      <c r="S246" s="104" t="s">
        <v>480</v>
      </c>
      <c r="T246" s="106">
        <v>0.5</v>
      </c>
      <c r="U246" s="63">
        <v>43920</v>
      </c>
      <c r="V246" s="63">
        <v>44012</v>
      </c>
      <c r="W246" s="7">
        <f t="shared" ref="W246:W256" si="93">V246-U246</f>
        <v>92</v>
      </c>
      <c r="X246" s="104"/>
      <c r="Y246" s="8">
        <f t="shared" ref="Y246:Y247" si="94">IF(X246="ejecutado",1,0)</f>
        <v>0</v>
      </c>
      <c r="Z246" s="9"/>
      <c r="AA246" s="9"/>
      <c r="AB246" s="122" t="s">
        <v>61</v>
      </c>
      <c r="AC246" s="122" t="s">
        <v>61</v>
      </c>
      <c r="AD246" s="122" t="s">
        <v>61</v>
      </c>
      <c r="AE246" s="122" t="s">
        <v>62</v>
      </c>
      <c r="AF246" s="122" t="s">
        <v>61</v>
      </c>
      <c r="AG246" s="122" t="s">
        <v>61</v>
      </c>
      <c r="AH246" s="122" t="s">
        <v>61</v>
      </c>
      <c r="AI246" s="122" t="s">
        <v>61</v>
      </c>
      <c r="AJ246" s="122" t="s">
        <v>61</v>
      </c>
      <c r="AK246" s="122" t="s">
        <v>61</v>
      </c>
      <c r="AL246" s="122" t="s">
        <v>61</v>
      </c>
      <c r="AM246" s="122" t="s">
        <v>61</v>
      </c>
      <c r="AN246" s="122" t="s">
        <v>61</v>
      </c>
      <c r="AO246" s="122" t="s">
        <v>61</v>
      </c>
      <c r="AP246" s="122" t="s">
        <v>61</v>
      </c>
      <c r="AQ246" s="122" t="s">
        <v>61</v>
      </c>
      <c r="AR246" s="122" t="s">
        <v>61</v>
      </c>
      <c r="AS246" s="122" t="s">
        <v>62</v>
      </c>
    </row>
    <row r="247" spans="1:45">
      <c r="A247" s="152"/>
      <c r="B247" s="152"/>
      <c r="C247" s="171"/>
      <c r="D247" s="152"/>
      <c r="E247" s="152"/>
      <c r="F247" s="152"/>
      <c r="G247" s="160" t="s">
        <v>481</v>
      </c>
      <c r="H247" s="161" t="s">
        <v>482</v>
      </c>
      <c r="I247" s="164">
        <v>40</v>
      </c>
      <c r="J247" s="167">
        <f>(L247*Q247)</f>
        <v>0</v>
      </c>
      <c r="K247" s="170" t="s">
        <v>483</v>
      </c>
      <c r="L247" s="148">
        <v>1</v>
      </c>
      <c r="M247" s="151">
        <v>43831</v>
      </c>
      <c r="N247" s="151">
        <v>44012</v>
      </c>
      <c r="O247" s="127"/>
      <c r="P247" s="152" t="s">
        <v>484</v>
      </c>
      <c r="Q247" s="153">
        <f>(T247*Y247)+(T248*Y248)+(T249*Y249)</f>
        <v>0</v>
      </c>
      <c r="R247" s="153" t="s">
        <v>59</v>
      </c>
      <c r="S247" s="128" t="s">
        <v>485</v>
      </c>
      <c r="T247" s="106">
        <v>0.3</v>
      </c>
      <c r="U247" s="63">
        <v>43831</v>
      </c>
      <c r="V247" s="63">
        <v>43920</v>
      </c>
      <c r="W247" s="7">
        <f t="shared" si="93"/>
        <v>89</v>
      </c>
      <c r="X247" s="104"/>
      <c r="Y247" s="8">
        <f t="shared" si="94"/>
        <v>0</v>
      </c>
      <c r="Z247" s="9"/>
      <c r="AA247" s="9"/>
      <c r="AB247" s="122" t="s">
        <v>61</v>
      </c>
      <c r="AC247" s="122" t="s">
        <v>61</v>
      </c>
      <c r="AD247" s="122" t="s">
        <v>61</v>
      </c>
      <c r="AE247" s="122" t="s">
        <v>62</v>
      </c>
      <c r="AF247" s="122" t="s">
        <v>61</v>
      </c>
      <c r="AG247" s="122" t="s">
        <v>61</v>
      </c>
      <c r="AH247" s="122" t="s">
        <v>61</v>
      </c>
      <c r="AI247" s="122" t="s">
        <v>61</v>
      </c>
      <c r="AJ247" s="122" t="s">
        <v>61</v>
      </c>
      <c r="AK247" s="122" t="s">
        <v>61</v>
      </c>
      <c r="AL247" s="122" t="s">
        <v>61</v>
      </c>
      <c r="AM247" s="122" t="s">
        <v>61</v>
      </c>
      <c r="AN247" s="122" t="s">
        <v>61</v>
      </c>
      <c r="AO247" s="122" t="s">
        <v>61</v>
      </c>
      <c r="AP247" s="122" t="s">
        <v>61</v>
      </c>
      <c r="AQ247" s="122" t="s">
        <v>61</v>
      </c>
      <c r="AR247" s="122" t="s">
        <v>61</v>
      </c>
      <c r="AS247" s="122" t="s">
        <v>62</v>
      </c>
    </row>
    <row r="248" spans="1:45">
      <c r="A248" s="152"/>
      <c r="B248" s="152"/>
      <c r="C248" s="171"/>
      <c r="D248" s="152"/>
      <c r="E248" s="152"/>
      <c r="F248" s="152"/>
      <c r="G248" s="160"/>
      <c r="H248" s="162"/>
      <c r="I248" s="165"/>
      <c r="J248" s="168"/>
      <c r="K248" s="170"/>
      <c r="L248" s="149"/>
      <c r="M248" s="151"/>
      <c r="N248" s="151"/>
      <c r="O248" s="104"/>
      <c r="P248" s="152"/>
      <c r="Q248" s="154"/>
      <c r="R248" s="154"/>
      <c r="S248" s="137" t="s">
        <v>486</v>
      </c>
      <c r="T248" s="84">
        <v>0.3</v>
      </c>
      <c r="U248" s="63">
        <v>43920</v>
      </c>
      <c r="V248" s="63">
        <v>44012</v>
      </c>
      <c r="W248" s="7">
        <f t="shared" si="93"/>
        <v>92</v>
      </c>
      <c r="X248" s="104"/>
      <c r="Y248" s="8">
        <f>IF(X248="ejecutado",1,0)</f>
        <v>0</v>
      </c>
      <c r="Z248" s="9"/>
      <c r="AA248" s="9"/>
      <c r="AB248" s="122" t="s">
        <v>61</v>
      </c>
      <c r="AC248" s="122" t="s">
        <v>61</v>
      </c>
      <c r="AD248" s="122" t="s">
        <v>61</v>
      </c>
      <c r="AE248" s="122" t="s">
        <v>62</v>
      </c>
      <c r="AF248" s="122" t="s">
        <v>61</v>
      </c>
      <c r="AG248" s="122" t="s">
        <v>61</v>
      </c>
      <c r="AH248" s="122" t="s">
        <v>61</v>
      </c>
      <c r="AI248" s="122" t="s">
        <v>61</v>
      </c>
      <c r="AJ248" s="122" t="s">
        <v>61</v>
      </c>
      <c r="AK248" s="122" t="s">
        <v>61</v>
      </c>
      <c r="AL248" s="122" t="s">
        <v>61</v>
      </c>
      <c r="AM248" s="122" t="s">
        <v>61</v>
      </c>
      <c r="AN248" s="122" t="s">
        <v>61</v>
      </c>
      <c r="AO248" s="122" t="s">
        <v>61</v>
      </c>
      <c r="AP248" s="122" t="s">
        <v>61</v>
      </c>
      <c r="AQ248" s="122" t="s">
        <v>61</v>
      </c>
      <c r="AR248" s="122" t="s">
        <v>61</v>
      </c>
      <c r="AS248" s="122" t="s">
        <v>62</v>
      </c>
    </row>
    <row r="249" spans="1:45" ht="27.6">
      <c r="A249" s="152"/>
      <c r="B249" s="152"/>
      <c r="C249" s="171"/>
      <c r="D249" s="152"/>
      <c r="E249" s="152"/>
      <c r="F249" s="152"/>
      <c r="G249" s="160"/>
      <c r="H249" s="163"/>
      <c r="I249" s="166"/>
      <c r="J249" s="169"/>
      <c r="K249" s="170"/>
      <c r="L249" s="150"/>
      <c r="M249" s="151"/>
      <c r="N249" s="151"/>
      <c r="O249" s="104"/>
      <c r="P249" s="152"/>
      <c r="Q249" s="155"/>
      <c r="R249" s="155"/>
      <c r="S249" s="137" t="s">
        <v>487</v>
      </c>
      <c r="T249" s="84">
        <v>0.4</v>
      </c>
      <c r="U249" s="64">
        <v>43831</v>
      </c>
      <c r="V249" s="64">
        <v>44012</v>
      </c>
      <c r="W249" s="7">
        <f t="shared" si="93"/>
        <v>181</v>
      </c>
      <c r="X249" s="104"/>
      <c r="Y249" s="8">
        <f>IF(X249="ejecutado",1,0)</f>
        <v>0</v>
      </c>
      <c r="Z249" s="9"/>
      <c r="AA249" s="9"/>
      <c r="AB249" s="122" t="s">
        <v>61</v>
      </c>
      <c r="AC249" s="122" t="s">
        <v>61</v>
      </c>
      <c r="AD249" s="122" t="s">
        <v>61</v>
      </c>
      <c r="AE249" s="122" t="s">
        <v>62</v>
      </c>
      <c r="AF249" s="122" t="s">
        <v>61</v>
      </c>
      <c r="AG249" s="122" t="s">
        <v>61</v>
      </c>
      <c r="AH249" s="122" t="s">
        <v>61</v>
      </c>
      <c r="AI249" s="122" t="s">
        <v>61</v>
      </c>
      <c r="AJ249" s="122" t="s">
        <v>61</v>
      </c>
      <c r="AK249" s="122" t="s">
        <v>61</v>
      </c>
      <c r="AL249" s="122" t="s">
        <v>61</v>
      </c>
      <c r="AM249" s="122" t="s">
        <v>61</v>
      </c>
      <c r="AN249" s="122" t="s">
        <v>61</v>
      </c>
      <c r="AO249" s="122" t="s">
        <v>61</v>
      </c>
      <c r="AP249" s="122" t="s">
        <v>61</v>
      </c>
      <c r="AQ249" s="122" t="s">
        <v>61</v>
      </c>
      <c r="AR249" s="122" t="s">
        <v>61</v>
      </c>
      <c r="AS249" s="122" t="s">
        <v>62</v>
      </c>
    </row>
    <row r="250" spans="1:45" ht="96.6">
      <c r="A250" s="158">
        <v>17</v>
      </c>
      <c r="B250" s="158" t="s">
        <v>438</v>
      </c>
      <c r="C250" s="158" t="s">
        <v>439</v>
      </c>
      <c r="D250" s="158" t="s">
        <v>440</v>
      </c>
      <c r="E250" s="231" t="s">
        <v>441</v>
      </c>
      <c r="F250" s="158" t="s">
        <v>54</v>
      </c>
      <c r="G250" s="195" t="s">
        <v>442</v>
      </c>
      <c r="H250" s="195" t="s">
        <v>443</v>
      </c>
      <c r="I250" s="282">
        <v>0.25</v>
      </c>
      <c r="J250" s="282">
        <v>0</v>
      </c>
      <c r="K250" s="137" t="s">
        <v>444</v>
      </c>
      <c r="L250" s="84">
        <v>0.5</v>
      </c>
      <c r="M250" s="85">
        <v>43922</v>
      </c>
      <c r="N250" s="136">
        <v>43936</v>
      </c>
      <c r="O250" s="112"/>
      <c r="P250" s="112" t="s">
        <v>445</v>
      </c>
      <c r="Q250" s="114">
        <f t="shared" ref="Q250:Q256" si="95">(Y250*T250)</f>
        <v>0</v>
      </c>
      <c r="R250" s="192"/>
      <c r="S250" s="137" t="s">
        <v>446</v>
      </c>
      <c r="T250" s="84">
        <v>0.5</v>
      </c>
      <c r="U250" s="85">
        <v>43922</v>
      </c>
      <c r="V250" s="136">
        <v>43936</v>
      </c>
      <c r="W250" s="7">
        <f t="shared" si="93"/>
        <v>14</v>
      </c>
      <c r="X250" s="104"/>
      <c r="Y250" s="8">
        <f t="shared" ref="Y250:Y260" si="96">IF(X250="ejecutado",1,0)</f>
        <v>0</v>
      </c>
      <c r="Z250" s="9"/>
      <c r="AA250" s="9"/>
      <c r="AB250" s="122" t="s">
        <v>61</v>
      </c>
      <c r="AC250" s="122" t="s">
        <v>61</v>
      </c>
      <c r="AD250" s="122" t="s">
        <v>61</v>
      </c>
      <c r="AE250" s="122" t="s">
        <v>61</v>
      </c>
      <c r="AF250" s="122" t="s">
        <v>61</v>
      </c>
      <c r="AG250" s="122" t="s">
        <v>61</v>
      </c>
      <c r="AH250" s="122" t="s">
        <v>62</v>
      </c>
      <c r="AI250" s="122" t="s">
        <v>61</v>
      </c>
      <c r="AJ250" s="122" t="s">
        <v>61</v>
      </c>
      <c r="AK250" s="122" t="s">
        <v>61</v>
      </c>
      <c r="AL250" s="122" t="s">
        <v>61</v>
      </c>
      <c r="AM250" s="122" t="s">
        <v>61</v>
      </c>
      <c r="AN250" s="122" t="s">
        <v>61</v>
      </c>
      <c r="AO250" s="122" t="s">
        <v>61</v>
      </c>
      <c r="AP250" s="122" t="s">
        <v>61</v>
      </c>
      <c r="AQ250" s="122" t="s">
        <v>62</v>
      </c>
      <c r="AR250" s="122" t="s">
        <v>62</v>
      </c>
      <c r="AS250" s="122" t="s">
        <v>62</v>
      </c>
    </row>
    <row r="251" spans="1:45" ht="96.6">
      <c r="A251" s="174"/>
      <c r="B251" s="174"/>
      <c r="C251" s="174"/>
      <c r="D251" s="174"/>
      <c r="E251" s="232"/>
      <c r="F251" s="174"/>
      <c r="G251" s="195"/>
      <c r="H251" s="195"/>
      <c r="I251" s="283"/>
      <c r="J251" s="283"/>
      <c r="K251" s="137" t="s">
        <v>447</v>
      </c>
      <c r="L251" s="84">
        <v>0.5</v>
      </c>
      <c r="M251" s="85">
        <v>44013</v>
      </c>
      <c r="N251" s="136">
        <v>44027</v>
      </c>
      <c r="O251" s="112"/>
      <c r="P251" s="112" t="s">
        <v>445</v>
      </c>
      <c r="Q251" s="114">
        <f t="shared" si="95"/>
        <v>0</v>
      </c>
      <c r="R251" s="192"/>
      <c r="S251" s="137" t="s">
        <v>448</v>
      </c>
      <c r="T251" s="84">
        <v>0.5</v>
      </c>
      <c r="U251" s="85">
        <v>44013</v>
      </c>
      <c r="V251" s="136">
        <v>44027</v>
      </c>
      <c r="W251" s="7">
        <f t="shared" si="93"/>
        <v>14</v>
      </c>
      <c r="X251" s="104"/>
      <c r="Y251" s="8">
        <f t="shared" si="96"/>
        <v>0</v>
      </c>
      <c r="Z251" s="9"/>
      <c r="AA251" s="9"/>
      <c r="AB251" s="122" t="s">
        <v>61</v>
      </c>
      <c r="AC251" s="122" t="s">
        <v>61</v>
      </c>
      <c r="AD251" s="122" t="s">
        <v>61</v>
      </c>
      <c r="AE251" s="122" t="s">
        <v>61</v>
      </c>
      <c r="AF251" s="122" t="s">
        <v>61</v>
      </c>
      <c r="AG251" s="122" t="s">
        <v>61</v>
      </c>
      <c r="AH251" s="122" t="s">
        <v>62</v>
      </c>
      <c r="AI251" s="122" t="s">
        <v>61</v>
      </c>
      <c r="AJ251" s="122" t="s">
        <v>61</v>
      </c>
      <c r="AK251" s="122" t="s">
        <v>61</v>
      </c>
      <c r="AL251" s="122" t="s">
        <v>61</v>
      </c>
      <c r="AM251" s="122" t="s">
        <v>61</v>
      </c>
      <c r="AN251" s="122" t="s">
        <v>61</v>
      </c>
      <c r="AO251" s="122" t="s">
        <v>61</v>
      </c>
      <c r="AP251" s="122" t="s">
        <v>61</v>
      </c>
      <c r="AQ251" s="122" t="s">
        <v>62</v>
      </c>
      <c r="AR251" s="122" t="s">
        <v>62</v>
      </c>
      <c r="AS251" s="122" t="s">
        <v>62</v>
      </c>
    </row>
    <row r="252" spans="1:45" ht="248.45">
      <c r="A252" s="174"/>
      <c r="B252" s="174"/>
      <c r="C252" s="174"/>
      <c r="D252" s="174"/>
      <c r="E252" s="232"/>
      <c r="F252" s="174"/>
      <c r="G252" s="195" t="s">
        <v>449</v>
      </c>
      <c r="H252" s="238" t="s">
        <v>450</v>
      </c>
      <c r="I252" s="282">
        <v>0.25</v>
      </c>
      <c r="J252" s="282">
        <f>(Q252*L252)+(Q253*L253)</f>
        <v>0</v>
      </c>
      <c r="K252" s="137" t="s">
        <v>451</v>
      </c>
      <c r="L252" s="84">
        <v>0.5</v>
      </c>
      <c r="M252" s="85">
        <v>43922</v>
      </c>
      <c r="N252" s="136">
        <v>43936</v>
      </c>
      <c r="O252" s="112"/>
      <c r="P252" s="112" t="s">
        <v>452</v>
      </c>
      <c r="Q252" s="114">
        <f t="shared" si="95"/>
        <v>0</v>
      </c>
      <c r="R252" s="192"/>
      <c r="S252" s="137" t="s">
        <v>453</v>
      </c>
      <c r="T252" s="84">
        <v>0.5</v>
      </c>
      <c r="U252" s="85">
        <v>43922</v>
      </c>
      <c r="V252" s="136">
        <v>43936</v>
      </c>
      <c r="W252" s="7">
        <f t="shared" si="93"/>
        <v>14</v>
      </c>
      <c r="X252" s="104"/>
      <c r="Y252" s="8">
        <f t="shared" si="96"/>
        <v>0</v>
      </c>
      <c r="Z252" s="9"/>
      <c r="AA252" s="9"/>
      <c r="AB252" s="122" t="s">
        <v>61</v>
      </c>
      <c r="AC252" s="122" t="s">
        <v>61</v>
      </c>
      <c r="AD252" s="122" t="s">
        <v>61</v>
      </c>
      <c r="AE252" s="122" t="s">
        <v>61</v>
      </c>
      <c r="AF252" s="122" t="s">
        <v>61</v>
      </c>
      <c r="AG252" s="122" t="s">
        <v>61</v>
      </c>
      <c r="AH252" s="122" t="s">
        <v>62</v>
      </c>
      <c r="AI252" s="122" t="s">
        <v>61</v>
      </c>
      <c r="AJ252" s="122" t="s">
        <v>61</v>
      </c>
      <c r="AK252" s="122" t="s">
        <v>61</v>
      </c>
      <c r="AL252" s="122" t="s">
        <v>61</v>
      </c>
      <c r="AM252" s="122" t="s">
        <v>61</v>
      </c>
      <c r="AN252" s="122" t="s">
        <v>61</v>
      </c>
      <c r="AO252" s="122" t="s">
        <v>61</v>
      </c>
      <c r="AP252" s="122" t="s">
        <v>61</v>
      </c>
      <c r="AQ252" s="122" t="s">
        <v>61</v>
      </c>
      <c r="AR252" s="122" t="s">
        <v>61</v>
      </c>
      <c r="AS252" s="122" t="s">
        <v>62</v>
      </c>
    </row>
    <row r="253" spans="1:45" ht="96.6">
      <c r="A253" s="174"/>
      <c r="B253" s="174"/>
      <c r="C253" s="174"/>
      <c r="D253" s="174"/>
      <c r="E253" s="232"/>
      <c r="F253" s="174"/>
      <c r="G253" s="195"/>
      <c r="H253" s="238"/>
      <c r="I253" s="283"/>
      <c r="J253" s="283"/>
      <c r="K253" s="137" t="s">
        <v>454</v>
      </c>
      <c r="L253" s="84">
        <v>0.5</v>
      </c>
      <c r="M253" s="85">
        <v>44013</v>
      </c>
      <c r="N253" s="136">
        <v>44027</v>
      </c>
      <c r="O253" s="112"/>
      <c r="P253" s="112" t="s">
        <v>445</v>
      </c>
      <c r="Q253" s="114">
        <f t="shared" si="95"/>
        <v>0</v>
      </c>
      <c r="R253" s="192"/>
      <c r="S253" s="137" t="s">
        <v>455</v>
      </c>
      <c r="T253" s="84">
        <v>0.5</v>
      </c>
      <c r="U253" s="85">
        <v>44013</v>
      </c>
      <c r="V253" s="136">
        <v>44027</v>
      </c>
      <c r="W253" s="7">
        <f t="shared" si="93"/>
        <v>14</v>
      </c>
      <c r="X253" s="104"/>
      <c r="Y253" s="8">
        <f t="shared" si="96"/>
        <v>0</v>
      </c>
      <c r="Z253" s="9"/>
      <c r="AA253" s="9"/>
      <c r="AB253" s="122" t="s">
        <v>61</v>
      </c>
      <c r="AC253" s="122" t="s">
        <v>61</v>
      </c>
      <c r="AD253" s="122" t="s">
        <v>61</v>
      </c>
      <c r="AE253" s="122" t="s">
        <v>61</v>
      </c>
      <c r="AF253" s="122" t="s">
        <v>61</v>
      </c>
      <c r="AG253" s="122" t="s">
        <v>61</v>
      </c>
      <c r="AH253" s="122" t="s">
        <v>62</v>
      </c>
      <c r="AI253" s="122" t="s">
        <v>61</v>
      </c>
      <c r="AJ253" s="122" t="s">
        <v>61</v>
      </c>
      <c r="AK253" s="122" t="s">
        <v>61</v>
      </c>
      <c r="AL253" s="122" t="s">
        <v>61</v>
      </c>
      <c r="AM253" s="122" t="s">
        <v>61</v>
      </c>
      <c r="AN253" s="122" t="s">
        <v>61</v>
      </c>
      <c r="AO253" s="122" t="s">
        <v>61</v>
      </c>
      <c r="AP253" s="122" t="s">
        <v>61</v>
      </c>
      <c r="AQ253" s="122" t="s">
        <v>61</v>
      </c>
      <c r="AR253" s="122" t="s">
        <v>61</v>
      </c>
      <c r="AS253" s="122" t="s">
        <v>62</v>
      </c>
    </row>
    <row r="254" spans="1:45" ht="82.9">
      <c r="A254" s="174"/>
      <c r="B254" s="174"/>
      <c r="C254" s="174"/>
      <c r="D254" s="174"/>
      <c r="E254" s="232"/>
      <c r="F254" s="174"/>
      <c r="G254" s="195" t="s">
        <v>456</v>
      </c>
      <c r="H254" s="195" t="s">
        <v>457</v>
      </c>
      <c r="I254" s="282">
        <v>0.25</v>
      </c>
      <c r="J254" s="282">
        <f>(Q254*L254)+(Q256*L256)</f>
        <v>0</v>
      </c>
      <c r="K254" s="113" t="s">
        <v>458</v>
      </c>
      <c r="L254" s="84">
        <v>0.33</v>
      </c>
      <c r="M254" s="85">
        <v>43840</v>
      </c>
      <c r="N254" s="136">
        <v>43861</v>
      </c>
      <c r="O254" s="112"/>
      <c r="P254" s="112" t="s">
        <v>459</v>
      </c>
      <c r="Q254" s="114">
        <f t="shared" si="95"/>
        <v>0</v>
      </c>
      <c r="R254" s="192"/>
      <c r="S254" s="113" t="s">
        <v>460</v>
      </c>
      <c r="T254" s="84">
        <v>0.33</v>
      </c>
      <c r="U254" s="85">
        <v>43840</v>
      </c>
      <c r="V254" s="136">
        <v>43861</v>
      </c>
      <c r="W254" s="7">
        <f t="shared" si="93"/>
        <v>21</v>
      </c>
      <c r="X254" s="104"/>
      <c r="Y254" s="8">
        <f t="shared" si="96"/>
        <v>0</v>
      </c>
      <c r="Z254" s="9"/>
      <c r="AA254" s="9"/>
      <c r="AB254" s="122" t="s">
        <v>61</v>
      </c>
      <c r="AC254" s="122" t="s">
        <v>61</v>
      </c>
      <c r="AD254" s="122" t="s">
        <v>61</v>
      </c>
      <c r="AE254" s="122" t="s">
        <v>61</v>
      </c>
      <c r="AF254" s="122" t="s">
        <v>61</v>
      </c>
      <c r="AG254" s="122" t="s">
        <v>61</v>
      </c>
      <c r="AH254" s="122" t="s">
        <v>62</v>
      </c>
      <c r="AI254" s="122" t="s">
        <v>61</v>
      </c>
      <c r="AJ254" s="122" t="s">
        <v>61</v>
      </c>
      <c r="AK254" s="122" t="s">
        <v>61</v>
      </c>
      <c r="AL254" s="122" t="s">
        <v>61</v>
      </c>
      <c r="AM254" s="122" t="s">
        <v>61</v>
      </c>
      <c r="AN254" s="122" t="s">
        <v>61</v>
      </c>
      <c r="AO254" s="122" t="s">
        <v>61</v>
      </c>
      <c r="AP254" s="122" t="s">
        <v>61</v>
      </c>
      <c r="AQ254" s="122" t="s">
        <v>61</v>
      </c>
      <c r="AR254" s="122" t="s">
        <v>61</v>
      </c>
      <c r="AS254" s="122" t="s">
        <v>62</v>
      </c>
    </row>
    <row r="255" spans="1:45" ht="82.9">
      <c r="A255" s="174"/>
      <c r="B255" s="174"/>
      <c r="C255" s="174"/>
      <c r="D255" s="174"/>
      <c r="E255" s="232"/>
      <c r="F255" s="174"/>
      <c r="G255" s="195"/>
      <c r="H255" s="195"/>
      <c r="I255" s="283"/>
      <c r="J255" s="282"/>
      <c r="K255" s="113" t="s">
        <v>461</v>
      </c>
      <c r="L255" s="84">
        <v>0.33</v>
      </c>
      <c r="M255" s="85">
        <v>43922</v>
      </c>
      <c r="N255" s="136">
        <v>43936</v>
      </c>
      <c r="O255" s="112"/>
      <c r="P255" s="112" t="s">
        <v>459</v>
      </c>
      <c r="Q255" s="114">
        <f t="shared" si="95"/>
        <v>0</v>
      </c>
      <c r="R255" s="192"/>
      <c r="S255" s="113" t="s">
        <v>462</v>
      </c>
      <c r="T255" s="84">
        <v>0.33</v>
      </c>
      <c r="U255" s="85">
        <v>43922</v>
      </c>
      <c r="V255" s="136">
        <v>43936</v>
      </c>
      <c r="W255" s="7"/>
      <c r="X255" s="104"/>
      <c r="Y255" s="8"/>
      <c r="Z255" s="9"/>
      <c r="AA255" s="9"/>
      <c r="AB255" s="122"/>
      <c r="AC255" s="122"/>
      <c r="AD255" s="122"/>
      <c r="AE255" s="122"/>
      <c r="AF255" s="122"/>
      <c r="AG255" s="122"/>
      <c r="AH255" s="122"/>
      <c r="AI255" s="122"/>
      <c r="AJ255" s="122"/>
      <c r="AK255" s="122"/>
      <c r="AL255" s="122"/>
      <c r="AM255" s="122"/>
      <c r="AN255" s="122"/>
      <c r="AO255" s="122"/>
      <c r="AP255" s="122"/>
      <c r="AQ255" s="122"/>
      <c r="AR255" s="122"/>
      <c r="AS255" s="122"/>
    </row>
    <row r="256" spans="1:45" ht="82.9">
      <c r="A256" s="174"/>
      <c r="B256" s="174"/>
      <c r="C256" s="174"/>
      <c r="D256" s="174"/>
      <c r="E256" s="232"/>
      <c r="F256" s="174"/>
      <c r="G256" s="195"/>
      <c r="H256" s="195"/>
      <c r="I256" s="283"/>
      <c r="J256" s="283"/>
      <c r="K256" s="113" t="s">
        <v>463</v>
      </c>
      <c r="L256" s="84">
        <v>0.34</v>
      </c>
      <c r="M256" s="85">
        <v>44013</v>
      </c>
      <c r="N256" s="136">
        <v>44027</v>
      </c>
      <c r="O256" s="112"/>
      <c r="P256" s="112" t="s">
        <v>459</v>
      </c>
      <c r="Q256" s="114">
        <f t="shared" si="95"/>
        <v>0</v>
      </c>
      <c r="R256" s="192"/>
      <c r="S256" s="113" t="s">
        <v>464</v>
      </c>
      <c r="T256" s="84">
        <v>0.34</v>
      </c>
      <c r="U256" s="85">
        <v>44013</v>
      </c>
      <c r="V256" s="136">
        <v>44027</v>
      </c>
      <c r="W256" s="7">
        <f t="shared" si="93"/>
        <v>14</v>
      </c>
      <c r="X256" s="104"/>
      <c r="Y256" s="8">
        <f t="shared" si="96"/>
        <v>0</v>
      </c>
      <c r="Z256" s="9"/>
      <c r="AA256" s="9"/>
      <c r="AB256" s="122" t="s">
        <v>61</v>
      </c>
      <c r="AC256" s="122" t="s">
        <v>61</v>
      </c>
      <c r="AD256" s="122" t="s">
        <v>61</v>
      </c>
      <c r="AE256" s="122" t="s">
        <v>61</v>
      </c>
      <c r="AF256" s="122" t="s">
        <v>61</v>
      </c>
      <c r="AG256" s="122" t="s">
        <v>61</v>
      </c>
      <c r="AH256" s="122" t="s">
        <v>62</v>
      </c>
      <c r="AI256" s="122" t="s">
        <v>61</v>
      </c>
      <c r="AJ256" s="122" t="s">
        <v>61</v>
      </c>
      <c r="AK256" s="122" t="s">
        <v>61</v>
      </c>
      <c r="AL256" s="122" t="s">
        <v>61</v>
      </c>
      <c r="AM256" s="122" t="s">
        <v>61</v>
      </c>
      <c r="AN256" s="122" t="s">
        <v>61</v>
      </c>
      <c r="AO256" s="122" t="s">
        <v>61</v>
      </c>
      <c r="AP256" s="122" t="s">
        <v>61</v>
      </c>
      <c r="AQ256" s="122" t="s">
        <v>61</v>
      </c>
      <c r="AR256" s="122" t="s">
        <v>61</v>
      </c>
      <c r="AS256" s="122" t="s">
        <v>62</v>
      </c>
    </row>
    <row r="257" spans="1:45">
      <c r="A257" s="174"/>
      <c r="B257" s="174"/>
      <c r="C257" s="174"/>
      <c r="D257" s="174"/>
      <c r="E257" s="232"/>
      <c r="F257" s="174"/>
      <c r="G257" s="195" t="s">
        <v>465</v>
      </c>
      <c r="H257" s="195" t="s">
        <v>466</v>
      </c>
      <c r="I257" s="282">
        <v>0.25</v>
      </c>
      <c r="J257" s="282">
        <v>0</v>
      </c>
      <c r="K257" s="360" t="s">
        <v>467</v>
      </c>
      <c r="L257" s="172">
        <v>0.2</v>
      </c>
      <c r="M257" s="193">
        <v>43840</v>
      </c>
      <c r="N257" s="359">
        <v>43861</v>
      </c>
      <c r="O257" s="195"/>
      <c r="P257" s="195" t="s">
        <v>468</v>
      </c>
      <c r="Q257" s="192">
        <f>(Y257*T257)+(T258*Y258)+(T259*Y259)+(T260*Y260)</f>
        <v>0</v>
      </c>
      <c r="R257" s="192"/>
      <c r="S257" s="195" t="s">
        <v>469</v>
      </c>
      <c r="T257" s="172">
        <v>0.2</v>
      </c>
      <c r="U257" s="193">
        <v>43840</v>
      </c>
      <c r="V257" s="359">
        <v>43861</v>
      </c>
      <c r="W257" s="217"/>
      <c r="X257" s="104"/>
      <c r="Y257" s="8">
        <f t="shared" si="96"/>
        <v>0</v>
      </c>
      <c r="Z257" s="9"/>
      <c r="AA257" s="9"/>
      <c r="AB257" s="122" t="s">
        <v>61</v>
      </c>
      <c r="AC257" s="122" t="s">
        <v>61</v>
      </c>
      <c r="AD257" s="122" t="s">
        <v>61</v>
      </c>
      <c r="AE257" s="122" t="s">
        <v>61</v>
      </c>
      <c r="AF257" s="122" t="s">
        <v>61</v>
      </c>
      <c r="AG257" s="122" t="s">
        <v>61</v>
      </c>
      <c r="AH257" s="122" t="s">
        <v>61</v>
      </c>
      <c r="AI257" s="122" t="s">
        <v>61</v>
      </c>
      <c r="AJ257" s="122" t="s">
        <v>61</v>
      </c>
      <c r="AK257" s="122" t="s">
        <v>61</v>
      </c>
      <c r="AL257" s="122" t="s">
        <v>61</v>
      </c>
      <c r="AM257" s="122" t="s">
        <v>61</v>
      </c>
      <c r="AN257" s="122" t="s">
        <v>61</v>
      </c>
      <c r="AO257" s="122" t="s">
        <v>61</v>
      </c>
      <c r="AP257" s="122" t="s">
        <v>61</v>
      </c>
      <c r="AQ257" s="122" t="s">
        <v>61</v>
      </c>
      <c r="AR257" s="122" t="s">
        <v>61</v>
      </c>
      <c r="AS257" s="122" t="s">
        <v>61</v>
      </c>
    </row>
    <row r="258" spans="1:45">
      <c r="A258" s="174"/>
      <c r="B258" s="174"/>
      <c r="C258" s="174"/>
      <c r="D258" s="174"/>
      <c r="E258" s="232"/>
      <c r="F258" s="174"/>
      <c r="G258" s="195"/>
      <c r="H258" s="195"/>
      <c r="I258" s="283"/>
      <c r="J258" s="283"/>
      <c r="K258" s="360"/>
      <c r="L258" s="172"/>
      <c r="M258" s="193"/>
      <c r="N258" s="359"/>
      <c r="O258" s="195"/>
      <c r="P258" s="195"/>
      <c r="Q258" s="192"/>
      <c r="R258" s="192"/>
      <c r="S258" s="195"/>
      <c r="T258" s="172"/>
      <c r="U258" s="193"/>
      <c r="V258" s="359"/>
      <c r="W258" s="218"/>
      <c r="X258" s="104"/>
      <c r="Y258" s="8">
        <f t="shared" si="96"/>
        <v>0</v>
      </c>
      <c r="Z258" s="9"/>
      <c r="AA258" s="9"/>
      <c r="AB258" s="122" t="s">
        <v>61</v>
      </c>
      <c r="AC258" s="122" t="s">
        <v>61</v>
      </c>
      <c r="AD258" s="122" t="s">
        <v>61</v>
      </c>
      <c r="AE258" s="122" t="s">
        <v>61</v>
      </c>
      <c r="AF258" s="122" t="s">
        <v>61</v>
      </c>
      <c r="AG258" s="122" t="s">
        <v>61</v>
      </c>
      <c r="AH258" s="122" t="s">
        <v>61</v>
      </c>
      <c r="AI258" s="122" t="s">
        <v>61</v>
      </c>
      <c r="AJ258" s="122" t="s">
        <v>61</v>
      </c>
      <c r="AK258" s="122" t="s">
        <v>61</v>
      </c>
      <c r="AL258" s="122" t="s">
        <v>61</v>
      </c>
      <c r="AM258" s="122" t="s">
        <v>61</v>
      </c>
      <c r="AN258" s="122" t="s">
        <v>61</v>
      </c>
      <c r="AO258" s="122" t="s">
        <v>61</v>
      </c>
      <c r="AP258" s="122" t="s">
        <v>61</v>
      </c>
      <c r="AQ258" s="122" t="s">
        <v>61</v>
      </c>
      <c r="AR258" s="122" t="s">
        <v>61</v>
      </c>
      <c r="AS258" s="122" t="s">
        <v>61</v>
      </c>
    </row>
    <row r="259" spans="1:45">
      <c r="A259" s="174"/>
      <c r="B259" s="174"/>
      <c r="C259" s="174"/>
      <c r="D259" s="174"/>
      <c r="E259" s="232"/>
      <c r="F259" s="174"/>
      <c r="G259" s="195"/>
      <c r="H259" s="195"/>
      <c r="I259" s="283"/>
      <c r="J259" s="283"/>
      <c r="K259" s="360"/>
      <c r="L259" s="172"/>
      <c r="M259" s="193"/>
      <c r="N259" s="359"/>
      <c r="O259" s="195"/>
      <c r="P259" s="195"/>
      <c r="Q259" s="192"/>
      <c r="R259" s="192"/>
      <c r="S259" s="195"/>
      <c r="T259" s="172"/>
      <c r="U259" s="193"/>
      <c r="V259" s="359"/>
      <c r="W259" s="218"/>
      <c r="X259" s="104"/>
      <c r="Y259" s="8">
        <f t="shared" si="96"/>
        <v>0</v>
      </c>
      <c r="Z259" s="9"/>
      <c r="AA259" s="9"/>
      <c r="AB259" s="122" t="s">
        <v>61</v>
      </c>
      <c r="AC259" s="122" t="s">
        <v>61</v>
      </c>
      <c r="AD259" s="122" t="s">
        <v>61</v>
      </c>
      <c r="AE259" s="122" t="s">
        <v>61</v>
      </c>
      <c r="AF259" s="122" t="s">
        <v>61</v>
      </c>
      <c r="AG259" s="122" t="s">
        <v>61</v>
      </c>
      <c r="AH259" s="122" t="s">
        <v>61</v>
      </c>
      <c r="AI259" s="122" t="s">
        <v>61</v>
      </c>
      <c r="AJ259" s="122" t="s">
        <v>61</v>
      </c>
      <c r="AK259" s="122" t="s">
        <v>61</v>
      </c>
      <c r="AL259" s="122" t="s">
        <v>61</v>
      </c>
      <c r="AM259" s="122" t="s">
        <v>61</v>
      </c>
      <c r="AN259" s="122" t="s">
        <v>61</v>
      </c>
      <c r="AO259" s="122" t="s">
        <v>61</v>
      </c>
      <c r="AP259" s="122" t="s">
        <v>61</v>
      </c>
      <c r="AQ259" s="122" t="s">
        <v>61</v>
      </c>
      <c r="AR259" s="122" t="s">
        <v>61</v>
      </c>
      <c r="AS259" s="122" t="s">
        <v>61</v>
      </c>
    </row>
    <row r="260" spans="1:45">
      <c r="A260" s="174"/>
      <c r="B260" s="174"/>
      <c r="C260" s="174"/>
      <c r="D260" s="174"/>
      <c r="E260" s="232"/>
      <c r="F260" s="174"/>
      <c r="G260" s="195"/>
      <c r="H260" s="195"/>
      <c r="I260" s="283"/>
      <c r="J260" s="283"/>
      <c r="K260" s="360"/>
      <c r="L260" s="172"/>
      <c r="M260" s="193"/>
      <c r="N260" s="359"/>
      <c r="O260" s="195"/>
      <c r="P260" s="195"/>
      <c r="Q260" s="192"/>
      <c r="R260" s="192"/>
      <c r="S260" s="195"/>
      <c r="T260" s="172"/>
      <c r="U260" s="193"/>
      <c r="V260" s="359"/>
      <c r="W260" s="219"/>
      <c r="X260" s="104"/>
      <c r="Y260" s="8">
        <f t="shared" si="96"/>
        <v>0</v>
      </c>
      <c r="Z260" s="9"/>
      <c r="AA260" s="9"/>
      <c r="AB260" s="122" t="s">
        <v>61</v>
      </c>
      <c r="AC260" s="122" t="s">
        <v>61</v>
      </c>
      <c r="AD260" s="122" t="s">
        <v>61</v>
      </c>
      <c r="AE260" s="122" t="s">
        <v>61</v>
      </c>
      <c r="AF260" s="122" t="s">
        <v>61</v>
      </c>
      <c r="AG260" s="122" t="s">
        <v>61</v>
      </c>
      <c r="AH260" s="122" t="s">
        <v>61</v>
      </c>
      <c r="AI260" s="122" t="s">
        <v>61</v>
      </c>
      <c r="AJ260" s="122" t="s">
        <v>61</v>
      </c>
      <c r="AK260" s="122" t="s">
        <v>61</v>
      </c>
      <c r="AL260" s="122" t="s">
        <v>61</v>
      </c>
      <c r="AM260" s="122" t="s">
        <v>61</v>
      </c>
      <c r="AN260" s="122" t="s">
        <v>61</v>
      </c>
      <c r="AO260" s="122" t="s">
        <v>61</v>
      </c>
      <c r="AP260" s="122" t="s">
        <v>61</v>
      </c>
      <c r="AQ260" s="122" t="s">
        <v>61</v>
      </c>
      <c r="AR260" s="122" t="s">
        <v>61</v>
      </c>
      <c r="AS260" s="122" t="s">
        <v>61</v>
      </c>
    </row>
    <row r="261" spans="1:45">
      <c r="A261" s="174"/>
      <c r="B261" s="174"/>
      <c r="C261" s="174"/>
      <c r="D261" s="174"/>
      <c r="E261" s="232"/>
      <c r="F261" s="174"/>
      <c r="G261" s="195"/>
      <c r="H261" s="195"/>
      <c r="I261" s="283"/>
      <c r="J261" s="283"/>
      <c r="K261" s="195" t="s">
        <v>470</v>
      </c>
      <c r="L261" s="172">
        <v>0.3</v>
      </c>
      <c r="M261" s="193">
        <v>43922</v>
      </c>
      <c r="N261" s="359">
        <v>43936</v>
      </c>
      <c r="O261" s="112"/>
      <c r="P261" s="195" t="s">
        <v>445</v>
      </c>
      <c r="Q261" s="192">
        <v>0</v>
      </c>
      <c r="R261" s="192"/>
      <c r="S261" s="195" t="s">
        <v>471</v>
      </c>
      <c r="T261" s="172">
        <v>0.3</v>
      </c>
      <c r="U261" s="193">
        <v>43922</v>
      </c>
      <c r="V261" s="359">
        <v>43936</v>
      </c>
      <c r="W261" s="7"/>
      <c r="X261" s="104"/>
      <c r="Y261" s="8"/>
      <c r="Z261" s="9"/>
      <c r="AA261" s="9"/>
      <c r="AB261" s="122"/>
      <c r="AC261" s="122"/>
      <c r="AD261" s="122"/>
      <c r="AE261" s="122"/>
      <c r="AF261" s="122"/>
      <c r="AG261" s="122"/>
      <c r="AH261" s="122"/>
      <c r="AI261" s="122"/>
      <c r="AJ261" s="122"/>
      <c r="AK261" s="122"/>
      <c r="AL261" s="122"/>
      <c r="AM261" s="122"/>
      <c r="AN261" s="122"/>
      <c r="AO261" s="122"/>
      <c r="AP261" s="122"/>
      <c r="AQ261" s="122"/>
      <c r="AR261" s="122"/>
      <c r="AS261" s="122"/>
    </row>
    <row r="262" spans="1:45">
      <c r="A262" s="174"/>
      <c r="B262" s="174"/>
      <c r="C262" s="174"/>
      <c r="D262" s="174"/>
      <c r="E262" s="232"/>
      <c r="F262" s="174"/>
      <c r="G262" s="195"/>
      <c r="H262" s="195"/>
      <c r="I262" s="283"/>
      <c r="J262" s="283"/>
      <c r="K262" s="195"/>
      <c r="L262" s="172"/>
      <c r="M262" s="193"/>
      <c r="N262" s="359"/>
      <c r="O262" s="112"/>
      <c r="P262" s="195"/>
      <c r="Q262" s="192"/>
      <c r="R262" s="192"/>
      <c r="S262" s="195"/>
      <c r="T262" s="172"/>
      <c r="U262" s="193"/>
      <c r="V262" s="359"/>
      <c r="W262" s="7"/>
      <c r="X262" s="104"/>
      <c r="Y262" s="8"/>
      <c r="Z262" s="9"/>
      <c r="AA262" s="9"/>
      <c r="AB262" s="122"/>
      <c r="AC262" s="122"/>
      <c r="AD262" s="122"/>
      <c r="AE262" s="122"/>
      <c r="AF262" s="122"/>
      <c r="AG262" s="122"/>
      <c r="AH262" s="122"/>
      <c r="AI262" s="122"/>
      <c r="AJ262" s="122"/>
      <c r="AK262" s="122"/>
      <c r="AL262" s="122"/>
      <c r="AM262" s="122"/>
      <c r="AN262" s="122"/>
      <c r="AO262" s="122"/>
      <c r="AP262" s="122"/>
      <c r="AQ262" s="122"/>
      <c r="AR262" s="122"/>
      <c r="AS262" s="122"/>
    </row>
    <row r="263" spans="1:45">
      <c r="A263" s="174"/>
      <c r="B263" s="174"/>
      <c r="C263" s="174"/>
      <c r="D263" s="174"/>
      <c r="E263" s="232"/>
      <c r="F263" s="174"/>
      <c r="G263" s="195"/>
      <c r="H263" s="195"/>
      <c r="I263" s="283"/>
      <c r="J263" s="283"/>
      <c r="K263" s="195"/>
      <c r="L263" s="172"/>
      <c r="M263" s="193"/>
      <c r="N263" s="359"/>
      <c r="O263" s="112"/>
      <c r="P263" s="195"/>
      <c r="Q263" s="192"/>
      <c r="R263" s="192"/>
      <c r="S263" s="195"/>
      <c r="T263" s="172"/>
      <c r="U263" s="193"/>
      <c r="V263" s="359"/>
      <c r="W263" s="7"/>
      <c r="X263" s="104"/>
      <c r="Y263" s="8"/>
      <c r="Z263" s="9"/>
      <c r="AA263" s="9"/>
      <c r="AB263" s="122"/>
      <c r="AC263" s="122"/>
      <c r="AD263" s="122"/>
      <c r="AE263" s="122"/>
      <c r="AF263" s="122"/>
      <c r="AG263" s="122"/>
      <c r="AH263" s="122"/>
      <c r="AI263" s="122"/>
      <c r="AJ263" s="122"/>
      <c r="AK263" s="122"/>
      <c r="AL263" s="122"/>
      <c r="AM263" s="122"/>
      <c r="AN263" s="122"/>
      <c r="AO263" s="122"/>
      <c r="AP263" s="122"/>
      <c r="AQ263" s="122"/>
      <c r="AR263" s="122"/>
      <c r="AS263" s="122"/>
    </row>
    <row r="264" spans="1:45">
      <c r="A264" s="174"/>
      <c r="B264" s="174"/>
      <c r="C264" s="174"/>
      <c r="D264" s="174"/>
      <c r="E264" s="232"/>
      <c r="F264" s="174"/>
      <c r="G264" s="195"/>
      <c r="H264" s="195"/>
      <c r="I264" s="283"/>
      <c r="J264" s="283"/>
      <c r="K264" s="195"/>
      <c r="L264" s="172"/>
      <c r="M264" s="193"/>
      <c r="N264" s="359"/>
      <c r="O264" s="112"/>
      <c r="P264" s="195"/>
      <c r="Q264" s="192"/>
      <c r="R264" s="192"/>
      <c r="S264" s="195"/>
      <c r="T264" s="172"/>
      <c r="U264" s="193"/>
      <c r="V264" s="359"/>
      <c r="W264" s="7"/>
      <c r="X264" s="104"/>
      <c r="Y264" s="8"/>
      <c r="Z264" s="9"/>
      <c r="AA264" s="9"/>
      <c r="AB264" s="122"/>
      <c r="AC264" s="122"/>
      <c r="AD264" s="122"/>
      <c r="AE264" s="122"/>
      <c r="AF264" s="122"/>
      <c r="AG264" s="122"/>
      <c r="AH264" s="122"/>
      <c r="AI264" s="122"/>
      <c r="AJ264" s="122"/>
      <c r="AK264" s="122"/>
      <c r="AL264" s="122"/>
      <c r="AM264" s="122"/>
      <c r="AN264" s="122"/>
      <c r="AO264" s="122"/>
      <c r="AP264" s="122"/>
      <c r="AQ264" s="122"/>
      <c r="AR264" s="122"/>
      <c r="AS264" s="122"/>
    </row>
    <row r="265" spans="1:45">
      <c r="A265" s="174"/>
      <c r="B265" s="174"/>
      <c r="C265" s="174"/>
      <c r="D265" s="174"/>
      <c r="E265" s="232"/>
      <c r="F265" s="174"/>
      <c r="G265" s="195"/>
      <c r="H265" s="195"/>
      <c r="I265" s="283"/>
      <c r="J265" s="283"/>
      <c r="K265" s="195" t="s">
        <v>472</v>
      </c>
      <c r="L265" s="172">
        <v>0.5</v>
      </c>
      <c r="M265" s="193">
        <v>43997</v>
      </c>
      <c r="N265" s="193">
        <v>44012</v>
      </c>
      <c r="O265" s="195"/>
      <c r="P265" s="195" t="s">
        <v>445</v>
      </c>
      <c r="Q265" s="192">
        <f>(Y265*T265)+(T266*Y266)+(T267*Y267)+(T268*Y268)</f>
        <v>0</v>
      </c>
      <c r="R265" s="192"/>
      <c r="S265" s="195" t="s">
        <v>473</v>
      </c>
      <c r="T265" s="172">
        <v>0.5</v>
      </c>
      <c r="U265" s="193">
        <v>43997</v>
      </c>
      <c r="V265" s="193">
        <v>44012</v>
      </c>
      <c r="W265" s="7">
        <f>V265-U265</f>
        <v>15</v>
      </c>
      <c r="X265" s="104"/>
      <c r="Y265" s="8">
        <f>IF(X265="ejecutado",1,0)</f>
        <v>0</v>
      </c>
      <c r="Z265" s="9"/>
      <c r="AA265" s="9"/>
      <c r="AB265" s="122" t="s">
        <v>61</v>
      </c>
      <c r="AC265" s="122" t="s">
        <v>61</v>
      </c>
      <c r="AD265" s="122" t="s">
        <v>61</v>
      </c>
      <c r="AE265" s="122" t="s">
        <v>61</v>
      </c>
      <c r="AF265" s="122" t="s">
        <v>61</v>
      </c>
      <c r="AG265" s="122" t="s">
        <v>61</v>
      </c>
      <c r="AH265" s="122" t="s">
        <v>61</v>
      </c>
      <c r="AI265" s="122" t="s">
        <v>61</v>
      </c>
      <c r="AJ265" s="122" t="s">
        <v>61</v>
      </c>
      <c r="AK265" s="122" t="s">
        <v>61</v>
      </c>
      <c r="AL265" s="122" t="s">
        <v>61</v>
      </c>
      <c r="AM265" s="122" t="s">
        <v>61</v>
      </c>
      <c r="AN265" s="122" t="s">
        <v>61</v>
      </c>
      <c r="AO265" s="122" t="s">
        <v>61</v>
      </c>
      <c r="AP265" s="122" t="s">
        <v>61</v>
      </c>
      <c r="AQ265" s="122" t="s">
        <v>61</v>
      </c>
      <c r="AR265" s="122" t="s">
        <v>61</v>
      </c>
      <c r="AS265" s="122" t="s">
        <v>61</v>
      </c>
    </row>
    <row r="266" spans="1:45">
      <c r="A266" s="174"/>
      <c r="B266" s="174"/>
      <c r="C266" s="174"/>
      <c r="D266" s="174"/>
      <c r="E266" s="232"/>
      <c r="F266" s="174"/>
      <c r="G266" s="195"/>
      <c r="H266" s="195"/>
      <c r="I266" s="283"/>
      <c r="J266" s="283"/>
      <c r="K266" s="195"/>
      <c r="L266" s="172"/>
      <c r="M266" s="193"/>
      <c r="N266" s="193"/>
      <c r="O266" s="195"/>
      <c r="P266" s="195"/>
      <c r="Q266" s="192"/>
      <c r="R266" s="192"/>
      <c r="S266" s="195"/>
      <c r="T266" s="172"/>
      <c r="U266" s="193"/>
      <c r="V266" s="193"/>
      <c r="W266" s="7">
        <f t="shared" ref="W266:W268" si="97">V266-U266</f>
        <v>0</v>
      </c>
      <c r="X266" s="104"/>
      <c r="Y266" s="8">
        <f t="shared" ref="Y266:Y268" si="98">IF(X266="ejecutado",1,0)</f>
        <v>0</v>
      </c>
      <c r="Z266" s="9"/>
      <c r="AA266" s="9"/>
      <c r="AB266" s="122" t="s">
        <v>61</v>
      </c>
      <c r="AC266" s="122" t="s">
        <v>61</v>
      </c>
      <c r="AD266" s="122" t="s">
        <v>61</v>
      </c>
      <c r="AE266" s="122" t="s">
        <v>61</v>
      </c>
      <c r="AF266" s="122" t="s">
        <v>61</v>
      </c>
      <c r="AG266" s="122" t="s">
        <v>61</v>
      </c>
      <c r="AH266" s="122" t="s">
        <v>61</v>
      </c>
      <c r="AI266" s="122" t="s">
        <v>61</v>
      </c>
      <c r="AJ266" s="122" t="s">
        <v>61</v>
      </c>
      <c r="AK266" s="122" t="s">
        <v>61</v>
      </c>
      <c r="AL266" s="122" t="s">
        <v>61</v>
      </c>
      <c r="AM266" s="122" t="s">
        <v>61</v>
      </c>
      <c r="AN266" s="122" t="s">
        <v>61</v>
      </c>
      <c r="AO266" s="122" t="s">
        <v>61</v>
      </c>
      <c r="AP266" s="122" t="s">
        <v>61</v>
      </c>
      <c r="AQ266" s="122" t="s">
        <v>61</v>
      </c>
      <c r="AR266" s="122" t="s">
        <v>61</v>
      </c>
      <c r="AS266" s="122" t="s">
        <v>61</v>
      </c>
    </row>
    <row r="267" spans="1:45">
      <c r="A267" s="174"/>
      <c r="B267" s="174"/>
      <c r="C267" s="174"/>
      <c r="D267" s="174"/>
      <c r="E267" s="232"/>
      <c r="F267" s="174"/>
      <c r="G267" s="195"/>
      <c r="H267" s="195"/>
      <c r="I267" s="283"/>
      <c r="J267" s="283"/>
      <c r="K267" s="195"/>
      <c r="L267" s="172"/>
      <c r="M267" s="193"/>
      <c r="N267" s="193"/>
      <c r="O267" s="195"/>
      <c r="P267" s="195"/>
      <c r="Q267" s="192"/>
      <c r="R267" s="192"/>
      <c r="S267" s="195"/>
      <c r="T267" s="172"/>
      <c r="U267" s="193"/>
      <c r="V267" s="193"/>
      <c r="W267" s="7">
        <f t="shared" si="97"/>
        <v>0</v>
      </c>
      <c r="X267" s="104"/>
      <c r="Y267" s="8">
        <f t="shared" si="98"/>
        <v>0</v>
      </c>
      <c r="Z267" s="9"/>
      <c r="AA267" s="9"/>
      <c r="AB267" s="122" t="s">
        <v>61</v>
      </c>
      <c r="AC267" s="122" t="s">
        <v>61</v>
      </c>
      <c r="AD267" s="122" t="s">
        <v>61</v>
      </c>
      <c r="AE267" s="122" t="s">
        <v>61</v>
      </c>
      <c r="AF267" s="122" t="s">
        <v>61</v>
      </c>
      <c r="AG267" s="122" t="s">
        <v>61</v>
      </c>
      <c r="AH267" s="122" t="s">
        <v>61</v>
      </c>
      <c r="AI267" s="122" t="s">
        <v>61</v>
      </c>
      <c r="AJ267" s="122" t="s">
        <v>61</v>
      </c>
      <c r="AK267" s="122" t="s">
        <v>61</v>
      </c>
      <c r="AL267" s="122" t="s">
        <v>61</v>
      </c>
      <c r="AM267" s="122" t="s">
        <v>61</v>
      </c>
      <c r="AN267" s="122" t="s">
        <v>61</v>
      </c>
      <c r="AO267" s="122" t="s">
        <v>61</v>
      </c>
      <c r="AP267" s="122" t="s">
        <v>61</v>
      </c>
      <c r="AQ267" s="122" t="s">
        <v>61</v>
      </c>
      <c r="AR267" s="122" t="s">
        <v>61</v>
      </c>
      <c r="AS267" s="122" t="s">
        <v>61</v>
      </c>
    </row>
    <row r="268" spans="1:45">
      <c r="A268" s="159"/>
      <c r="B268" s="159"/>
      <c r="C268" s="159"/>
      <c r="D268" s="159"/>
      <c r="E268" s="233"/>
      <c r="F268" s="159"/>
      <c r="G268" s="195"/>
      <c r="H268" s="195"/>
      <c r="I268" s="283"/>
      <c r="J268" s="283"/>
      <c r="K268" s="195"/>
      <c r="L268" s="172"/>
      <c r="M268" s="193"/>
      <c r="N268" s="193"/>
      <c r="O268" s="195"/>
      <c r="P268" s="195"/>
      <c r="Q268" s="192"/>
      <c r="R268" s="192"/>
      <c r="S268" s="195"/>
      <c r="T268" s="172"/>
      <c r="U268" s="193"/>
      <c r="V268" s="193"/>
      <c r="W268" s="7">
        <f t="shared" si="97"/>
        <v>0</v>
      </c>
      <c r="X268" s="104"/>
      <c r="Y268" s="8">
        <f t="shared" si="98"/>
        <v>0</v>
      </c>
      <c r="Z268" s="9"/>
      <c r="AA268" s="9"/>
      <c r="AB268" s="122" t="s">
        <v>61</v>
      </c>
      <c r="AC268" s="122" t="s">
        <v>61</v>
      </c>
      <c r="AD268" s="122" t="s">
        <v>61</v>
      </c>
      <c r="AE268" s="122" t="s">
        <v>61</v>
      </c>
      <c r="AF268" s="122" t="s">
        <v>61</v>
      </c>
      <c r="AG268" s="122" t="s">
        <v>61</v>
      </c>
      <c r="AH268" s="122" t="s">
        <v>61</v>
      </c>
      <c r="AI268" s="122" t="s">
        <v>61</v>
      </c>
      <c r="AJ268" s="122" t="s">
        <v>61</v>
      </c>
      <c r="AK268" s="122" t="s">
        <v>61</v>
      </c>
      <c r="AL268" s="122" t="s">
        <v>61</v>
      </c>
      <c r="AM268" s="122" t="s">
        <v>61</v>
      </c>
      <c r="AN268" s="122" t="s">
        <v>61</v>
      </c>
      <c r="AO268" s="122" t="s">
        <v>61</v>
      </c>
      <c r="AP268" s="122" t="s">
        <v>61</v>
      </c>
      <c r="AQ268" s="122" t="s">
        <v>61</v>
      </c>
      <c r="AR268" s="122" t="s">
        <v>61</v>
      </c>
      <c r="AS268" s="122" t="s">
        <v>61</v>
      </c>
    </row>
  </sheetData>
  <mergeCells count="1019">
    <mergeCell ref="R141:R144"/>
    <mergeCell ref="R136:R138"/>
    <mergeCell ref="J139:J144"/>
    <mergeCell ref="O139:O140"/>
    <mergeCell ref="K141:K144"/>
    <mergeCell ref="L141:L144"/>
    <mergeCell ref="M141:M144"/>
    <mergeCell ref="N141:N144"/>
    <mergeCell ref="O141:O144"/>
    <mergeCell ref="P141:P144"/>
    <mergeCell ref="Q141:Q144"/>
    <mergeCell ref="I132:I144"/>
    <mergeCell ref="J132:J138"/>
    <mergeCell ref="K132:K135"/>
    <mergeCell ref="L132:L135"/>
    <mergeCell ref="M132:M135"/>
    <mergeCell ref="N132:N135"/>
    <mergeCell ref="K136:K138"/>
    <mergeCell ref="L136:L138"/>
    <mergeCell ref="M136:M138"/>
    <mergeCell ref="N136:N138"/>
    <mergeCell ref="M139:M140"/>
    <mergeCell ref="N139:N140"/>
    <mergeCell ref="P139:P140"/>
    <mergeCell ref="Q139:Q140"/>
    <mergeCell ref="R139:R140"/>
    <mergeCell ref="O132:O135"/>
    <mergeCell ref="P132:P135"/>
    <mergeCell ref="Q132:Q135"/>
    <mergeCell ref="O136:O138"/>
    <mergeCell ref="P136:P138"/>
    <mergeCell ref="Q136:Q138"/>
    <mergeCell ref="S265:S268"/>
    <mergeCell ref="T265:T268"/>
    <mergeCell ref="U265:U268"/>
    <mergeCell ref="V265:V268"/>
    <mergeCell ref="A132:A144"/>
    <mergeCell ref="B132:B144"/>
    <mergeCell ref="C132:C144"/>
    <mergeCell ref="D132:D144"/>
    <mergeCell ref="E132:E144"/>
    <mergeCell ref="F132:F144"/>
    <mergeCell ref="U261:U264"/>
    <mergeCell ref="V261:V264"/>
    <mergeCell ref="K265:K268"/>
    <mergeCell ref="L265:L268"/>
    <mergeCell ref="M265:M268"/>
    <mergeCell ref="N265:N268"/>
    <mergeCell ref="O265:O268"/>
    <mergeCell ref="P265:P268"/>
    <mergeCell ref="Q265:Q268"/>
    <mergeCell ref="R265:R268"/>
    <mergeCell ref="H254:H256"/>
    <mergeCell ref="I254:I256"/>
    <mergeCell ref="J254:J256"/>
    <mergeCell ref="G257:G268"/>
    <mergeCell ref="H257:H268"/>
    <mergeCell ref="I257:I268"/>
    <mergeCell ref="J257:J268"/>
    <mergeCell ref="G250:G251"/>
    <mergeCell ref="H250:H251"/>
    <mergeCell ref="I250:I251"/>
    <mergeCell ref="J250:J251"/>
    <mergeCell ref="R250:R256"/>
    <mergeCell ref="W257:W260"/>
    <mergeCell ref="K261:K264"/>
    <mergeCell ref="L261:L264"/>
    <mergeCell ref="M261:M264"/>
    <mergeCell ref="N261:N264"/>
    <mergeCell ref="P261:P264"/>
    <mergeCell ref="Q261:Q264"/>
    <mergeCell ref="R261:R264"/>
    <mergeCell ref="S261:S264"/>
    <mergeCell ref="T261:T264"/>
    <mergeCell ref="Q257:Q260"/>
    <mergeCell ref="R257:R260"/>
    <mergeCell ref="S257:S260"/>
    <mergeCell ref="T257:T260"/>
    <mergeCell ref="U257:U260"/>
    <mergeCell ref="V257:V260"/>
    <mergeCell ref="K257:K260"/>
    <mergeCell ref="L257:L260"/>
    <mergeCell ref="M257:M260"/>
    <mergeCell ref="N257:N260"/>
    <mergeCell ref="O257:O260"/>
    <mergeCell ref="P257:P260"/>
    <mergeCell ref="G252:G253"/>
    <mergeCell ref="H252:H253"/>
    <mergeCell ref="I252:I253"/>
    <mergeCell ref="J252:J253"/>
    <mergeCell ref="G254:G256"/>
    <mergeCell ref="A250:A268"/>
    <mergeCell ref="B250:B268"/>
    <mergeCell ref="C250:C268"/>
    <mergeCell ref="D250:D268"/>
    <mergeCell ref="E250:E268"/>
    <mergeCell ref="F250:F268"/>
    <mergeCell ref="L247:L249"/>
    <mergeCell ref="M247:M249"/>
    <mergeCell ref="N247:N249"/>
    <mergeCell ref="P247:P249"/>
    <mergeCell ref="Q247:Q249"/>
    <mergeCell ref="R247:R249"/>
    <mergeCell ref="M245:M246"/>
    <mergeCell ref="N245:N246"/>
    <mergeCell ref="P245:P246"/>
    <mergeCell ref="Q245:Q246"/>
    <mergeCell ref="R245:R246"/>
    <mergeCell ref="G247:G249"/>
    <mergeCell ref="H247:H249"/>
    <mergeCell ref="I247:I249"/>
    <mergeCell ref="J247:J249"/>
    <mergeCell ref="K247:K249"/>
    <mergeCell ref="G245:G246"/>
    <mergeCell ref="H245:H246"/>
    <mergeCell ref="I245:I246"/>
    <mergeCell ref="J245:J246"/>
    <mergeCell ref="K245:K246"/>
    <mergeCell ref="L245:L246"/>
    <mergeCell ref="A245:A249"/>
    <mergeCell ref="B245:B249"/>
    <mergeCell ref="C245:C249"/>
    <mergeCell ref="D245:D249"/>
    <mergeCell ref="E245:E249"/>
    <mergeCell ref="F245:F249"/>
    <mergeCell ref="R239:R240"/>
    <mergeCell ref="K241:K244"/>
    <mergeCell ref="L241:L244"/>
    <mergeCell ref="M241:M244"/>
    <mergeCell ref="N241:N244"/>
    <mergeCell ref="O241:O244"/>
    <mergeCell ref="P241:P244"/>
    <mergeCell ref="Q241:Q244"/>
    <mergeCell ref="R241:R244"/>
    <mergeCell ref="L239:L240"/>
    <mergeCell ref="M239:M240"/>
    <mergeCell ref="N239:N240"/>
    <mergeCell ref="O239:O240"/>
    <mergeCell ref="P239:P240"/>
    <mergeCell ref="Q239:Q240"/>
    <mergeCell ref="F239:F244"/>
    <mergeCell ref="G239:G244"/>
    <mergeCell ref="H239:H244"/>
    <mergeCell ref="I239:I244"/>
    <mergeCell ref="J239:J244"/>
    <mergeCell ref="K239:K240"/>
    <mergeCell ref="N231:N238"/>
    <mergeCell ref="O231:O238"/>
    <mergeCell ref="P231:P238"/>
    <mergeCell ref="Q231:Q238"/>
    <mergeCell ref="R231:R238"/>
    <mergeCell ref="M223:M230"/>
    <mergeCell ref="N223:N230"/>
    <mergeCell ref="O223:O230"/>
    <mergeCell ref="P223:P230"/>
    <mergeCell ref="Q223:Q230"/>
    <mergeCell ref="R223:R230"/>
    <mergeCell ref="G223:G238"/>
    <mergeCell ref="H223:H238"/>
    <mergeCell ref="I223:I238"/>
    <mergeCell ref="J223:J238"/>
    <mergeCell ref="K223:K230"/>
    <mergeCell ref="L223:L230"/>
    <mergeCell ref="K231:K238"/>
    <mergeCell ref="L231:L238"/>
    <mergeCell ref="A223:A244"/>
    <mergeCell ref="B223:B238"/>
    <mergeCell ref="C223:C238"/>
    <mergeCell ref="D223:D238"/>
    <mergeCell ref="E223:E238"/>
    <mergeCell ref="F223:F238"/>
    <mergeCell ref="B239:B244"/>
    <mergeCell ref="C239:C244"/>
    <mergeCell ref="D239:D244"/>
    <mergeCell ref="E239:E244"/>
    <mergeCell ref="R217:R220"/>
    <mergeCell ref="K221:K222"/>
    <mergeCell ref="L221:L222"/>
    <mergeCell ref="M221:M222"/>
    <mergeCell ref="N221:N222"/>
    <mergeCell ref="O221:O222"/>
    <mergeCell ref="P221:P222"/>
    <mergeCell ref="Q221:Q222"/>
    <mergeCell ref="R221:R222"/>
    <mergeCell ref="L217:L220"/>
    <mergeCell ref="M217:M220"/>
    <mergeCell ref="N217:N220"/>
    <mergeCell ref="O217:O220"/>
    <mergeCell ref="P217:P220"/>
    <mergeCell ref="Q217:Q220"/>
    <mergeCell ref="F217:F222"/>
    <mergeCell ref="G217:G222"/>
    <mergeCell ref="H217:H222"/>
    <mergeCell ref="I217:I222"/>
    <mergeCell ref="J217:J222"/>
    <mergeCell ref="K217:K220"/>
    <mergeCell ref="M231:M238"/>
    <mergeCell ref="N213:N216"/>
    <mergeCell ref="O213:O216"/>
    <mergeCell ref="P213:P216"/>
    <mergeCell ref="Q213:Q216"/>
    <mergeCell ref="R213:R216"/>
    <mergeCell ref="A217:A222"/>
    <mergeCell ref="B217:B222"/>
    <mergeCell ref="C217:C222"/>
    <mergeCell ref="D217:D222"/>
    <mergeCell ref="E217:E222"/>
    <mergeCell ref="P210:P212"/>
    <mergeCell ref="Q210:Q212"/>
    <mergeCell ref="R210:R212"/>
    <mergeCell ref="G213:G216"/>
    <mergeCell ref="H213:H216"/>
    <mergeCell ref="I213:I216"/>
    <mergeCell ref="J213:J216"/>
    <mergeCell ref="K213:K216"/>
    <mergeCell ref="L213:L216"/>
    <mergeCell ref="M213:M216"/>
    <mergeCell ref="J210:J212"/>
    <mergeCell ref="K210:K212"/>
    <mergeCell ref="L210:L212"/>
    <mergeCell ref="M210:M212"/>
    <mergeCell ref="N210:N212"/>
    <mergeCell ref="O210:O212"/>
    <mergeCell ref="AS206:AS209"/>
    <mergeCell ref="A210:A216"/>
    <mergeCell ref="B210:B216"/>
    <mergeCell ref="C210:C216"/>
    <mergeCell ref="D210:D216"/>
    <mergeCell ref="E210:E216"/>
    <mergeCell ref="F210:F216"/>
    <mergeCell ref="G210:G212"/>
    <mergeCell ref="H210:H212"/>
    <mergeCell ref="I210:I212"/>
    <mergeCell ref="AM206:AM209"/>
    <mergeCell ref="AN206:AN209"/>
    <mergeCell ref="AO206:AO209"/>
    <mergeCell ref="AP206:AP209"/>
    <mergeCell ref="AQ206:AQ209"/>
    <mergeCell ref="AR206:AR209"/>
    <mergeCell ref="AG206:AG209"/>
    <mergeCell ref="AH206:AH209"/>
    <mergeCell ref="AI206:AI209"/>
    <mergeCell ref="AJ206:AJ209"/>
    <mergeCell ref="AK206:AK209"/>
    <mergeCell ref="AL206:AL209"/>
    <mergeCell ref="AA206:AA209"/>
    <mergeCell ref="AB206:AB209"/>
    <mergeCell ref="AC206:AC209"/>
    <mergeCell ref="AD206:AD209"/>
    <mergeCell ref="AE206:AE209"/>
    <mergeCell ref="AF206:AF209"/>
    <mergeCell ref="A169:A209"/>
    <mergeCell ref="B169:B177"/>
    <mergeCell ref="C169:C177"/>
    <mergeCell ref="D169:D177"/>
    <mergeCell ref="AS202:AS205"/>
    <mergeCell ref="O206:O209"/>
    <mergeCell ref="Q206:Q209"/>
    <mergeCell ref="S206:S209"/>
    <mergeCell ref="T206:T209"/>
    <mergeCell ref="U206:U209"/>
    <mergeCell ref="V206:V209"/>
    <mergeCell ref="X206:X209"/>
    <mergeCell ref="Y206:Y209"/>
    <mergeCell ref="Z206:Z209"/>
    <mergeCell ref="AM202:AM205"/>
    <mergeCell ref="AN202:AN205"/>
    <mergeCell ref="AO202:AO205"/>
    <mergeCell ref="AP202:AP205"/>
    <mergeCell ref="AQ202:AQ205"/>
    <mergeCell ref="AR202:AR205"/>
    <mergeCell ref="AG202:AG205"/>
    <mergeCell ref="AH202:AH205"/>
    <mergeCell ref="AI202:AI205"/>
    <mergeCell ref="AJ202:AJ205"/>
    <mergeCell ref="AK202:AK205"/>
    <mergeCell ref="AL202:AL205"/>
    <mergeCell ref="AA202:AA205"/>
    <mergeCell ref="AB202:AB205"/>
    <mergeCell ref="AC202:AC205"/>
    <mergeCell ref="AD202:AD205"/>
    <mergeCell ref="AE202:AE205"/>
    <mergeCell ref="AF202:AF205"/>
    <mergeCell ref="T202:T205"/>
    <mergeCell ref="U202:U205"/>
    <mergeCell ref="V202:V205"/>
    <mergeCell ref="X202:X205"/>
    <mergeCell ref="Y202:Y205"/>
    <mergeCell ref="Z202:Z205"/>
    <mergeCell ref="N202:N209"/>
    <mergeCell ref="O202:O205"/>
    <mergeCell ref="P202:P209"/>
    <mergeCell ref="Q202:Q205"/>
    <mergeCell ref="R202:R209"/>
    <mergeCell ref="S202:S205"/>
    <mergeCell ref="H202:H209"/>
    <mergeCell ref="I202:I209"/>
    <mergeCell ref="J202:J209"/>
    <mergeCell ref="K202:K209"/>
    <mergeCell ref="L202:L209"/>
    <mergeCell ref="M202:M209"/>
    <mergeCell ref="B202:B209"/>
    <mergeCell ref="C202:C209"/>
    <mergeCell ref="D202:D209"/>
    <mergeCell ref="E202:E209"/>
    <mergeCell ref="F202:F209"/>
    <mergeCell ref="G202:G209"/>
    <mergeCell ref="T194:T197"/>
    <mergeCell ref="U194:U197"/>
    <mergeCell ref="V194:V197"/>
    <mergeCell ref="X194:X197"/>
    <mergeCell ref="AN198:AN201"/>
    <mergeCell ref="AO198:AO201"/>
    <mergeCell ref="AP198:AP201"/>
    <mergeCell ref="AQ198:AQ201"/>
    <mergeCell ref="AR198:AR201"/>
    <mergeCell ref="AS198:AS201"/>
    <mergeCell ref="AH198:AH201"/>
    <mergeCell ref="AI198:AI201"/>
    <mergeCell ref="AJ198:AJ201"/>
    <mergeCell ref="AK198:AK201"/>
    <mergeCell ref="AL198:AL201"/>
    <mergeCell ref="AM198:AM201"/>
    <mergeCell ref="AB198:AB201"/>
    <mergeCell ref="AC198:AC201"/>
    <mergeCell ref="AD198:AD201"/>
    <mergeCell ref="AE198:AE201"/>
    <mergeCell ref="AF198:AF201"/>
    <mergeCell ref="AG198:AG201"/>
    <mergeCell ref="U198:U201"/>
    <mergeCell ref="V198:V201"/>
    <mergeCell ref="X198:X201"/>
    <mergeCell ref="Y198:Y201"/>
    <mergeCell ref="Z198:Z201"/>
    <mergeCell ref="AA198:AA201"/>
    <mergeCell ref="AM194:AM197"/>
    <mergeCell ref="AN194:AN197"/>
    <mergeCell ref="AO194:AO197"/>
    <mergeCell ref="AP194:AP197"/>
    <mergeCell ref="AQ194:AQ197"/>
    <mergeCell ref="AR194:AR197"/>
    <mergeCell ref="AG194:AG197"/>
    <mergeCell ref="AH194:AH197"/>
    <mergeCell ref="AI194:AI197"/>
    <mergeCell ref="AJ194:AJ197"/>
    <mergeCell ref="AK194:AK197"/>
    <mergeCell ref="AL194:AL197"/>
    <mergeCell ref="AA194:AA197"/>
    <mergeCell ref="AB194:AB197"/>
    <mergeCell ref="AC194:AC197"/>
    <mergeCell ref="AD194:AD197"/>
    <mergeCell ref="AE194:AE197"/>
    <mergeCell ref="AF194:AF197"/>
    <mergeCell ref="Y194:Y197"/>
    <mergeCell ref="Z194:Z197"/>
    <mergeCell ref="AS190:AS193"/>
    <mergeCell ref="K194:K201"/>
    <mergeCell ref="L194:L201"/>
    <mergeCell ref="M194:M201"/>
    <mergeCell ref="N194:N201"/>
    <mergeCell ref="O194:O197"/>
    <mergeCell ref="P194:P201"/>
    <mergeCell ref="Q194:Q201"/>
    <mergeCell ref="R194:R201"/>
    <mergeCell ref="S194:S197"/>
    <mergeCell ref="AM190:AM193"/>
    <mergeCell ref="AN190:AN193"/>
    <mergeCell ref="AO190:AO193"/>
    <mergeCell ref="AP190:AP193"/>
    <mergeCell ref="AQ190:AQ193"/>
    <mergeCell ref="AR190:AR193"/>
    <mergeCell ref="AG190:AG193"/>
    <mergeCell ref="AH190:AH193"/>
    <mergeCell ref="AI190:AI193"/>
    <mergeCell ref="AJ190:AJ193"/>
    <mergeCell ref="AK190:AK193"/>
    <mergeCell ref="AL190:AL193"/>
    <mergeCell ref="AA190:AA193"/>
    <mergeCell ref="AB190:AB193"/>
    <mergeCell ref="AC190:AC193"/>
    <mergeCell ref="AD190:AD193"/>
    <mergeCell ref="AE190:AE193"/>
    <mergeCell ref="AF190:AF193"/>
    <mergeCell ref="AS194:AS197"/>
    <mergeCell ref="O198:O201"/>
    <mergeCell ref="Y190:Y193"/>
    <mergeCell ref="Z190:Z193"/>
    <mergeCell ref="AL186:AL189"/>
    <mergeCell ref="AM186:AM189"/>
    <mergeCell ref="AN186:AN189"/>
    <mergeCell ref="AO186:AO189"/>
    <mergeCell ref="AP186:AP189"/>
    <mergeCell ref="AQ186:AQ189"/>
    <mergeCell ref="AF186:AF189"/>
    <mergeCell ref="AG186:AG189"/>
    <mergeCell ref="AH186:AH189"/>
    <mergeCell ref="AI186:AI189"/>
    <mergeCell ref="AJ186:AJ189"/>
    <mergeCell ref="AK186:AK189"/>
    <mergeCell ref="Z186:Z189"/>
    <mergeCell ref="AA186:AA189"/>
    <mergeCell ref="AB186:AB189"/>
    <mergeCell ref="AC186:AC189"/>
    <mergeCell ref="AD186:AD189"/>
    <mergeCell ref="AE186:AE189"/>
    <mergeCell ref="Y186:Y189"/>
    <mergeCell ref="AR182:AR185"/>
    <mergeCell ref="AS182:AS185"/>
    <mergeCell ref="K186:K193"/>
    <mergeCell ref="L186:L193"/>
    <mergeCell ref="M186:M193"/>
    <mergeCell ref="N186:N193"/>
    <mergeCell ref="O186:O189"/>
    <mergeCell ref="P186:P193"/>
    <mergeCell ref="Q186:Q193"/>
    <mergeCell ref="R186:R193"/>
    <mergeCell ref="AL182:AL185"/>
    <mergeCell ref="AM182:AM185"/>
    <mergeCell ref="AN182:AN185"/>
    <mergeCell ref="AO182:AO185"/>
    <mergeCell ref="AP182:AP185"/>
    <mergeCell ref="AQ182:AQ185"/>
    <mergeCell ref="AF182:AF185"/>
    <mergeCell ref="AG182:AG185"/>
    <mergeCell ref="AH182:AH185"/>
    <mergeCell ref="AI182:AI185"/>
    <mergeCell ref="AJ182:AJ185"/>
    <mergeCell ref="AK182:AK185"/>
    <mergeCell ref="Z182:Z185"/>
    <mergeCell ref="AA182:AA185"/>
    <mergeCell ref="AB182:AB185"/>
    <mergeCell ref="AC182:AC185"/>
    <mergeCell ref="AD182:AD185"/>
    <mergeCell ref="AE182:AE185"/>
    <mergeCell ref="AR186:AR189"/>
    <mergeCell ref="AS186:AS189"/>
    <mergeCell ref="O190:O193"/>
    <mergeCell ref="AQ178:AQ181"/>
    <mergeCell ref="AR178:AR181"/>
    <mergeCell ref="AS178:AS181"/>
    <mergeCell ref="O182:O185"/>
    <mergeCell ref="S182:S185"/>
    <mergeCell ref="T182:T185"/>
    <mergeCell ref="U182:U185"/>
    <mergeCell ref="V182:V185"/>
    <mergeCell ref="X182:X185"/>
    <mergeCell ref="Y182:Y185"/>
    <mergeCell ref="AK178:AK181"/>
    <mergeCell ref="AL178:AL181"/>
    <mergeCell ref="AM178:AM181"/>
    <mergeCell ref="AN178:AN181"/>
    <mergeCell ref="AO178:AO181"/>
    <mergeCell ref="AP178:AP181"/>
    <mergeCell ref="AE178:AE181"/>
    <mergeCell ref="AF178:AF181"/>
    <mergeCell ref="AG178:AG181"/>
    <mergeCell ref="AH178:AH181"/>
    <mergeCell ref="AI178:AI181"/>
    <mergeCell ref="AJ178:AJ181"/>
    <mergeCell ref="Y178:Y181"/>
    <mergeCell ref="Z178:Z181"/>
    <mergeCell ref="AA178:AA181"/>
    <mergeCell ref="AB178:AB181"/>
    <mergeCell ref="AC178:AC181"/>
    <mergeCell ref="AD178:AD181"/>
    <mergeCell ref="R178:R185"/>
    <mergeCell ref="S178:S181"/>
    <mergeCell ref="T178:T181"/>
    <mergeCell ref="U178:U181"/>
    <mergeCell ref="V178:V181"/>
    <mergeCell ref="X178:X181"/>
    <mergeCell ref="L178:L185"/>
    <mergeCell ref="M178:M185"/>
    <mergeCell ref="N178:N185"/>
    <mergeCell ref="O178:O181"/>
    <mergeCell ref="P178:P185"/>
    <mergeCell ref="Q178:Q185"/>
    <mergeCell ref="F178:F201"/>
    <mergeCell ref="G178:G201"/>
    <mergeCell ref="H178:H201"/>
    <mergeCell ref="I178:I201"/>
    <mergeCell ref="J178:J201"/>
    <mergeCell ref="K178:K185"/>
    <mergeCell ref="M176:M177"/>
    <mergeCell ref="N176:N177"/>
    <mergeCell ref="O176:O177"/>
    <mergeCell ref="P176:P177"/>
    <mergeCell ref="Q176:Q177"/>
    <mergeCell ref="R176:R177"/>
    <mergeCell ref="X186:X189"/>
    <mergeCell ref="S190:S193"/>
    <mergeCell ref="T190:T193"/>
    <mergeCell ref="U190:U193"/>
    <mergeCell ref="V190:V193"/>
    <mergeCell ref="X190:X193"/>
    <mergeCell ref="S186:S189"/>
    <mergeCell ref="T186:T189"/>
    <mergeCell ref="U186:U189"/>
    <mergeCell ref="V186:V189"/>
    <mergeCell ref="S198:S201"/>
    <mergeCell ref="T198:T201"/>
    <mergeCell ref="AB169:AB170"/>
    <mergeCell ref="K172:K175"/>
    <mergeCell ref="L172:L175"/>
    <mergeCell ref="M172:M175"/>
    <mergeCell ref="N172:N175"/>
    <mergeCell ref="O172:O174"/>
    <mergeCell ref="P172:P175"/>
    <mergeCell ref="Q172:Q175"/>
    <mergeCell ref="R172:R175"/>
    <mergeCell ref="M169:M171"/>
    <mergeCell ref="N169:N171"/>
    <mergeCell ref="O169:O171"/>
    <mergeCell ref="P169:P171"/>
    <mergeCell ref="Q169:Q171"/>
    <mergeCell ref="R169:R171"/>
    <mergeCell ref="G169:G177"/>
    <mergeCell ref="H169:H177"/>
    <mergeCell ref="I169:I177"/>
    <mergeCell ref="J169:J177"/>
    <mergeCell ref="K169:K171"/>
    <mergeCell ref="L169:L171"/>
    <mergeCell ref="K176:K177"/>
    <mergeCell ref="L176:L177"/>
    <mergeCell ref="E169:E177"/>
    <mergeCell ref="F169:F177"/>
    <mergeCell ref="B178:B201"/>
    <mergeCell ref="C178:C201"/>
    <mergeCell ref="D178:D201"/>
    <mergeCell ref="E178:E201"/>
    <mergeCell ref="H164:H165"/>
    <mergeCell ref="I164:I165"/>
    <mergeCell ref="J164:J165"/>
    <mergeCell ref="G166:G167"/>
    <mergeCell ref="H166:H167"/>
    <mergeCell ref="I166:I167"/>
    <mergeCell ref="J166:J167"/>
    <mergeCell ref="P160:P163"/>
    <mergeCell ref="Q160:Q163"/>
    <mergeCell ref="R160:R163"/>
    <mergeCell ref="A164:A168"/>
    <mergeCell ref="B164:B167"/>
    <mergeCell ref="C164:C167"/>
    <mergeCell ref="D164:D167"/>
    <mergeCell ref="E164:E167"/>
    <mergeCell ref="F164:F167"/>
    <mergeCell ref="G164:G165"/>
    <mergeCell ref="A155:A163"/>
    <mergeCell ref="B155:B163"/>
    <mergeCell ref="C155:C163"/>
    <mergeCell ref="D155:D163"/>
    <mergeCell ref="E155:E163"/>
    <mergeCell ref="F155:F163"/>
    <mergeCell ref="M158:M159"/>
    <mergeCell ref="N158:N159"/>
    <mergeCell ref="P158:P159"/>
    <mergeCell ref="Q158:Q159"/>
    <mergeCell ref="R158:R159"/>
    <mergeCell ref="K160:K163"/>
    <mergeCell ref="L160:L163"/>
    <mergeCell ref="M160:M163"/>
    <mergeCell ref="N160:N163"/>
    <mergeCell ref="O160:O163"/>
    <mergeCell ref="M155:M157"/>
    <mergeCell ref="N155:N157"/>
    <mergeCell ref="O155:O157"/>
    <mergeCell ref="P155:P157"/>
    <mergeCell ref="Q155:Q157"/>
    <mergeCell ref="R155:R157"/>
    <mergeCell ref="G155:G163"/>
    <mergeCell ref="H155:H163"/>
    <mergeCell ref="I155:I163"/>
    <mergeCell ref="J155:J163"/>
    <mergeCell ref="K155:K157"/>
    <mergeCell ref="L155:L157"/>
    <mergeCell ref="K158:K159"/>
    <mergeCell ref="L158:L159"/>
    <mergeCell ref="M150:M154"/>
    <mergeCell ref="N150:N154"/>
    <mergeCell ref="O150:O154"/>
    <mergeCell ref="P150:P154"/>
    <mergeCell ref="Q150:Q154"/>
    <mergeCell ref="R150:R154"/>
    <mergeCell ref="M147:M149"/>
    <mergeCell ref="N147:N149"/>
    <mergeCell ref="O147:O149"/>
    <mergeCell ref="P147:P149"/>
    <mergeCell ref="Q147:Q149"/>
    <mergeCell ref="R147:R149"/>
    <mergeCell ref="M145:M146"/>
    <mergeCell ref="N145:N146"/>
    <mergeCell ref="O145:O146"/>
    <mergeCell ref="P145:P146"/>
    <mergeCell ref="Q145:Q146"/>
    <mergeCell ref="R145:R146"/>
    <mergeCell ref="G145:G154"/>
    <mergeCell ref="H145:H154"/>
    <mergeCell ref="I145:I154"/>
    <mergeCell ref="J145:J154"/>
    <mergeCell ref="K145:K146"/>
    <mergeCell ref="L145:L146"/>
    <mergeCell ref="K147:K149"/>
    <mergeCell ref="L147:L149"/>
    <mergeCell ref="K150:K154"/>
    <mergeCell ref="L150:L154"/>
    <mergeCell ref="A145:A154"/>
    <mergeCell ref="B145:B154"/>
    <mergeCell ref="C145:C154"/>
    <mergeCell ref="D145:D154"/>
    <mergeCell ref="E145:E154"/>
    <mergeCell ref="F145:F154"/>
    <mergeCell ref="L139:L140"/>
    <mergeCell ref="N116:N117"/>
    <mergeCell ref="P116:P117"/>
    <mergeCell ref="Q116:Q117"/>
    <mergeCell ref="K113:K115"/>
    <mergeCell ref="L113:L115"/>
    <mergeCell ref="M113:M115"/>
    <mergeCell ref="N113:N115"/>
    <mergeCell ref="O113:O115"/>
    <mergeCell ref="P113:P115"/>
    <mergeCell ref="R132:R135"/>
    <mergeCell ref="K139:K140"/>
    <mergeCell ref="G132:G144"/>
    <mergeCell ref="H132:H144"/>
    <mergeCell ref="M127:M131"/>
    <mergeCell ref="N127:N131"/>
    <mergeCell ref="P127:P131"/>
    <mergeCell ref="Q127:Q131"/>
    <mergeCell ref="R127:R131"/>
    <mergeCell ref="M122:M126"/>
    <mergeCell ref="N122:N126"/>
    <mergeCell ref="O122:O126"/>
    <mergeCell ref="P122:P126"/>
    <mergeCell ref="Q122:Q126"/>
    <mergeCell ref="R122:R126"/>
    <mergeCell ref="G122:G131"/>
    <mergeCell ref="H122:H131"/>
    <mergeCell ref="I122:I131"/>
    <mergeCell ref="J122:J131"/>
    <mergeCell ref="K122:K126"/>
    <mergeCell ref="L122:L126"/>
    <mergeCell ref="K127:K131"/>
    <mergeCell ref="L127:L131"/>
    <mergeCell ref="H113:H121"/>
    <mergeCell ref="I113:I121"/>
    <mergeCell ref="J113:J121"/>
    <mergeCell ref="P109:P110"/>
    <mergeCell ref="Q109:Q110"/>
    <mergeCell ref="R109:R110"/>
    <mergeCell ref="K111:K112"/>
    <mergeCell ref="L111:L112"/>
    <mergeCell ref="M111:M112"/>
    <mergeCell ref="N111:N112"/>
    <mergeCell ref="O111:O112"/>
    <mergeCell ref="P111:P112"/>
    <mergeCell ref="Q111:Q112"/>
    <mergeCell ref="A122:A131"/>
    <mergeCell ref="B122:B131"/>
    <mergeCell ref="C122:C131"/>
    <mergeCell ref="D122:D131"/>
    <mergeCell ref="E122:E131"/>
    <mergeCell ref="F122:F131"/>
    <mergeCell ref="R116:R117"/>
    <mergeCell ref="K118:K121"/>
    <mergeCell ref="L118:L121"/>
    <mergeCell ref="M118:M121"/>
    <mergeCell ref="N118:N121"/>
    <mergeCell ref="O118:O121"/>
    <mergeCell ref="P118:P121"/>
    <mergeCell ref="Q118:Q121"/>
    <mergeCell ref="R118:R121"/>
    <mergeCell ref="Q113:Q115"/>
    <mergeCell ref="K116:K117"/>
    <mergeCell ref="L116:L117"/>
    <mergeCell ref="M116:M117"/>
    <mergeCell ref="R107:R108"/>
    <mergeCell ref="K109:K110"/>
    <mergeCell ref="L109:L110"/>
    <mergeCell ref="M109:M110"/>
    <mergeCell ref="N109:N110"/>
    <mergeCell ref="O109:O110"/>
    <mergeCell ref="H107:H112"/>
    <mergeCell ref="I107:I112"/>
    <mergeCell ref="J107:J112"/>
    <mergeCell ref="K107:K108"/>
    <mergeCell ref="L107:L108"/>
    <mergeCell ref="M107:M108"/>
    <mergeCell ref="B107:B112"/>
    <mergeCell ref="C107:C112"/>
    <mergeCell ref="D107:D112"/>
    <mergeCell ref="E107:E112"/>
    <mergeCell ref="F107:F112"/>
    <mergeCell ref="G107:G112"/>
    <mergeCell ref="R111:R112"/>
    <mergeCell ref="R101:R102"/>
    <mergeCell ref="K103:K106"/>
    <mergeCell ref="L103:L106"/>
    <mergeCell ref="M103:M106"/>
    <mergeCell ref="N103:N106"/>
    <mergeCell ref="P103:P106"/>
    <mergeCell ref="Q103:Q106"/>
    <mergeCell ref="R103:R106"/>
    <mergeCell ref="P99:P100"/>
    <mergeCell ref="Q99:Q100"/>
    <mergeCell ref="R99:R100"/>
    <mergeCell ref="K101:K102"/>
    <mergeCell ref="L101:L102"/>
    <mergeCell ref="M101:M102"/>
    <mergeCell ref="N101:N102"/>
    <mergeCell ref="O101:O106"/>
    <mergeCell ref="P101:P102"/>
    <mergeCell ref="Q101:Q102"/>
    <mergeCell ref="J99:J106"/>
    <mergeCell ref="K99:K100"/>
    <mergeCell ref="L99:L100"/>
    <mergeCell ref="M99:M100"/>
    <mergeCell ref="N99:N100"/>
    <mergeCell ref="O99:O100"/>
    <mergeCell ref="Q93:Q96"/>
    <mergeCell ref="A99:A121"/>
    <mergeCell ref="B99:B106"/>
    <mergeCell ref="C99:C106"/>
    <mergeCell ref="D99:D106"/>
    <mergeCell ref="E99:E106"/>
    <mergeCell ref="F99:F106"/>
    <mergeCell ref="G99:G106"/>
    <mergeCell ref="H99:H106"/>
    <mergeCell ref="I99:I106"/>
    <mergeCell ref="K93:K96"/>
    <mergeCell ref="L93:L96"/>
    <mergeCell ref="M93:M96"/>
    <mergeCell ref="N93:N96"/>
    <mergeCell ref="O93:O96"/>
    <mergeCell ref="P93:P96"/>
    <mergeCell ref="N107:N108"/>
    <mergeCell ref="O107:O108"/>
    <mergeCell ref="P107:P108"/>
    <mergeCell ref="Q107:Q108"/>
    <mergeCell ref="B113:B121"/>
    <mergeCell ref="C113:C121"/>
    <mergeCell ref="D113:D121"/>
    <mergeCell ref="E113:E121"/>
    <mergeCell ref="F113:F121"/>
    <mergeCell ref="G113:G121"/>
    <mergeCell ref="N88:N92"/>
    <mergeCell ref="O88:O92"/>
    <mergeCell ref="P88:P92"/>
    <mergeCell ref="Q88:Q92"/>
    <mergeCell ref="F88:F96"/>
    <mergeCell ref="G88:G92"/>
    <mergeCell ref="H88:H92"/>
    <mergeCell ref="I88:I92"/>
    <mergeCell ref="J88:J92"/>
    <mergeCell ref="K88:K92"/>
    <mergeCell ref="G93:G96"/>
    <mergeCell ref="H93:H96"/>
    <mergeCell ref="I93:I96"/>
    <mergeCell ref="J93:J96"/>
    <mergeCell ref="N84:N87"/>
    <mergeCell ref="O84:O87"/>
    <mergeCell ref="P84:P87"/>
    <mergeCell ref="Q84:Q87"/>
    <mergeCell ref="B79:B83"/>
    <mergeCell ref="C79:C83"/>
    <mergeCell ref="D79:D83"/>
    <mergeCell ref="E79:E83"/>
    <mergeCell ref="J79:J83"/>
    <mergeCell ref="K79:K83"/>
    <mergeCell ref="M76:M78"/>
    <mergeCell ref="N76:N78"/>
    <mergeCell ref="O76:O78"/>
    <mergeCell ref="P76:P78"/>
    <mergeCell ref="Q76:Q78"/>
    <mergeCell ref="R76:R78"/>
    <mergeCell ref="R84:R87"/>
    <mergeCell ref="A88:A98"/>
    <mergeCell ref="B88:B98"/>
    <mergeCell ref="C88:C98"/>
    <mergeCell ref="D88:D96"/>
    <mergeCell ref="E88:E96"/>
    <mergeCell ref="H84:H87"/>
    <mergeCell ref="I84:I87"/>
    <mergeCell ref="J84:J87"/>
    <mergeCell ref="K84:K87"/>
    <mergeCell ref="L84:L87"/>
    <mergeCell ref="M84:M87"/>
    <mergeCell ref="B84:B87"/>
    <mergeCell ref="C84:C87"/>
    <mergeCell ref="D84:D87"/>
    <mergeCell ref="E84:E87"/>
    <mergeCell ref="F84:F87"/>
    <mergeCell ref="G84:G87"/>
    <mergeCell ref="L88:L92"/>
    <mergeCell ref="M88:M92"/>
    <mergeCell ref="M68:M75"/>
    <mergeCell ref="N68:N75"/>
    <mergeCell ref="O68:O75"/>
    <mergeCell ref="P68:P75"/>
    <mergeCell ref="Q68:Q75"/>
    <mergeCell ref="R68:R75"/>
    <mergeCell ref="G68:G83"/>
    <mergeCell ref="H68:H83"/>
    <mergeCell ref="I68:I83"/>
    <mergeCell ref="J68:J75"/>
    <mergeCell ref="K68:K75"/>
    <mergeCell ref="L68:L75"/>
    <mergeCell ref="J76:J78"/>
    <mergeCell ref="K76:K78"/>
    <mergeCell ref="L76:L78"/>
    <mergeCell ref="L79:L83"/>
    <mergeCell ref="A68:A87"/>
    <mergeCell ref="B68:B75"/>
    <mergeCell ref="C68:C75"/>
    <mergeCell ref="D68:D75"/>
    <mergeCell ref="E68:E75"/>
    <mergeCell ref="F68:F83"/>
    <mergeCell ref="B76:B78"/>
    <mergeCell ref="C76:C78"/>
    <mergeCell ref="D76:D78"/>
    <mergeCell ref="E76:E78"/>
    <mergeCell ref="M79:M83"/>
    <mergeCell ref="N79:N83"/>
    <mergeCell ref="O79:O83"/>
    <mergeCell ref="P79:P83"/>
    <mergeCell ref="Q79:Q83"/>
    <mergeCell ref="R79:R83"/>
    <mergeCell ref="M64:M67"/>
    <mergeCell ref="N64:N67"/>
    <mergeCell ref="O64:O67"/>
    <mergeCell ref="P64:P67"/>
    <mergeCell ref="Q64:Q67"/>
    <mergeCell ref="R64:R67"/>
    <mergeCell ref="M60:M63"/>
    <mergeCell ref="N60:N63"/>
    <mergeCell ref="O60:O63"/>
    <mergeCell ref="P60:P63"/>
    <mergeCell ref="Q60:Q63"/>
    <mergeCell ref="R60:R63"/>
    <mergeCell ref="M56:M59"/>
    <mergeCell ref="N56:N59"/>
    <mergeCell ref="O56:O59"/>
    <mergeCell ref="P56:P59"/>
    <mergeCell ref="Q56:Q59"/>
    <mergeCell ref="R56:R59"/>
    <mergeCell ref="G56:G67"/>
    <mergeCell ref="H56:H67"/>
    <mergeCell ref="I56:I67"/>
    <mergeCell ref="J56:J67"/>
    <mergeCell ref="K56:K59"/>
    <mergeCell ref="L56:L59"/>
    <mergeCell ref="K60:K63"/>
    <mergeCell ref="L60:L63"/>
    <mergeCell ref="K64:K67"/>
    <mergeCell ref="L64:L67"/>
    <mergeCell ref="A56:A67"/>
    <mergeCell ref="B56:B67"/>
    <mergeCell ref="C56:C67"/>
    <mergeCell ref="D56:D67"/>
    <mergeCell ref="E56:E67"/>
    <mergeCell ref="F56:F67"/>
    <mergeCell ref="R50:R52"/>
    <mergeCell ref="K53:K55"/>
    <mergeCell ref="L53:L55"/>
    <mergeCell ref="M53:M55"/>
    <mergeCell ref="N53:N55"/>
    <mergeCell ref="O53:O55"/>
    <mergeCell ref="P53:P55"/>
    <mergeCell ref="Q53:Q55"/>
    <mergeCell ref="R53:R55"/>
    <mergeCell ref="D46:D55"/>
    <mergeCell ref="E46:E55"/>
    <mergeCell ref="F46:F55"/>
    <mergeCell ref="A36:A55"/>
    <mergeCell ref="B36:B43"/>
    <mergeCell ref="C36:C43"/>
    <mergeCell ref="D36:D45"/>
    <mergeCell ref="I36:I55"/>
    <mergeCell ref="J36:J55"/>
    <mergeCell ref="K36:K43"/>
    <mergeCell ref="L36:L43"/>
    <mergeCell ref="K44:K45"/>
    <mergeCell ref="L44:L45"/>
    <mergeCell ref="P48:P49"/>
    <mergeCell ref="Q48:Q49"/>
    <mergeCell ref="R48:R49"/>
    <mergeCell ref="K50:K52"/>
    <mergeCell ref="L50:L52"/>
    <mergeCell ref="M50:M52"/>
    <mergeCell ref="N50:N52"/>
    <mergeCell ref="O50:O52"/>
    <mergeCell ref="P50:P52"/>
    <mergeCell ref="Q50:Q52"/>
    <mergeCell ref="N46:N47"/>
    <mergeCell ref="O46:O47"/>
    <mergeCell ref="P46:P47"/>
    <mergeCell ref="Q46:Q47"/>
    <mergeCell ref="R46:R47"/>
    <mergeCell ref="K48:K49"/>
    <mergeCell ref="L48:L49"/>
    <mergeCell ref="M48:M49"/>
    <mergeCell ref="N48:N49"/>
    <mergeCell ref="O48:O49"/>
    <mergeCell ref="K46:K47"/>
    <mergeCell ref="L46:L47"/>
    <mergeCell ref="M46:M47"/>
    <mergeCell ref="E36:E45"/>
    <mergeCell ref="F36:F45"/>
    <mergeCell ref="B44:B45"/>
    <mergeCell ref="C44:C45"/>
    <mergeCell ref="B46:B55"/>
    <mergeCell ref="C46:C55"/>
    <mergeCell ref="M33:M35"/>
    <mergeCell ref="N33:N35"/>
    <mergeCell ref="P33:P35"/>
    <mergeCell ref="Q33:Q35"/>
    <mergeCell ref="R33:R35"/>
    <mergeCell ref="O34:O35"/>
    <mergeCell ref="G33:G35"/>
    <mergeCell ref="H33:H35"/>
    <mergeCell ref="I33:I35"/>
    <mergeCell ref="J33:J35"/>
    <mergeCell ref="K33:K35"/>
    <mergeCell ref="L33:L35"/>
    <mergeCell ref="M44:M45"/>
    <mergeCell ref="N44:N45"/>
    <mergeCell ref="O44:O45"/>
    <mergeCell ref="P44:P45"/>
    <mergeCell ref="Q44:Q45"/>
    <mergeCell ref="R44:R45"/>
    <mergeCell ref="M36:M43"/>
    <mergeCell ref="N36:N43"/>
    <mergeCell ref="O36:O39"/>
    <mergeCell ref="P36:P43"/>
    <mergeCell ref="Q36:Q43"/>
    <mergeCell ref="R36:R43"/>
    <mergeCell ref="G36:G55"/>
    <mergeCell ref="H36:H55"/>
    <mergeCell ref="F20:F29"/>
    <mergeCell ref="G20:G29"/>
    <mergeCell ref="H20:H29"/>
    <mergeCell ref="I20:I29"/>
    <mergeCell ref="J20:J29"/>
    <mergeCell ref="K20:K24"/>
    <mergeCell ref="N30:N32"/>
    <mergeCell ref="P30:P32"/>
    <mergeCell ref="Q30:Q32"/>
    <mergeCell ref="R30:R32"/>
    <mergeCell ref="O31:O32"/>
    <mergeCell ref="B33:B35"/>
    <mergeCell ref="C33:C35"/>
    <mergeCell ref="D33:D35"/>
    <mergeCell ref="E33:E35"/>
    <mergeCell ref="F33:F35"/>
    <mergeCell ref="H30:H32"/>
    <mergeCell ref="I30:I32"/>
    <mergeCell ref="J30:J32"/>
    <mergeCell ref="K30:K32"/>
    <mergeCell ref="L30:L32"/>
    <mergeCell ref="M30:M32"/>
    <mergeCell ref="B30:B32"/>
    <mergeCell ref="C30:C32"/>
    <mergeCell ref="D30:D32"/>
    <mergeCell ref="E30:E32"/>
    <mergeCell ref="F30:F32"/>
    <mergeCell ref="G30:G32"/>
    <mergeCell ref="I10:I19"/>
    <mergeCell ref="J10:J19"/>
    <mergeCell ref="K10:K16"/>
    <mergeCell ref="L10:L16"/>
    <mergeCell ref="K17:K19"/>
    <mergeCell ref="L17:L19"/>
    <mergeCell ref="R20:R24"/>
    <mergeCell ref="K25:K29"/>
    <mergeCell ref="L25:L29"/>
    <mergeCell ref="M25:M29"/>
    <mergeCell ref="N25:N29"/>
    <mergeCell ref="O25:O29"/>
    <mergeCell ref="P25:P29"/>
    <mergeCell ref="Q25:Q29"/>
    <mergeCell ref="R25:R29"/>
    <mergeCell ref="L20:L24"/>
    <mergeCell ref="M20:M24"/>
    <mergeCell ref="N20:N24"/>
    <mergeCell ref="O20:O24"/>
    <mergeCell ref="P20:P24"/>
    <mergeCell ref="Q20:Q24"/>
    <mergeCell ref="A10:A35"/>
    <mergeCell ref="B10:B19"/>
    <mergeCell ref="C10:C19"/>
    <mergeCell ref="D10:D19"/>
    <mergeCell ref="E10:E19"/>
    <mergeCell ref="F10:F19"/>
    <mergeCell ref="B20:B29"/>
    <mergeCell ref="C20:C29"/>
    <mergeCell ref="D20:D29"/>
    <mergeCell ref="E20:E29"/>
    <mergeCell ref="B3:C5"/>
    <mergeCell ref="D3:AA3"/>
    <mergeCell ref="AB3:AS3"/>
    <mergeCell ref="D4:Q4"/>
    <mergeCell ref="R4:AA4"/>
    <mergeCell ref="AB4:AS4"/>
    <mergeCell ref="D5:AA5"/>
    <mergeCell ref="AB5:AS5"/>
    <mergeCell ref="M17:M19"/>
    <mergeCell ref="N17:N19"/>
    <mergeCell ref="O17:O19"/>
    <mergeCell ref="P17:P19"/>
    <mergeCell ref="Q17:Q19"/>
    <mergeCell ref="R17:R19"/>
    <mergeCell ref="M10:M16"/>
    <mergeCell ref="N10:N16"/>
    <mergeCell ref="O10:O16"/>
    <mergeCell ref="P10:P16"/>
    <mergeCell ref="Q10:Q16"/>
    <mergeCell ref="R10:R16"/>
    <mergeCell ref="G10:G19"/>
    <mergeCell ref="H10:H19"/>
  </mergeCells>
  <conditionalFormatting sqref="AB10:AS16 AB20:AS29">
    <cfRule type="cellIs" dxfId="487" priority="252" operator="equal">
      <formula>"Aplica"</formula>
    </cfRule>
  </conditionalFormatting>
  <conditionalFormatting sqref="AB17:AG19 AI17:AS19">
    <cfRule type="cellIs" dxfId="486" priority="251" operator="equal">
      <formula>"Aplica"</formula>
    </cfRule>
  </conditionalFormatting>
  <conditionalFormatting sqref="AH17:AH19">
    <cfRule type="cellIs" dxfId="485" priority="250" operator="equal">
      <formula>"Aplica"</formula>
    </cfRule>
  </conditionalFormatting>
  <conditionalFormatting sqref="AB30:AG30 AI30:AS30">
    <cfRule type="cellIs" dxfId="484" priority="249" operator="equal">
      <formula>"Aplica"</formula>
    </cfRule>
  </conditionalFormatting>
  <conditionalFormatting sqref="AB31:AG32 AI31:AS32">
    <cfRule type="cellIs" dxfId="483" priority="248" operator="equal">
      <formula>"Aplica"</formula>
    </cfRule>
  </conditionalFormatting>
  <conditionalFormatting sqref="AH30">
    <cfRule type="cellIs" dxfId="482" priority="247" operator="equal">
      <formula>"Aplica"</formula>
    </cfRule>
  </conditionalFormatting>
  <conditionalFormatting sqref="AH31:AH32">
    <cfRule type="cellIs" dxfId="481" priority="246" operator="equal">
      <formula>"Aplica"</formula>
    </cfRule>
  </conditionalFormatting>
  <conditionalFormatting sqref="AB33:AG33 AI33:AS33">
    <cfRule type="cellIs" dxfId="480" priority="245" operator="equal">
      <formula>"Aplica"</formula>
    </cfRule>
  </conditionalFormatting>
  <conditionalFormatting sqref="AB34:AG35 AI34:AS35">
    <cfRule type="cellIs" dxfId="479" priority="244" operator="equal">
      <formula>"Aplica"</formula>
    </cfRule>
  </conditionalFormatting>
  <conditionalFormatting sqref="AH33">
    <cfRule type="cellIs" dxfId="478" priority="243" operator="equal">
      <formula>"Aplica"</formula>
    </cfRule>
  </conditionalFormatting>
  <conditionalFormatting sqref="AH34:AH35">
    <cfRule type="cellIs" dxfId="477" priority="242" operator="equal">
      <formula>"Aplica"</formula>
    </cfRule>
  </conditionalFormatting>
  <conditionalFormatting sqref="AB36:AG43 AI36:AS43 AB48:AP48">
    <cfRule type="cellIs" dxfId="476" priority="241" operator="equal">
      <formula>"Aplica"</formula>
    </cfRule>
  </conditionalFormatting>
  <conditionalFormatting sqref="AB44:AG44 AI44:AS44">
    <cfRule type="cellIs" dxfId="475" priority="240" operator="equal">
      <formula>"Aplica"</formula>
    </cfRule>
  </conditionalFormatting>
  <conditionalFormatting sqref="AB46:AG46 AI46:AS46">
    <cfRule type="cellIs" dxfId="474" priority="239" operator="equal">
      <formula>"Aplica"</formula>
    </cfRule>
  </conditionalFormatting>
  <conditionalFormatting sqref="AH36:AH42">
    <cfRule type="cellIs" dxfId="473" priority="238" operator="equal">
      <formula>"Aplica"</formula>
    </cfRule>
  </conditionalFormatting>
  <conditionalFormatting sqref="AH44">
    <cfRule type="cellIs" dxfId="472" priority="237" operator="equal">
      <formula>"Aplica"</formula>
    </cfRule>
  </conditionalFormatting>
  <conditionalFormatting sqref="AH46">
    <cfRule type="cellIs" dxfId="471" priority="236" operator="equal">
      <formula>"Aplica"</formula>
    </cfRule>
  </conditionalFormatting>
  <conditionalFormatting sqref="AH43">
    <cfRule type="cellIs" dxfId="470" priority="235" operator="equal">
      <formula>"Aplica"</formula>
    </cfRule>
  </conditionalFormatting>
  <conditionalFormatting sqref="AB45:AG45 AI45:AS45">
    <cfRule type="cellIs" dxfId="469" priority="234" operator="equal">
      <formula>"Aplica"</formula>
    </cfRule>
  </conditionalFormatting>
  <conditionalFormatting sqref="AH45">
    <cfRule type="cellIs" dxfId="468" priority="233" operator="equal">
      <formula>"Aplica"</formula>
    </cfRule>
  </conditionalFormatting>
  <conditionalFormatting sqref="AB47:AG47 AI47:AS47">
    <cfRule type="cellIs" dxfId="467" priority="232" operator="equal">
      <formula>"Aplica"</formula>
    </cfRule>
  </conditionalFormatting>
  <conditionalFormatting sqref="AH47">
    <cfRule type="cellIs" dxfId="466" priority="231" operator="equal">
      <formula>"Aplica"</formula>
    </cfRule>
  </conditionalFormatting>
  <conditionalFormatting sqref="AQ48:AS48">
    <cfRule type="cellIs" dxfId="465" priority="230" operator="equal">
      <formula>"Aplica"</formula>
    </cfRule>
  </conditionalFormatting>
  <conditionalFormatting sqref="AB49:AP49">
    <cfRule type="cellIs" dxfId="464" priority="229" operator="equal">
      <formula>"Aplica"</formula>
    </cfRule>
  </conditionalFormatting>
  <conditionalFormatting sqref="AQ49:AS49">
    <cfRule type="cellIs" dxfId="463" priority="228" operator="equal">
      <formula>"Aplica"</formula>
    </cfRule>
  </conditionalFormatting>
  <conditionalFormatting sqref="AB53:AG55 AI53:AS55">
    <cfRule type="cellIs" dxfId="462" priority="227" operator="equal">
      <formula>"Aplica"</formula>
    </cfRule>
  </conditionalFormatting>
  <conditionalFormatting sqref="AH53:AH55">
    <cfRule type="cellIs" dxfId="461" priority="226" operator="equal">
      <formula>"Aplica"</formula>
    </cfRule>
  </conditionalFormatting>
  <conditionalFormatting sqref="AB50:AG52 AI50:AS52">
    <cfRule type="cellIs" dxfId="460" priority="225" operator="equal">
      <formula>"Aplica"</formula>
    </cfRule>
  </conditionalFormatting>
  <conditionalFormatting sqref="AH50:AH52">
    <cfRule type="cellIs" dxfId="459" priority="224" operator="equal">
      <formula>"Aplica"</formula>
    </cfRule>
  </conditionalFormatting>
  <conditionalFormatting sqref="AQ63:AR63 AR56 AQ65:AS67 AB63:AP67 AS63:AS64 AR64 AB57:AS62">
    <cfRule type="cellIs" dxfId="458" priority="223" operator="equal">
      <formula>"Aplica"</formula>
    </cfRule>
  </conditionalFormatting>
  <conditionalFormatting sqref="AB56:AG56 AI56:AS56">
    <cfRule type="cellIs" dxfId="457" priority="222" operator="equal">
      <formula>"Aplica"</formula>
    </cfRule>
  </conditionalFormatting>
  <conditionalFormatting sqref="AQ64:AR64">
    <cfRule type="cellIs" dxfId="456" priority="221" operator="equal">
      <formula>"Aplica"</formula>
    </cfRule>
  </conditionalFormatting>
  <conditionalFormatting sqref="AH56">
    <cfRule type="cellIs" dxfId="455" priority="220" operator="equal">
      <formula>"Aplica"</formula>
    </cfRule>
  </conditionalFormatting>
  <conditionalFormatting sqref="AB84:AG87 AB68:AG75 AI68:AS75 AB76:AS78 AD79:AD83 AS79:AS83 AI84:AS87">
    <cfRule type="cellIs" dxfId="454" priority="219" operator="equal">
      <formula>"Aplica"</formula>
    </cfRule>
  </conditionalFormatting>
  <conditionalFormatting sqref="AH68:AH75 AH84:AH87">
    <cfRule type="cellIs" dxfId="453" priority="218" operator="equal">
      <formula>"Aplica"</formula>
    </cfRule>
  </conditionalFormatting>
  <conditionalFormatting sqref="AB84:AC87 AI84:AS85 AE84:AG87 AI86:AR87">
    <cfRule type="cellIs" dxfId="452" priority="217" operator="equal">
      <formula>"Aplica"</formula>
    </cfRule>
  </conditionalFormatting>
  <conditionalFormatting sqref="AH84:AH87">
    <cfRule type="cellIs" dxfId="451" priority="216" operator="equal">
      <formula>"Aplica"</formula>
    </cfRule>
  </conditionalFormatting>
  <conditionalFormatting sqref="AB79:AC83 AI79:AR83 AE79:AG83">
    <cfRule type="cellIs" dxfId="450" priority="215" operator="equal">
      <formula>"Aplica"</formula>
    </cfRule>
  </conditionalFormatting>
  <conditionalFormatting sqref="AH79:AH83">
    <cfRule type="cellIs" dxfId="449" priority="214" operator="equal">
      <formula>"Aplica"</formula>
    </cfRule>
  </conditionalFormatting>
  <conditionalFormatting sqref="AS97 AB93:AS93">
    <cfRule type="cellIs" dxfId="448" priority="206" operator="equal">
      <formula>"Aplica"</formula>
    </cfRule>
  </conditionalFormatting>
  <conditionalFormatting sqref="AB88:AS91">
    <cfRule type="cellIs" dxfId="447" priority="213" operator="equal">
      <formula>"Aplica"</formula>
    </cfRule>
  </conditionalFormatting>
  <conditionalFormatting sqref="AB97:AG97 AI97:AR97">
    <cfRule type="cellIs" dxfId="446" priority="212" operator="equal">
      <formula>"Aplica"</formula>
    </cfRule>
  </conditionalFormatting>
  <conditionalFormatting sqref="AH97">
    <cfRule type="cellIs" dxfId="445" priority="211" operator="equal">
      <formula>"Aplica"</formula>
    </cfRule>
  </conditionalFormatting>
  <conditionalFormatting sqref="AB95:AS95">
    <cfRule type="cellIs" dxfId="444" priority="210" operator="equal">
      <formula>"Aplica"</formula>
    </cfRule>
  </conditionalFormatting>
  <conditionalFormatting sqref="AB94:AS94">
    <cfRule type="cellIs" dxfId="443" priority="209" operator="equal">
      <formula>"Aplica"</formula>
    </cfRule>
  </conditionalFormatting>
  <conditionalFormatting sqref="AB96:AS96">
    <cfRule type="cellIs" dxfId="442" priority="208" operator="equal">
      <formula>"Aplica"</formula>
    </cfRule>
  </conditionalFormatting>
  <conditionalFormatting sqref="AB92:AS92">
    <cfRule type="cellIs" dxfId="441" priority="207" operator="equal">
      <formula>"Aplica"</formula>
    </cfRule>
  </conditionalFormatting>
  <conditionalFormatting sqref="AB98:AS98">
    <cfRule type="cellIs" dxfId="440" priority="205" operator="equal">
      <formula>"Aplica"</formula>
    </cfRule>
  </conditionalFormatting>
  <conditionalFormatting sqref="AI101:AK101 AB101:AG101 AM101:AS101">
    <cfRule type="cellIs" dxfId="439" priority="200" operator="equal">
      <formula>"Aplica"</formula>
    </cfRule>
  </conditionalFormatting>
  <conditionalFormatting sqref="AI99:AS99 AB99:AG99">
    <cfRule type="cellIs" dxfId="438" priority="204" operator="equal">
      <formula>"Aplica"</formula>
    </cfRule>
  </conditionalFormatting>
  <conditionalFormatting sqref="AI107:AK107 AB107:AG107 AM107:AS107">
    <cfRule type="cellIs" dxfId="437" priority="197" operator="equal">
      <formula>"Aplica"</formula>
    </cfRule>
  </conditionalFormatting>
  <conditionalFormatting sqref="AL101">
    <cfRule type="cellIs" dxfId="436" priority="198" operator="equal">
      <formula>"Aplica"</formula>
    </cfRule>
  </conditionalFormatting>
  <conditionalFormatting sqref="AH99">
    <cfRule type="cellIs" dxfId="435" priority="203" operator="equal">
      <formula>"Aplica"</formula>
    </cfRule>
  </conditionalFormatting>
  <conditionalFormatting sqref="AI100:AS100 AB100:AG100">
    <cfRule type="cellIs" dxfId="434" priority="202" operator="equal">
      <formula>"Aplica"</formula>
    </cfRule>
  </conditionalFormatting>
  <conditionalFormatting sqref="AH100">
    <cfRule type="cellIs" dxfId="433" priority="201" operator="equal">
      <formula>"Aplica"</formula>
    </cfRule>
  </conditionalFormatting>
  <conditionalFormatting sqref="AH101">
    <cfRule type="cellIs" dxfId="432" priority="199" operator="equal">
      <formula>"Aplica"</formula>
    </cfRule>
  </conditionalFormatting>
  <conditionalFormatting sqref="AH107">
    <cfRule type="cellIs" dxfId="431" priority="196" operator="equal">
      <formula>"Aplica"</formula>
    </cfRule>
  </conditionalFormatting>
  <conditionalFormatting sqref="AL107">
    <cfRule type="cellIs" dxfId="430" priority="195" operator="equal">
      <formula>"Aplica"</formula>
    </cfRule>
  </conditionalFormatting>
  <conditionalFormatting sqref="AI108:AK108 AB108:AG108 AM108:AS108">
    <cfRule type="cellIs" dxfId="429" priority="194" operator="equal">
      <formula>"Aplica"</formula>
    </cfRule>
  </conditionalFormatting>
  <conditionalFormatting sqref="AH108">
    <cfRule type="cellIs" dxfId="428" priority="193" operator="equal">
      <formula>"Aplica"</formula>
    </cfRule>
  </conditionalFormatting>
  <conditionalFormatting sqref="AL108">
    <cfRule type="cellIs" dxfId="427" priority="192" operator="equal">
      <formula>"Aplica"</formula>
    </cfRule>
  </conditionalFormatting>
  <conditionalFormatting sqref="AI109:AK109 AB109:AG109 AM109:AS109">
    <cfRule type="cellIs" dxfId="426" priority="191" operator="equal">
      <formula>"Aplica"</formula>
    </cfRule>
  </conditionalFormatting>
  <conditionalFormatting sqref="AH109">
    <cfRule type="cellIs" dxfId="425" priority="190" operator="equal">
      <formula>"Aplica"</formula>
    </cfRule>
  </conditionalFormatting>
  <conditionalFormatting sqref="AL109">
    <cfRule type="cellIs" dxfId="424" priority="189" operator="equal">
      <formula>"Aplica"</formula>
    </cfRule>
  </conditionalFormatting>
  <conditionalFormatting sqref="AI110:AK110 AB110:AG110 AM110:AS110">
    <cfRule type="cellIs" dxfId="423" priority="188" operator="equal">
      <formula>"Aplica"</formula>
    </cfRule>
  </conditionalFormatting>
  <conditionalFormatting sqref="AH110">
    <cfRule type="cellIs" dxfId="422" priority="187" operator="equal">
      <formula>"Aplica"</formula>
    </cfRule>
  </conditionalFormatting>
  <conditionalFormatting sqref="AL110">
    <cfRule type="cellIs" dxfId="421" priority="186" operator="equal">
      <formula>"Aplica"</formula>
    </cfRule>
  </conditionalFormatting>
  <conditionalFormatting sqref="AI111:AK111 AB111:AG111 AM111:AS111">
    <cfRule type="cellIs" dxfId="420" priority="185" operator="equal">
      <formula>"Aplica"</formula>
    </cfRule>
  </conditionalFormatting>
  <conditionalFormatting sqref="AH111">
    <cfRule type="cellIs" dxfId="419" priority="184" operator="equal">
      <formula>"Aplica"</formula>
    </cfRule>
  </conditionalFormatting>
  <conditionalFormatting sqref="AL111">
    <cfRule type="cellIs" dxfId="418" priority="183" operator="equal">
      <formula>"Aplica"</formula>
    </cfRule>
  </conditionalFormatting>
  <conditionalFormatting sqref="AI112:AK112 AB112:AG112 AM112:AS112">
    <cfRule type="cellIs" dxfId="417" priority="182" operator="equal">
      <formula>"Aplica"</formula>
    </cfRule>
  </conditionalFormatting>
  <conditionalFormatting sqref="AH112">
    <cfRule type="cellIs" dxfId="416" priority="181" operator="equal">
      <formula>"Aplica"</formula>
    </cfRule>
  </conditionalFormatting>
  <conditionalFormatting sqref="AL112">
    <cfRule type="cellIs" dxfId="415" priority="180" operator="equal">
      <formula>"Aplica"</formula>
    </cfRule>
  </conditionalFormatting>
  <conditionalFormatting sqref="AB113:AS113">
    <cfRule type="cellIs" dxfId="414" priority="179" operator="equal">
      <formula>"Aplica"</formula>
    </cfRule>
  </conditionalFormatting>
  <conditionalFormatting sqref="AB114:AS114">
    <cfRule type="cellIs" dxfId="413" priority="178" operator="equal">
      <formula>"Aplica"</formula>
    </cfRule>
  </conditionalFormatting>
  <conditionalFormatting sqref="AB115:AS117">
    <cfRule type="cellIs" dxfId="412" priority="177" operator="equal">
      <formula>"Aplica"</formula>
    </cfRule>
  </conditionalFormatting>
  <conditionalFormatting sqref="AB118:AS119">
    <cfRule type="cellIs" dxfId="411" priority="176" operator="equal">
      <formula>"Aplica"</formula>
    </cfRule>
  </conditionalFormatting>
  <conditionalFormatting sqref="AB120:AS120">
    <cfRule type="cellIs" dxfId="410" priority="175" operator="equal">
      <formula>"Aplica"</formula>
    </cfRule>
  </conditionalFormatting>
  <conditionalFormatting sqref="AB121:AS121">
    <cfRule type="cellIs" dxfId="409" priority="174" operator="equal">
      <formula>"Aplica"</formula>
    </cfRule>
  </conditionalFormatting>
  <conditionalFormatting sqref="AI102:AK102 AB102:AG102 AM102:AS102">
    <cfRule type="cellIs" dxfId="408" priority="173" operator="equal">
      <formula>"Aplica"</formula>
    </cfRule>
  </conditionalFormatting>
  <conditionalFormatting sqref="AL102">
    <cfRule type="cellIs" dxfId="407" priority="171" operator="equal">
      <formula>"Aplica"</formula>
    </cfRule>
  </conditionalFormatting>
  <conditionalFormatting sqref="AH102">
    <cfRule type="cellIs" dxfId="406" priority="172" operator="equal">
      <formula>"Aplica"</formula>
    </cfRule>
  </conditionalFormatting>
  <conditionalFormatting sqref="AI103:AK103 AB103:AG103 AM103:AS103">
    <cfRule type="cellIs" dxfId="405" priority="170" operator="equal">
      <formula>"Aplica"</formula>
    </cfRule>
  </conditionalFormatting>
  <conditionalFormatting sqref="AL103">
    <cfRule type="cellIs" dxfId="404" priority="168" operator="equal">
      <formula>"Aplica"</formula>
    </cfRule>
  </conditionalFormatting>
  <conditionalFormatting sqref="AH103">
    <cfRule type="cellIs" dxfId="403" priority="169" operator="equal">
      <formula>"Aplica"</formula>
    </cfRule>
  </conditionalFormatting>
  <conditionalFormatting sqref="AI106:AK106 AB106:AG106 AM106:AS106">
    <cfRule type="cellIs" dxfId="402" priority="167" operator="equal">
      <formula>"Aplica"</formula>
    </cfRule>
  </conditionalFormatting>
  <conditionalFormatting sqref="AL106">
    <cfRule type="cellIs" dxfId="401" priority="165" operator="equal">
      <formula>"Aplica"</formula>
    </cfRule>
  </conditionalFormatting>
  <conditionalFormatting sqref="AH106">
    <cfRule type="cellIs" dxfId="400" priority="166" operator="equal">
      <formula>"Aplica"</formula>
    </cfRule>
  </conditionalFormatting>
  <conditionalFormatting sqref="AI104:AK104 AB104:AG104 AM104:AS104">
    <cfRule type="cellIs" dxfId="399" priority="164" operator="equal">
      <formula>"Aplica"</formula>
    </cfRule>
  </conditionalFormatting>
  <conditionalFormatting sqref="AL104">
    <cfRule type="cellIs" dxfId="398" priority="162" operator="equal">
      <formula>"Aplica"</formula>
    </cfRule>
  </conditionalFormatting>
  <conditionalFormatting sqref="AH104">
    <cfRule type="cellIs" dxfId="397" priority="163" operator="equal">
      <formula>"Aplica"</formula>
    </cfRule>
  </conditionalFormatting>
  <conditionalFormatting sqref="AI105:AK105 AB105:AG105 AM105:AS105">
    <cfRule type="cellIs" dxfId="396" priority="161" operator="equal">
      <formula>"Aplica"</formula>
    </cfRule>
  </conditionalFormatting>
  <conditionalFormatting sqref="AL105">
    <cfRule type="cellIs" dxfId="395" priority="159" operator="equal">
      <formula>"Aplica"</formula>
    </cfRule>
  </conditionalFormatting>
  <conditionalFormatting sqref="AH105">
    <cfRule type="cellIs" dxfId="394" priority="160" operator="equal">
      <formula>"Aplica"</formula>
    </cfRule>
  </conditionalFormatting>
  <conditionalFormatting sqref="AB123:AS131">
    <cfRule type="cellIs" dxfId="393" priority="158" operator="equal">
      <formula>"Aplica"</formula>
    </cfRule>
  </conditionalFormatting>
  <conditionalFormatting sqref="AB122:AG122 AI122:AS122">
    <cfRule type="cellIs" dxfId="392" priority="157" operator="equal">
      <formula>"Aplica"</formula>
    </cfRule>
  </conditionalFormatting>
  <conditionalFormatting sqref="AH122">
    <cfRule type="cellIs" dxfId="391" priority="156" operator="equal">
      <formula>"Aplica"</formula>
    </cfRule>
  </conditionalFormatting>
  <conditionalFormatting sqref="AB145:AG146 AI145:AS146">
    <cfRule type="cellIs" dxfId="390" priority="143" operator="equal">
      <formula>"Aplica"</formula>
    </cfRule>
  </conditionalFormatting>
  <conditionalFormatting sqref="AB147:AG149 AI147:AS149">
    <cfRule type="cellIs" dxfId="389" priority="142" operator="equal">
      <formula>"Aplica"</formula>
    </cfRule>
  </conditionalFormatting>
  <conditionalFormatting sqref="AH145:AH146">
    <cfRule type="cellIs" dxfId="388" priority="141" operator="equal">
      <formula>"Aplica"</formula>
    </cfRule>
  </conditionalFormatting>
  <conditionalFormatting sqref="AH147:AH149">
    <cfRule type="cellIs" dxfId="387" priority="140" operator="equal">
      <formula>"Aplica"</formula>
    </cfRule>
  </conditionalFormatting>
  <conditionalFormatting sqref="AB150:AG154 AI150:AS154">
    <cfRule type="cellIs" dxfId="386" priority="139" operator="equal">
      <formula>"Aplica"</formula>
    </cfRule>
  </conditionalFormatting>
  <conditionalFormatting sqref="AH150:AH154">
    <cfRule type="cellIs" dxfId="385" priority="138" operator="equal">
      <formula>"Aplica"</formula>
    </cfRule>
  </conditionalFormatting>
  <conditionalFormatting sqref="AB256:AG256 AI256:AR256">
    <cfRule type="cellIs" dxfId="384" priority="14" operator="equal">
      <formula>"Aplica"</formula>
    </cfRule>
  </conditionalFormatting>
  <conditionalFormatting sqref="AB158:AD159 AB156:AJ157 AP156:AS157 AJ158:AS159">
    <cfRule type="cellIs" dxfId="383" priority="137" operator="equal">
      <formula>"Aplica"</formula>
    </cfRule>
  </conditionalFormatting>
  <conditionalFormatting sqref="AB160:AC160 AE160:AG160 AK158:AS163">
    <cfRule type="cellIs" dxfId="382" priority="136" operator="equal">
      <formula>"Aplica"</formula>
    </cfRule>
  </conditionalFormatting>
  <conditionalFormatting sqref="AH160">
    <cfRule type="cellIs" dxfId="381" priority="135" operator="equal">
      <formula>"Aplica"</formula>
    </cfRule>
  </conditionalFormatting>
  <conditionalFormatting sqref="AB155:AG155 AI155 AP155:AS155">
    <cfRule type="cellIs" dxfId="380" priority="134" operator="equal">
      <formula>"Aplica"</formula>
    </cfRule>
  </conditionalFormatting>
  <conditionalFormatting sqref="AH155">
    <cfRule type="cellIs" dxfId="379" priority="133" operator="equal">
      <formula>"Aplica"</formula>
    </cfRule>
  </conditionalFormatting>
  <conditionalFormatting sqref="AD160">
    <cfRule type="cellIs" dxfId="378" priority="132" operator="equal">
      <formula>"Aplica"</formula>
    </cfRule>
  </conditionalFormatting>
  <conditionalFormatting sqref="AD163">
    <cfRule type="cellIs" dxfId="377" priority="131" operator="equal">
      <formula>"Aplica"</formula>
    </cfRule>
  </conditionalFormatting>
  <conditionalFormatting sqref="AB161:AC163">
    <cfRule type="cellIs" dxfId="376" priority="130" operator="equal">
      <formula>"Aplica"</formula>
    </cfRule>
  </conditionalFormatting>
  <conditionalFormatting sqref="AD161">
    <cfRule type="cellIs" dxfId="375" priority="129" operator="equal">
      <formula>"Aplica"</formula>
    </cfRule>
  </conditionalFormatting>
  <conditionalFormatting sqref="AD162">
    <cfRule type="cellIs" dxfId="374" priority="128" operator="equal">
      <formula>"Aplica"</formula>
    </cfRule>
  </conditionalFormatting>
  <conditionalFormatting sqref="AI161">
    <cfRule type="cellIs" dxfId="373" priority="127" operator="equal">
      <formula>"Aplica"</formula>
    </cfRule>
  </conditionalFormatting>
  <conditionalFormatting sqref="AI160">
    <cfRule type="cellIs" dxfId="372" priority="126" operator="equal">
      <formula>"Aplica"</formula>
    </cfRule>
  </conditionalFormatting>
  <conditionalFormatting sqref="AI162">
    <cfRule type="cellIs" dxfId="371" priority="125" operator="equal">
      <formula>"Aplica"</formula>
    </cfRule>
  </conditionalFormatting>
  <conditionalFormatting sqref="AI163">
    <cfRule type="cellIs" dxfId="370" priority="124" operator="equal">
      <formula>"Aplica"</formula>
    </cfRule>
  </conditionalFormatting>
  <conditionalFormatting sqref="AJ155">
    <cfRule type="cellIs" dxfId="369" priority="123" operator="equal">
      <formula>"Aplica"</formula>
    </cfRule>
  </conditionalFormatting>
  <conditionalFormatting sqref="AJ160">
    <cfRule type="cellIs" dxfId="368" priority="122" operator="equal">
      <formula>"Aplica"</formula>
    </cfRule>
  </conditionalFormatting>
  <conditionalFormatting sqref="AJ161">
    <cfRule type="cellIs" dxfId="367" priority="121" operator="equal">
      <formula>"Aplica"</formula>
    </cfRule>
  </conditionalFormatting>
  <conditionalFormatting sqref="AJ162">
    <cfRule type="cellIs" dxfId="366" priority="120" operator="equal">
      <formula>"Aplica"</formula>
    </cfRule>
  </conditionalFormatting>
  <conditionalFormatting sqref="AJ163">
    <cfRule type="cellIs" dxfId="365" priority="119" operator="equal">
      <formula>"Aplica"</formula>
    </cfRule>
  </conditionalFormatting>
  <conditionalFormatting sqref="AK155">
    <cfRule type="cellIs" dxfId="364" priority="118" operator="equal">
      <formula>"Aplica"</formula>
    </cfRule>
  </conditionalFormatting>
  <conditionalFormatting sqref="AK156">
    <cfRule type="cellIs" dxfId="363" priority="117" operator="equal">
      <formula>"Aplica"</formula>
    </cfRule>
  </conditionalFormatting>
  <conditionalFormatting sqref="AK157">
    <cfRule type="cellIs" dxfId="362" priority="116" operator="equal">
      <formula>"Aplica"</formula>
    </cfRule>
  </conditionalFormatting>
  <conditionalFormatting sqref="AL155">
    <cfRule type="cellIs" dxfId="361" priority="115" operator="equal">
      <formula>"Aplica"</formula>
    </cfRule>
  </conditionalFormatting>
  <conditionalFormatting sqref="AL156">
    <cfRule type="cellIs" dxfId="360" priority="114" operator="equal">
      <formula>"Aplica"</formula>
    </cfRule>
  </conditionalFormatting>
  <conditionalFormatting sqref="AL157">
    <cfRule type="cellIs" dxfId="359" priority="113" operator="equal">
      <formula>"Aplica"</formula>
    </cfRule>
  </conditionalFormatting>
  <conditionalFormatting sqref="AM155">
    <cfRule type="cellIs" dxfId="358" priority="112" operator="equal">
      <formula>"Aplica"</formula>
    </cfRule>
  </conditionalFormatting>
  <conditionalFormatting sqref="AM156">
    <cfRule type="cellIs" dxfId="357" priority="111" operator="equal">
      <formula>"Aplica"</formula>
    </cfRule>
  </conditionalFormatting>
  <conditionalFormatting sqref="AM157">
    <cfRule type="cellIs" dxfId="356" priority="110" operator="equal">
      <formula>"Aplica"</formula>
    </cfRule>
  </conditionalFormatting>
  <conditionalFormatting sqref="AN155">
    <cfRule type="cellIs" dxfId="355" priority="109" operator="equal">
      <formula>"Aplica"</formula>
    </cfRule>
  </conditionalFormatting>
  <conditionalFormatting sqref="AN156">
    <cfRule type="cellIs" dxfId="354" priority="108" operator="equal">
      <formula>"Aplica"</formula>
    </cfRule>
  </conditionalFormatting>
  <conditionalFormatting sqref="AN157">
    <cfRule type="cellIs" dxfId="353" priority="107" operator="equal">
      <formula>"Aplica"</formula>
    </cfRule>
  </conditionalFormatting>
  <conditionalFormatting sqref="AO155">
    <cfRule type="cellIs" dxfId="352" priority="106" operator="equal">
      <formula>"Aplica"</formula>
    </cfRule>
  </conditionalFormatting>
  <conditionalFormatting sqref="AO156">
    <cfRule type="cellIs" dxfId="351" priority="105" operator="equal">
      <formula>"Aplica"</formula>
    </cfRule>
  </conditionalFormatting>
  <conditionalFormatting sqref="AO157">
    <cfRule type="cellIs" dxfId="350" priority="104" operator="equal">
      <formula>"Aplica"</formula>
    </cfRule>
  </conditionalFormatting>
  <conditionalFormatting sqref="AE158:AI159">
    <cfRule type="cellIs" dxfId="349" priority="103" operator="equal">
      <formula>"Aplica"</formula>
    </cfRule>
  </conditionalFormatting>
  <conditionalFormatting sqref="AE161:AH163">
    <cfRule type="cellIs" dxfId="348" priority="102" operator="equal">
      <formula>"Aplica"</formula>
    </cfRule>
  </conditionalFormatting>
  <conditionalFormatting sqref="AB164:AG166 AI164:AS166">
    <cfRule type="cellIs" dxfId="347" priority="101" operator="equal">
      <formula>"Aplica"</formula>
    </cfRule>
  </conditionalFormatting>
  <conditionalFormatting sqref="AB167:AG167 AI167:AS167">
    <cfRule type="cellIs" dxfId="346" priority="100" operator="equal">
      <formula>"Aplica"</formula>
    </cfRule>
  </conditionalFormatting>
  <conditionalFormatting sqref="AB168:AG168 AI168:AS168">
    <cfRule type="cellIs" dxfId="345" priority="99" operator="equal">
      <formula>"Aplica"</formula>
    </cfRule>
  </conditionalFormatting>
  <conditionalFormatting sqref="AH164:AH166">
    <cfRule type="cellIs" dxfId="344" priority="98" operator="equal">
      <formula>"Aplica"</formula>
    </cfRule>
  </conditionalFormatting>
  <conditionalFormatting sqref="AH167">
    <cfRule type="cellIs" dxfId="343" priority="97" operator="equal">
      <formula>"Aplica"</formula>
    </cfRule>
  </conditionalFormatting>
  <conditionalFormatting sqref="AH168">
    <cfRule type="cellIs" dxfId="342" priority="96" operator="equal">
      <formula>"Aplica"</formula>
    </cfRule>
  </conditionalFormatting>
  <conditionalFormatting sqref="AB169:AG169 AI169:AS169 AB178">
    <cfRule type="cellIs" dxfId="341" priority="95" operator="equal">
      <formula>"Aplica"</formula>
    </cfRule>
  </conditionalFormatting>
  <conditionalFormatting sqref="AS186">
    <cfRule type="cellIs" dxfId="340" priority="94" operator="equal">
      <formula>"Aplica"</formula>
    </cfRule>
  </conditionalFormatting>
  <conditionalFormatting sqref="AH169">
    <cfRule type="cellIs" dxfId="339" priority="93" operator="equal">
      <formula>"Aplica"</formula>
    </cfRule>
  </conditionalFormatting>
  <conditionalFormatting sqref="AC178:AS178">
    <cfRule type="cellIs" dxfId="338" priority="92" operator="equal">
      <formula>"Aplica"</formula>
    </cfRule>
  </conditionalFormatting>
  <conditionalFormatting sqref="AL186:AR186">
    <cfRule type="cellIs" dxfId="337" priority="91" operator="equal">
      <formula>"Aplica"</formula>
    </cfRule>
  </conditionalFormatting>
  <conditionalFormatting sqref="AL194:AS194">
    <cfRule type="cellIs" dxfId="336" priority="90" operator="equal">
      <formula>"Aplica"</formula>
    </cfRule>
  </conditionalFormatting>
  <conditionalFormatting sqref="AG202 AJ202:AK202 AN202:AS202">
    <cfRule type="cellIs" dxfId="335" priority="89" operator="equal">
      <formula>"Aplica"</formula>
    </cfRule>
  </conditionalFormatting>
  <conditionalFormatting sqref="AG206:AK206 AN206:AS206">
    <cfRule type="cellIs" dxfId="334" priority="88" operator="equal">
      <formula>"Aplica"</formula>
    </cfRule>
  </conditionalFormatting>
  <conditionalFormatting sqref="AB202 AB206">
    <cfRule type="cellIs" dxfId="333" priority="87" operator="equal">
      <formula>"Aplica"</formula>
    </cfRule>
  </conditionalFormatting>
  <conditionalFormatting sqref="AD202 AD206">
    <cfRule type="cellIs" dxfId="332" priority="86" operator="equal">
      <formula>"Aplica"</formula>
    </cfRule>
  </conditionalFormatting>
  <conditionalFormatting sqref="AI202">
    <cfRule type="cellIs" dxfId="331" priority="85" operator="equal">
      <formula>"Aplica"</formula>
    </cfRule>
  </conditionalFormatting>
  <conditionalFormatting sqref="AL182:AS182">
    <cfRule type="cellIs" dxfId="330" priority="84" operator="equal">
      <formula>"Aplica"</formula>
    </cfRule>
  </conditionalFormatting>
  <conditionalFormatting sqref="AS190">
    <cfRule type="cellIs" dxfId="329" priority="83" operator="equal">
      <formula>"Aplica"</formula>
    </cfRule>
  </conditionalFormatting>
  <conditionalFormatting sqref="AL190:AR190">
    <cfRule type="cellIs" dxfId="328" priority="82" operator="equal">
      <formula>"Aplica"</formula>
    </cfRule>
  </conditionalFormatting>
  <conditionalFormatting sqref="AL198:AS198">
    <cfRule type="cellIs" dxfId="327" priority="81" operator="equal">
      <formula>"Aplica"</formula>
    </cfRule>
  </conditionalFormatting>
  <conditionalFormatting sqref="AH202">
    <cfRule type="cellIs" dxfId="326" priority="80" operator="equal">
      <formula>"Aplica"</formula>
    </cfRule>
  </conditionalFormatting>
  <conditionalFormatting sqref="AC170:AG170 AI170:AS170">
    <cfRule type="cellIs" dxfId="325" priority="79" operator="equal">
      <formula>"Aplica"</formula>
    </cfRule>
  </conditionalFormatting>
  <conditionalFormatting sqref="AH170">
    <cfRule type="cellIs" dxfId="324" priority="78" operator="equal">
      <formula>"Aplica"</formula>
    </cfRule>
  </conditionalFormatting>
  <conditionalFormatting sqref="AB171:AG171 AI171:AS171">
    <cfRule type="cellIs" dxfId="323" priority="77" operator="equal">
      <formula>"Aplica"</formula>
    </cfRule>
  </conditionalFormatting>
  <conditionalFormatting sqref="AH171">
    <cfRule type="cellIs" dxfId="322" priority="76" operator="equal">
      <formula>"Aplica"</formula>
    </cfRule>
  </conditionalFormatting>
  <conditionalFormatting sqref="AB172:AG175 AI172:AS175">
    <cfRule type="cellIs" dxfId="321" priority="75" operator="equal">
      <formula>"Aplica"</formula>
    </cfRule>
  </conditionalFormatting>
  <conditionalFormatting sqref="AH172:AH175">
    <cfRule type="cellIs" dxfId="320" priority="74" operator="equal">
      <formula>"Aplica"</formula>
    </cfRule>
  </conditionalFormatting>
  <conditionalFormatting sqref="AB176:AG177 AI176:AS177">
    <cfRule type="cellIs" dxfId="319" priority="73" operator="equal">
      <formula>"Aplica"</formula>
    </cfRule>
  </conditionalFormatting>
  <conditionalFormatting sqref="AH176:AH177">
    <cfRule type="cellIs" dxfId="318" priority="72" operator="equal">
      <formula>"Aplica"</formula>
    </cfRule>
  </conditionalFormatting>
  <conditionalFormatting sqref="AB182 AB186 AB190 AB194 AB198">
    <cfRule type="cellIs" dxfId="317" priority="71" operator="equal">
      <formula>"Aplica"</formula>
    </cfRule>
  </conditionalFormatting>
  <conditionalFormatting sqref="AC182:AD182 AC186:AD186 AC190:AD190 AD194 AD198 AG198:AK198 AG194:AK194 AG190:AK190 AG186:AK186 AG182:AK182">
    <cfRule type="cellIs" dxfId="316" priority="70" operator="equal">
      <formula>"Aplica"</formula>
    </cfRule>
  </conditionalFormatting>
  <conditionalFormatting sqref="AL202:AM202 AL206:AM206">
    <cfRule type="cellIs" dxfId="315" priority="69" operator="equal">
      <formula>"Aplica"</formula>
    </cfRule>
  </conditionalFormatting>
  <conditionalFormatting sqref="AE182:AF182 AE186:AF186 AE190:AF190 AE194:AF194 AE198:AF198 AE202:AF202 AE206:AF206">
    <cfRule type="cellIs" dxfId="314" priority="68" operator="equal">
      <formula>"Aplica"</formula>
    </cfRule>
  </conditionalFormatting>
  <conditionalFormatting sqref="AC194 AC198 AC202 AC206">
    <cfRule type="cellIs" dxfId="313" priority="67" operator="equal">
      <formula>"Aplica"</formula>
    </cfRule>
  </conditionalFormatting>
  <conditionalFormatting sqref="AD210">
    <cfRule type="cellIs" dxfId="312" priority="66" operator="equal">
      <formula>"Aplica"</formula>
    </cfRule>
  </conditionalFormatting>
  <conditionalFormatting sqref="AI210:AQ210 AB210:AC210 AE210:AG210 AS210">
    <cfRule type="cellIs" dxfId="311" priority="65" operator="equal">
      <formula>"Aplica"</formula>
    </cfRule>
  </conditionalFormatting>
  <conditionalFormatting sqref="AH210">
    <cfRule type="cellIs" dxfId="310" priority="64" operator="equal">
      <formula>"Aplica"</formula>
    </cfRule>
  </conditionalFormatting>
  <conditionalFormatting sqref="AD211:AD216">
    <cfRule type="cellIs" dxfId="309" priority="63" operator="equal">
      <formula>"Aplica"</formula>
    </cfRule>
  </conditionalFormatting>
  <conditionalFormatting sqref="AB211:AC216 AE211:AG216 AI211:AQ212 AJ213:AR216">
    <cfRule type="cellIs" dxfId="308" priority="62" operator="equal">
      <formula>"Aplica"</formula>
    </cfRule>
  </conditionalFormatting>
  <conditionalFormatting sqref="AH211:AH216">
    <cfRule type="cellIs" dxfId="307" priority="61" operator="equal">
      <formula>"Aplica"</formula>
    </cfRule>
  </conditionalFormatting>
  <conditionalFormatting sqref="AS211">
    <cfRule type="cellIs" dxfId="306" priority="60" operator="equal">
      <formula>"Aplica"</formula>
    </cfRule>
  </conditionalFormatting>
  <conditionalFormatting sqref="AS212">
    <cfRule type="cellIs" dxfId="305" priority="59" operator="equal">
      <formula>"Aplica"</formula>
    </cfRule>
  </conditionalFormatting>
  <conditionalFormatting sqref="AS213">
    <cfRule type="cellIs" dxfId="304" priority="58" operator="equal">
      <formula>"Aplica"</formula>
    </cfRule>
  </conditionalFormatting>
  <conditionalFormatting sqref="AS214">
    <cfRule type="cellIs" dxfId="303" priority="57" operator="equal">
      <formula>"Aplica"</formula>
    </cfRule>
  </conditionalFormatting>
  <conditionalFormatting sqref="AS215">
    <cfRule type="cellIs" dxfId="302" priority="56" operator="equal">
      <formula>"Aplica"</formula>
    </cfRule>
  </conditionalFormatting>
  <conditionalFormatting sqref="AS216">
    <cfRule type="cellIs" dxfId="301" priority="55" operator="equal">
      <formula>"Aplica"</formula>
    </cfRule>
  </conditionalFormatting>
  <conditionalFormatting sqref="AR210">
    <cfRule type="cellIs" dxfId="300" priority="54" operator="equal">
      <formula>"Aplica"</formula>
    </cfRule>
  </conditionalFormatting>
  <conditionalFormatting sqref="AR211:AR212">
    <cfRule type="cellIs" dxfId="299" priority="53" operator="equal">
      <formula>"Aplica"</formula>
    </cfRule>
  </conditionalFormatting>
  <conditionalFormatting sqref="AI213">
    <cfRule type="cellIs" dxfId="298" priority="52" operator="equal">
      <formula>"Aplica"</formula>
    </cfRule>
  </conditionalFormatting>
  <conditionalFormatting sqref="AI214:AI216">
    <cfRule type="cellIs" dxfId="297" priority="51" operator="equal">
      <formula>"Aplica"</formula>
    </cfRule>
  </conditionalFormatting>
  <conditionalFormatting sqref="AI221:AS222 AB221:AC222 AE221:AG222">
    <cfRule type="cellIs" dxfId="296" priority="50" operator="equal">
      <formula>"Aplica"</formula>
    </cfRule>
  </conditionalFormatting>
  <conditionalFormatting sqref="AH221:AH222">
    <cfRule type="cellIs" dxfId="295" priority="49" operator="equal">
      <formula>"Aplica"</formula>
    </cfRule>
  </conditionalFormatting>
  <conditionalFormatting sqref="AB217:AG217 AI217:AS217">
    <cfRule type="cellIs" dxfId="294" priority="48" operator="equal">
      <formula>"Aplica"</formula>
    </cfRule>
  </conditionalFormatting>
  <conditionalFormatting sqref="AH217">
    <cfRule type="cellIs" dxfId="293" priority="47" operator="equal">
      <formula>"Aplica"</formula>
    </cfRule>
  </conditionalFormatting>
  <conditionalFormatting sqref="AB218:AG220 AI218:AS220">
    <cfRule type="cellIs" dxfId="292" priority="46" operator="equal">
      <formula>"Aplica"</formula>
    </cfRule>
  </conditionalFormatting>
  <conditionalFormatting sqref="AH218:AH220">
    <cfRule type="cellIs" dxfId="291" priority="45" operator="equal">
      <formula>"Aplica"</formula>
    </cfRule>
  </conditionalFormatting>
  <conditionalFormatting sqref="AD221">
    <cfRule type="cellIs" dxfId="290" priority="44" operator="equal">
      <formula>"Aplica"</formula>
    </cfRule>
  </conditionalFormatting>
  <conditionalFormatting sqref="AD222">
    <cfRule type="cellIs" dxfId="289" priority="43" operator="equal">
      <formula>"Aplica"</formula>
    </cfRule>
  </conditionalFormatting>
  <conditionalFormatting sqref="AB223:AG225 AI223:AS225">
    <cfRule type="cellIs" dxfId="288" priority="42" operator="equal">
      <formula>"Aplica"</formula>
    </cfRule>
  </conditionalFormatting>
  <conditionalFormatting sqref="AH223:AH225">
    <cfRule type="cellIs" dxfId="287" priority="41" operator="equal">
      <formula>"Aplica"</formula>
    </cfRule>
  </conditionalFormatting>
  <conditionalFormatting sqref="AB239:AG240 AI239:AS240">
    <cfRule type="cellIs" dxfId="286" priority="40" operator="equal">
      <formula>"Aplica"</formula>
    </cfRule>
  </conditionalFormatting>
  <conditionalFormatting sqref="AB241:AG244 AI241:AS244">
    <cfRule type="cellIs" dxfId="285" priority="39" operator="equal">
      <formula>"Aplica"</formula>
    </cfRule>
  </conditionalFormatting>
  <conditionalFormatting sqref="AH239:AH240">
    <cfRule type="cellIs" dxfId="284" priority="38" operator="equal">
      <formula>"Aplica"</formula>
    </cfRule>
  </conditionalFormatting>
  <conditionalFormatting sqref="AH241:AH244">
    <cfRule type="cellIs" dxfId="283" priority="37" operator="equal">
      <formula>"Aplica"</formula>
    </cfRule>
  </conditionalFormatting>
  <conditionalFormatting sqref="AB231:AG238 AI231:AS238 AH234:AH238">
    <cfRule type="cellIs" dxfId="282" priority="36" operator="equal">
      <formula>"Aplica"</formula>
    </cfRule>
  </conditionalFormatting>
  <conditionalFormatting sqref="AH231:AH234 AH236:AH238">
    <cfRule type="cellIs" dxfId="281" priority="35" operator="equal">
      <formula>"Aplica"</formula>
    </cfRule>
  </conditionalFormatting>
  <conditionalFormatting sqref="AH235">
    <cfRule type="cellIs" dxfId="280" priority="33" operator="equal">
      <formula>"Aplica"</formula>
    </cfRule>
  </conditionalFormatting>
  <conditionalFormatting sqref="AI235:AS235 AB235:AG235">
    <cfRule type="cellIs" dxfId="279" priority="34" operator="equal">
      <formula>"Aplica"</formula>
    </cfRule>
  </conditionalFormatting>
  <conditionalFormatting sqref="AB226:AS230">
    <cfRule type="cellIs" dxfId="278" priority="32" operator="equal">
      <formula>"Aplica"</formula>
    </cfRule>
  </conditionalFormatting>
  <conditionalFormatting sqref="AH226 AH228:AH230">
    <cfRule type="cellIs" dxfId="277" priority="31" operator="equal">
      <formula>"Aplica"</formula>
    </cfRule>
  </conditionalFormatting>
  <conditionalFormatting sqref="AH227">
    <cfRule type="cellIs" dxfId="276" priority="29" operator="equal">
      <formula>"Aplica"</formula>
    </cfRule>
  </conditionalFormatting>
  <conditionalFormatting sqref="AI227:AS227 AB227:AG227">
    <cfRule type="cellIs" dxfId="275" priority="30" operator="equal">
      <formula>"Aplica"</formula>
    </cfRule>
  </conditionalFormatting>
  <conditionalFormatting sqref="AB245:AS246">
    <cfRule type="cellIs" dxfId="274" priority="28" operator="equal">
      <formula>"Aplica"</formula>
    </cfRule>
  </conditionalFormatting>
  <conditionalFormatting sqref="AB247:AG247 AI247:AS247 AI249:AS249 AB249:AG249">
    <cfRule type="cellIs" dxfId="273" priority="27" operator="equal">
      <formula>"Aplica"</formula>
    </cfRule>
  </conditionalFormatting>
  <conditionalFormatting sqref="AH247 AH249">
    <cfRule type="cellIs" dxfId="272" priority="26" operator="equal">
      <formula>"Aplica"</formula>
    </cfRule>
  </conditionalFormatting>
  <conditionalFormatting sqref="AB248:AS248">
    <cfRule type="cellIs" dxfId="271" priority="25" operator="equal">
      <formula>"Aplica"</formula>
    </cfRule>
  </conditionalFormatting>
  <conditionalFormatting sqref="AS254:AS256 AH250:AH256">
    <cfRule type="cellIs" dxfId="270" priority="24" operator="equal">
      <formula>"Aplica"</formula>
    </cfRule>
  </conditionalFormatting>
  <conditionalFormatting sqref="AB265:AG268 AI265:AS268">
    <cfRule type="cellIs" dxfId="269" priority="22" operator="equal">
      <formula>"Aplica"</formula>
    </cfRule>
  </conditionalFormatting>
  <conditionalFormatting sqref="AB257:AG264 AI257:AS264">
    <cfRule type="cellIs" dxfId="268" priority="23" operator="equal">
      <formula>"Aplica"</formula>
    </cfRule>
  </conditionalFormatting>
  <conditionalFormatting sqref="AB251:AG251 AI251:AS251">
    <cfRule type="cellIs" dxfId="267" priority="18" operator="equal">
      <formula>"Aplica"</formula>
    </cfRule>
  </conditionalFormatting>
  <conditionalFormatting sqref="AH257:AH264">
    <cfRule type="cellIs" dxfId="266" priority="21" operator="equal">
      <formula>"Aplica"</formula>
    </cfRule>
  </conditionalFormatting>
  <conditionalFormatting sqref="AH265:AH268">
    <cfRule type="cellIs" dxfId="265" priority="20" operator="equal">
      <formula>"Aplica"</formula>
    </cfRule>
  </conditionalFormatting>
  <conditionalFormatting sqref="AB250:AG250 AI250:AS250">
    <cfRule type="cellIs" dxfId="264" priority="19" operator="equal">
      <formula>"Aplica"</formula>
    </cfRule>
  </conditionalFormatting>
  <conditionalFormatting sqref="AB252:AG252 AI252:AS252">
    <cfRule type="cellIs" dxfId="263" priority="17" operator="equal">
      <formula>"Aplica"</formula>
    </cfRule>
  </conditionalFormatting>
  <conditionalFormatting sqref="AB253:AG253 AI253:AS253">
    <cfRule type="cellIs" dxfId="262" priority="16" operator="equal">
      <formula>"Aplica"</formula>
    </cfRule>
  </conditionalFormatting>
  <conditionalFormatting sqref="AB254:AG255 AI254:AR255">
    <cfRule type="cellIs" dxfId="261" priority="15" operator="equal">
      <formula>"Aplica"</formula>
    </cfRule>
  </conditionalFormatting>
  <conditionalFormatting sqref="AB132:AS135">
    <cfRule type="cellIs" dxfId="260" priority="13" operator="equal">
      <formula>"Aplica"</formula>
    </cfRule>
  </conditionalFormatting>
  <conditionalFormatting sqref="AB136:AG138 AI136:AP138 AR137:AS138 AS136">
    <cfRule type="cellIs" dxfId="259" priority="12" operator="equal">
      <formula>"Aplica"</formula>
    </cfRule>
  </conditionalFormatting>
  <conditionalFormatting sqref="AB139:AG140 AI139:AS140">
    <cfRule type="cellIs" dxfId="258" priority="11" operator="equal">
      <formula>"Aplica"</formula>
    </cfRule>
  </conditionalFormatting>
  <conditionalFormatting sqref="AB141:AG144 AI141:AS144">
    <cfRule type="cellIs" dxfId="257" priority="10" operator="equal">
      <formula>"Aplica"</formula>
    </cfRule>
  </conditionalFormatting>
  <conditionalFormatting sqref="AH136:AH138">
    <cfRule type="cellIs" dxfId="256" priority="8" operator="equal">
      <formula>"Aplica"</formula>
    </cfRule>
  </conditionalFormatting>
  <conditionalFormatting sqref="AH139:AH140">
    <cfRule type="cellIs" dxfId="255" priority="7" operator="equal">
      <formula>"Aplica"</formula>
    </cfRule>
  </conditionalFormatting>
  <conditionalFormatting sqref="AH141:AH144">
    <cfRule type="cellIs" dxfId="254" priority="6" operator="equal">
      <formula>"Aplica"</formula>
    </cfRule>
  </conditionalFormatting>
  <conditionalFormatting sqref="AQ136">
    <cfRule type="cellIs" dxfId="253" priority="4" operator="equal">
      <formula>"Aplica"</formula>
    </cfRule>
  </conditionalFormatting>
  <conditionalFormatting sqref="AQ137">
    <cfRule type="cellIs" dxfId="252" priority="3" operator="equal">
      <formula>"Aplica"</formula>
    </cfRule>
  </conditionalFormatting>
  <conditionalFormatting sqref="AQ138">
    <cfRule type="cellIs" dxfId="251" priority="2" operator="equal">
      <formula>"Aplica"</formula>
    </cfRule>
  </conditionalFormatting>
  <conditionalFormatting sqref="AR136">
    <cfRule type="cellIs" dxfId="250" priority="1" operator="equal">
      <formula>"Aplica"</formula>
    </cfRule>
  </conditionalFormatting>
  <dataValidations count="3">
    <dataValidation type="list" allowBlank="1" showInputMessage="1" showErrorMessage="1" sqref="AI84:AS87 AB84:AG87" xr:uid="{E58C4491-9FFE-4E72-88B6-9377C0E45D9F}">
      <formula1>"Aplica"</formula1>
    </dataValidation>
    <dataValidation type="list" allowBlank="1" showInputMessage="1" showErrorMessage="1" sqref="AB10:AS87 AB88:AS98 AS182:AS186 AB206 AB202 AS190 AC169:AS174 AB169 AB171:AB178 AD175:AS181 AB182 AB186 AB190 AB194 AB198 AD182:AR201 AS194:AS201 AD202:AS209 AC175:AC209 AB210:AS268 AB99:AS168" xr:uid="{15E5C0E4-8BDE-42F7-B40A-AC694E66F55E}">
      <formula1>"Aplica, -"</formula1>
    </dataValidation>
    <dataValidation type="list" allowBlank="1" showInputMessage="1" showErrorMessage="1" sqref="E10 E20 E30 E33 E36 E46 E56 E79 E76 E84 E97 E88:E89 E99 E107 E113 E122 E145 E155 E164:E166 E168:E169 E178 E202 E210:E211 E217 E223:E239 E245 E132" xr:uid="{777379C7-697C-4689-9904-37FEE6399E38}">
      <formula1>INDIRECT(D10)</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2A1FA6CB-B6CB-456B-B70F-67DB06DC7C3D}">
          <x14:formula1>
            <xm:f>'C:\Users\edna.vallejo\Downloads\[DESI-FM-005-V10_Formulacion_y_Seguimiento_del_Plan_de_Accion CEM 2020-Semestre1 (1).xlsx]Hoja2'!#REF!</xm:f>
          </x14:formula1>
          <xm:sqref>B250:D250 F250</xm:sqref>
        </x14:dataValidation>
        <x14:dataValidation type="list" allowBlank="1" showInputMessage="1" showErrorMessage="1" xr:uid="{62E437A1-F854-4493-BDC2-A9B882E81414}">
          <x14:formula1>
            <xm:f>'Z:\PES\1. Planeación Estratégica\2020\[DESI-FM-005-V10_Formulacion_y_Seguimiento_del_Plan_de_Accion CEM 2020-ajustado 30122019.xlsx]Hoja2'!#REF!</xm:f>
          </x14:formula1>
          <xm:sqref>B132:D132 F132 D10:D30 F10 F20 F30 F33 B10:C10 B20:C20 B30:C30 B33:D33 X194 X186 X182 X190 X198 F178 F202 B178:D178 B202:D202 F223 F231 F239 C223:D223 C231:D231 C239:D239 B223:B239 B44 F36 F46 B36:D36 B46:D46 F56 B56:D56 E68:E75 F68 F84 B68:D68 B76:D76 B84:D84 B79:D79 D97 F97 C88 F88:F89 D88:D89 X10:X97 F99 F107 F113 B99:D99 B107:D107 B113:D113 F122 B122:D122 F145 B145:D145 F155 B155:D155 X99:X178 F164:F166 F168:F169 B164:D166 B168:D169 F210:F211 B210:D211 F217 B217:D217 X202:X268 F245 B245:D245</xm:sqref>
        </x14:dataValidation>
        <x14:dataValidation type="list" allowBlank="1" showInputMessage="1" showErrorMessage="1" xr:uid="{78628AD5-AD84-438A-93E7-AA7B8CAD77E8}">
          <x14:formula1>
            <xm:f>'Z:\PES\1. Planeación Estratégica\2020\[DESI-FM-005-V10_Formulacion_y_Seguimiento_del_Plan_de_Accion CEM 2020-ajustado 30122019.xlsx]Instructivo'!#REF!</xm:f>
          </x14:formula1>
          <xm:sqref>R257:R261 R265:R268 R33 R10:R30 R176:R178 R186 R194 R202 R56:R87 R99:R101 R103:R105 R107:R116 R118:R122 R127 R210:R211 R213:R215 R132:R158 R160:R172 R217:R245 R247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51"/>
  <sheetViews>
    <sheetView topLeftCell="A18" zoomScale="40" zoomScaleNormal="40" workbookViewId="0">
      <selection activeCell="S8" sqref="S8:S33"/>
    </sheetView>
  </sheetViews>
  <sheetFormatPr defaultColWidth="11.42578125" defaultRowHeight="13.9"/>
  <cols>
    <col min="1" max="1" width="5.5703125" style="1" bestFit="1" customWidth="1"/>
    <col min="2" max="2" width="22.5703125" style="1" customWidth="1"/>
    <col min="3" max="3" width="18.42578125" style="1" customWidth="1"/>
    <col min="4" max="5" width="21.28515625" style="1" customWidth="1"/>
    <col min="6" max="6" width="21.140625" style="1" customWidth="1"/>
    <col min="7" max="7" width="19.42578125" style="1" customWidth="1"/>
    <col min="8" max="8" width="14.85546875" style="1" customWidth="1"/>
    <col min="9" max="10" width="21.140625" style="1" customWidth="1"/>
    <col min="11" max="11" width="17.85546875" style="1" customWidth="1"/>
    <col min="12" max="12" width="23.140625" style="1" customWidth="1"/>
    <col min="13" max="14" width="19.85546875" style="1" customWidth="1"/>
    <col min="15" max="15" width="13.85546875" style="1" hidden="1" customWidth="1"/>
    <col min="16" max="16" width="17.140625" style="1" customWidth="1"/>
    <col min="17" max="18" width="19.7109375" style="1" customWidth="1"/>
    <col min="19" max="19" width="24.28515625" style="1" bestFit="1" customWidth="1"/>
    <col min="20" max="20" width="23.5703125" style="1" customWidth="1"/>
    <col min="21" max="21" width="23.85546875" style="1" customWidth="1"/>
    <col min="22" max="22" width="20.28515625" style="1" customWidth="1"/>
    <col min="23" max="23" width="19.85546875" style="1" hidden="1" customWidth="1"/>
    <col min="24" max="24" width="21.5703125" style="1" customWidth="1"/>
    <col min="25" max="25" width="19.85546875" style="1" hidden="1" customWidth="1"/>
    <col min="26" max="26" width="26.7109375" style="1" customWidth="1"/>
    <col min="27" max="27" width="21.28515625" style="1" customWidth="1"/>
    <col min="28" max="28" width="17.5703125" style="1" customWidth="1"/>
    <col min="29" max="29" width="18.140625" style="1" customWidth="1"/>
    <col min="30" max="30" width="19" style="1" customWidth="1"/>
    <col min="31" max="31" width="24.85546875" style="1" customWidth="1"/>
    <col min="32" max="32" width="17" style="1" customWidth="1"/>
    <col min="33" max="33" width="17.85546875" style="1" customWidth="1"/>
    <col min="34" max="34" width="15.42578125" style="1" customWidth="1"/>
    <col min="35" max="35" width="19.7109375" style="1" customWidth="1"/>
    <col min="36" max="36" width="16.140625" style="1" customWidth="1"/>
    <col min="37" max="37" width="15.7109375" style="1" customWidth="1"/>
    <col min="38" max="38" width="19.28515625" style="1" customWidth="1"/>
    <col min="39" max="41" width="15.7109375" style="1" customWidth="1"/>
    <col min="42" max="42" width="24.5703125" style="1" customWidth="1"/>
    <col min="43" max="43" width="23.7109375" style="1" customWidth="1"/>
    <col min="44" max="44" width="19.5703125" style="1" customWidth="1"/>
    <col min="45" max="45" width="11.85546875" style="1" customWidth="1"/>
    <col min="46" max="16384" width="11.42578125" style="1"/>
  </cols>
  <sheetData>
    <row r="1" spans="1:45" ht="14.45" thickBot="1"/>
    <row r="2" spans="1:45" ht="45" customHeight="1" thickBot="1">
      <c r="B2" s="303"/>
      <c r="C2" s="304"/>
      <c r="D2" s="309" t="s">
        <v>0</v>
      </c>
      <c r="E2" s="310"/>
      <c r="F2" s="310"/>
      <c r="G2" s="310"/>
      <c r="H2" s="310"/>
      <c r="I2" s="310"/>
      <c r="J2" s="310"/>
      <c r="K2" s="310"/>
      <c r="L2" s="310"/>
      <c r="M2" s="310"/>
      <c r="N2" s="310"/>
      <c r="O2" s="310"/>
      <c r="P2" s="310"/>
      <c r="Q2" s="310"/>
      <c r="R2" s="310"/>
      <c r="S2" s="310"/>
      <c r="T2" s="310"/>
      <c r="U2" s="310"/>
      <c r="V2" s="310"/>
      <c r="W2" s="310"/>
      <c r="X2" s="310"/>
      <c r="Y2" s="310"/>
      <c r="Z2" s="310"/>
      <c r="AA2" s="311"/>
      <c r="AB2" s="312" t="s">
        <v>0</v>
      </c>
      <c r="AC2" s="313"/>
      <c r="AD2" s="313"/>
      <c r="AE2" s="313"/>
      <c r="AF2" s="313"/>
      <c r="AG2" s="313"/>
      <c r="AH2" s="313"/>
      <c r="AI2" s="313"/>
      <c r="AJ2" s="313"/>
      <c r="AK2" s="313"/>
      <c r="AL2" s="313"/>
      <c r="AM2" s="313"/>
      <c r="AN2" s="313"/>
      <c r="AO2" s="313"/>
      <c r="AP2" s="313"/>
      <c r="AQ2" s="313"/>
      <c r="AR2" s="313"/>
      <c r="AS2" s="313"/>
    </row>
    <row r="3" spans="1:45" ht="45" customHeight="1" thickBot="1">
      <c r="B3" s="305"/>
      <c r="C3" s="306"/>
      <c r="D3" s="314" t="s">
        <v>1</v>
      </c>
      <c r="E3" s="315"/>
      <c r="F3" s="315"/>
      <c r="G3" s="315"/>
      <c r="H3" s="315"/>
      <c r="I3" s="315"/>
      <c r="J3" s="315"/>
      <c r="K3" s="315"/>
      <c r="L3" s="315"/>
      <c r="M3" s="315"/>
      <c r="N3" s="315"/>
      <c r="O3" s="315"/>
      <c r="P3" s="315"/>
      <c r="Q3" s="316"/>
      <c r="R3" s="317" t="s">
        <v>2</v>
      </c>
      <c r="S3" s="315"/>
      <c r="T3" s="315"/>
      <c r="U3" s="315"/>
      <c r="V3" s="315"/>
      <c r="W3" s="315"/>
      <c r="X3" s="315"/>
      <c r="Y3" s="315"/>
      <c r="Z3" s="315"/>
      <c r="AA3" s="318"/>
      <c r="AB3" s="319"/>
      <c r="AC3" s="320"/>
      <c r="AD3" s="320"/>
      <c r="AE3" s="320"/>
      <c r="AF3" s="320"/>
      <c r="AG3" s="320"/>
      <c r="AH3" s="320"/>
      <c r="AI3" s="320"/>
      <c r="AJ3" s="320"/>
      <c r="AK3" s="320"/>
      <c r="AL3" s="320"/>
      <c r="AM3" s="320"/>
      <c r="AN3" s="320"/>
      <c r="AO3" s="320"/>
      <c r="AP3" s="320"/>
      <c r="AQ3" s="320"/>
      <c r="AR3" s="320"/>
      <c r="AS3" s="320"/>
    </row>
    <row r="4" spans="1:45" ht="45" customHeight="1" thickBot="1">
      <c r="B4" s="307"/>
      <c r="C4" s="308"/>
      <c r="D4" s="314" t="s">
        <v>3</v>
      </c>
      <c r="E4" s="315"/>
      <c r="F4" s="315"/>
      <c r="G4" s="315"/>
      <c r="H4" s="315"/>
      <c r="I4" s="315"/>
      <c r="J4" s="315"/>
      <c r="K4" s="315"/>
      <c r="L4" s="315"/>
      <c r="M4" s="315"/>
      <c r="N4" s="315"/>
      <c r="O4" s="315"/>
      <c r="P4" s="315"/>
      <c r="Q4" s="315"/>
      <c r="R4" s="315"/>
      <c r="S4" s="315"/>
      <c r="T4" s="315"/>
      <c r="U4" s="315"/>
      <c r="V4" s="315"/>
      <c r="W4" s="315"/>
      <c r="X4" s="315"/>
      <c r="Y4" s="315"/>
      <c r="Z4" s="315"/>
      <c r="AA4" s="318"/>
      <c r="AB4" s="319"/>
      <c r="AC4" s="320"/>
      <c r="AD4" s="320"/>
      <c r="AE4" s="320"/>
      <c r="AF4" s="320"/>
      <c r="AG4" s="320"/>
      <c r="AH4" s="320"/>
      <c r="AI4" s="320"/>
      <c r="AJ4" s="320"/>
      <c r="AK4" s="320"/>
      <c r="AL4" s="320"/>
      <c r="AM4" s="320"/>
      <c r="AN4" s="320"/>
      <c r="AO4" s="320"/>
      <c r="AP4" s="320"/>
      <c r="AQ4" s="320"/>
      <c r="AR4" s="320"/>
      <c r="AS4" s="320"/>
    </row>
    <row r="6" spans="1:45" ht="36" customHeight="1">
      <c r="A6" s="323" t="s">
        <v>4</v>
      </c>
      <c r="B6" s="324" t="s">
        <v>5</v>
      </c>
      <c r="C6" s="325"/>
      <c r="D6" s="325"/>
      <c r="E6" s="325"/>
      <c r="F6" s="325"/>
      <c r="G6" s="325"/>
      <c r="H6" s="325"/>
      <c r="I6" s="325"/>
      <c r="J6" s="326"/>
      <c r="K6" s="327" t="s">
        <v>6</v>
      </c>
      <c r="L6" s="328"/>
      <c r="M6" s="328"/>
      <c r="N6" s="328"/>
      <c r="O6" s="328"/>
      <c r="P6" s="328"/>
      <c r="Q6" s="328"/>
      <c r="R6" s="329"/>
      <c r="S6" s="330" t="s">
        <v>7</v>
      </c>
      <c r="T6" s="330"/>
      <c r="U6" s="330"/>
      <c r="V6" s="330"/>
      <c r="W6" s="103"/>
      <c r="X6" s="331" t="s">
        <v>8</v>
      </c>
      <c r="Y6" s="103"/>
      <c r="Z6" s="331" t="s">
        <v>9</v>
      </c>
      <c r="AA6" s="331"/>
      <c r="AB6" s="321" t="s">
        <v>10</v>
      </c>
      <c r="AC6" s="322"/>
      <c r="AD6" s="322"/>
      <c r="AE6" s="322"/>
      <c r="AF6" s="322"/>
      <c r="AG6" s="322"/>
      <c r="AH6" s="322"/>
      <c r="AI6" s="322"/>
      <c r="AJ6" s="322"/>
      <c r="AK6" s="322"/>
      <c r="AL6" s="322"/>
      <c r="AM6" s="322"/>
      <c r="AN6" s="322"/>
      <c r="AO6" s="322"/>
      <c r="AP6" s="322"/>
      <c r="AQ6" s="322"/>
      <c r="AR6" s="322"/>
      <c r="AS6" s="322"/>
    </row>
    <row r="7" spans="1:45" ht="108" customHeight="1">
      <c r="A7" s="323"/>
      <c r="B7" s="2" t="s">
        <v>11</v>
      </c>
      <c r="C7" s="2" t="s">
        <v>12</v>
      </c>
      <c r="D7" s="2" t="s">
        <v>13</v>
      </c>
      <c r="E7" s="2" t="s">
        <v>14</v>
      </c>
      <c r="F7" s="2" t="s">
        <v>15</v>
      </c>
      <c r="G7" s="2" t="s">
        <v>16</v>
      </c>
      <c r="H7" s="2" t="s">
        <v>17</v>
      </c>
      <c r="I7" s="2" t="s">
        <v>18</v>
      </c>
      <c r="J7" s="2" t="s">
        <v>19</v>
      </c>
      <c r="K7" s="3" t="s">
        <v>20</v>
      </c>
      <c r="L7" s="3" t="s">
        <v>21</v>
      </c>
      <c r="M7" s="3" t="s">
        <v>22</v>
      </c>
      <c r="N7" s="3" t="s">
        <v>23</v>
      </c>
      <c r="O7" s="3" t="s">
        <v>24</v>
      </c>
      <c r="P7" s="3" t="s">
        <v>25</v>
      </c>
      <c r="Q7" s="3" t="s">
        <v>19</v>
      </c>
      <c r="R7" s="3" t="s">
        <v>26</v>
      </c>
      <c r="S7" s="4" t="s">
        <v>27</v>
      </c>
      <c r="T7" s="4" t="s">
        <v>18</v>
      </c>
      <c r="U7" s="4" t="s">
        <v>28</v>
      </c>
      <c r="V7" s="4" t="s">
        <v>29</v>
      </c>
      <c r="W7" s="4"/>
      <c r="X7" s="331"/>
      <c r="Y7" s="4" t="s">
        <v>19</v>
      </c>
      <c r="Z7" s="5" t="s">
        <v>30</v>
      </c>
      <c r="AA7" s="5" t="s">
        <v>31</v>
      </c>
      <c r="AB7" s="6" t="s">
        <v>32</v>
      </c>
      <c r="AC7" s="6" t="s">
        <v>33</v>
      </c>
      <c r="AD7" s="6" t="s">
        <v>34</v>
      </c>
      <c r="AE7" s="6" t="s">
        <v>35</v>
      </c>
      <c r="AF7" s="6" t="s">
        <v>36</v>
      </c>
      <c r="AG7" s="6" t="s">
        <v>37</v>
      </c>
      <c r="AH7" s="6" t="s">
        <v>38</v>
      </c>
      <c r="AI7" s="6" t="s">
        <v>39</v>
      </c>
      <c r="AJ7" s="6" t="s">
        <v>40</v>
      </c>
      <c r="AK7" s="6" t="s">
        <v>41</v>
      </c>
      <c r="AL7" s="6" t="s">
        <v>42</v>
      </c>
      <c r="AM7" s="6" t="s">
        <v>43</v>
      </c>
      <c r="AN7" s="6" t="s">
        <v>44</v>
      </c>
      <c r="AO7" s="6" t="s">
        <v>45</v>
      </c>
      <c r="AP7" s="6" t="s">
        <v>46</v>
      </c>
      <c r="AQ7" s="6" t="s">
        <v>47</v>
      </c>
      <c r="AR7" s="6" t="s">
        <v>48</v>
      </c>
      <c r="AS7" s="6" t="s">
        <v>49</v>
      </c>
    </row>
    <row r="8" spans="1:45" ht="60" customHeight="1">
      <c r="A8" s="158">
        <v>1</v>
      </c>
      <c r="B8" s="158" t="s">
        <v>50</v>
      </c>
      <c r="C8" s="260" t="s">
        <v>51</v>
      </c>
      <c r="D8" s="158" t="s">
        <v>52</v>
      </c>
      <c r="E8" s="158" t="s">
        <v>53</v>
      </c>
      <c r="F8" s="158" t="s">
        <v>54</v>
      </c>
      <c r="G8" s="158" t="s">
        <v>55</v>
      </c>
      <c r="H8" s="158" t="s">
        <v>56</v>
      </c>
      <c r="I8" s="167">
        <v>0.25</v>
      </c>
      <c r="J8" s="167">
        <f>(Q8*L8)+(Q15*L15)</f>
        <v>0</v>
      </c>
      <c r="K8" s="152" t="s">
        <v>57</v>
      </c>
      <c r="L8" s="228">
        <v>0.5</v>
      </c>
      <c r="M8" s="151">
        <v>43831</v>
      </c>
      <c r="N8" s="151">
        <v>44012</v>
      </c>
      <c r="O8" s="152"/>
      <c r="P8" s="152" t="s">
        <v>58</v>
      </c>
      <c r="Q8" s="153">
        <f>(Y8*T8)+(T9*Y9)+(T10*Y10)+(T12*Y12)+(T13*Y13)+(T14*Y14)+(T11*Y11)</f>
        <v>0</v>
      </c>
      <c r="R8" s="153" t="s">
        <v>59</v>
      </c>
      <c r="S8" s="128" t="s">
        <v>60</v>
      </c>
      <c r="T8" s="106">
        <v>0.2</v>
      </c>
      <c r="U8" s="117">
        <v>43831</v>
      </c>
      <c r="V8" s="117">
        <v>43891</v>
      </c>
      <c r="W8" s="7">
        <f>V8-U8</f>
        <v>60</v>
      </c>
      <c r="X8" s="104"/>
      <c r="Y8" s="8">
        <f>IF(X8="ejecutado",1,0)</f>
        <v>0</v>
      </c>
      <c r="Z8" s="9"/>
      <c r="AA8" s="9"/>
      <c r="AB8" s="122" t="s">
        <v>61</v>
      </c>
      <c r="AC8" s="122" t="s">
        <v>61</v>
      </c>
      <c r="AD8" s="122" t="s">
        <v>61</v>
      </c>
      <c r="AE8" s="122" t="s">
        <v>62</v>
      </c>
      <c r="AF8" s="122" t="s">
        <v>62</v>
      </c>
      <c r="AG8" s="122" t="s">
        <v>61</v>
      </c>
      <c r="AH8" s="122" t="s">
        <v>61</v>
      </c>
      <c r="AI8" s="122" t="s">
        <v>61</v>
      </c>
      <c r="AJ8" s="122" t="s">
        <v>61</v>
      </c>
      <c r="AK8" s="122" t="s">
        <v>61</v>
      </c>
      <c r="AL8" s="122" t="s">
        <v>61</v>
      </c>
      <c r="AM8" s="122" t="s">
        <v>61</v>
      </c>
      <c r="AN8" s="122" t="s">
        <v>61</v>
      </c>
      <c r="AO8" s="122" t="s">
        <v>61</v>
      </c>
      <c r="AP8" s="122" t="s">
        <v>61</v>
      </c>
      <c r="AQ8" s="122" t="s">
        <v>61</v>
      </c>
      <c r="AR8" s="122" t="s">
        <v>61</v>
      </c>
      <c r="AS8" s="122" t="s">
        <v>61</v>
      </c>
    </row>
    <row r="9" spans="1:45" ht="55.15">
      <c r="A9" s="174"/>
      <c r="B9" s="174"/>
      <c r="C9" s="261"/>
      <c r="D9" s="174"/>
      <c r="E9" s="174"/>
      <c r="F9" s="174"/>
      <c r="G9" s="174"/>
      <c r="H9" s="174"/>
      <c r="I9" s="165"/>
      <c r="J9" s="165"/>
      <c r="K9" s="152"/>
      <c r="L9" s="228"/>
      <c r="M9" s="151"/>
      <c r="N9" s="151"/>
      <c r="O9" s="152"/>
      <c r="P9" s="152"/>
      <c r="Q9" s="154"/>
      <c r="R9" s="154"/>
      <c r="S9" s="128" t="s">
        <v>63</v>
      </c>
      <c r="T9" s="106">
        <v>0.2</v>
      </c>
      <c r="U9" s="117">
        <v>43831</v>
      </c>
      <c r="V9" s="117">
        <v>43890</v>
      </c>
      <c r="W9" s="7">
        <f t="shared" ref="W9:W10" si="0">V9-U9</f>
        <v>59</v>
      </c>
      <c r="X9" s="104"/>
      <c r="Y9" s="8">
        <f t="shared" ref="Y9:Y10" si="1">IF(X9="ejecutado",1,0)</f>
        <v>0</v>
      </c>
      <c r="Z9" s="9"/>
      <c r="AA9" s="9"/>
      <c r="AB9" s="122" t="s">
        <v>61</v>
      </c>
      <c r="AC9" s="122" t="s">
        <v>61</v>
      </c>
      <c r="AD9" s="122" t="s">
        <v>61</v>
      </c>
      <c r="AE9" s="122" t="s">
        <v>62</v>
      </c>
      <c r="AF9" s="122" t="s">
        <v>62</v>
      </c>
      <c r="AG9" s="122" t="s">
        <v>61</v>
      </c>
      <c r="AH9" s="122" t="s">
        <v>61</v>
      </c>
      <c r="AI9" s="122" t="s">
        <v>61</v>
      </c>
      <c r="AJ9" s="122" t="s">
        <v>61</v>
      </c>
      <c r="AK9" s="122" t="s">
        <v>61</v>
      </c>
      <c r="AL9" s="122" t="s">
        <v>61</v>
      </c>
      <c r="AM9" s="122" t="s">
        <v>61</v>
      </c>
      <c r="AN9" s="122" t="s">
        <v>61</v>
      </c>
      <c r="AO9" s="122" t="s">
        <v>61</v>
      </c>
      <c r="AP9" s="122" t="s">
        <v>61</v>
      </c>
      <c r="AQ9" s="122" t="s">
        <v>61</v>
      </c>
      <c r="AR9" s="122" t="s">
        <v>61</v>
      </c>
      <c r="AS9" s="122" t="s">
        <v>61</v>
      </c>
    </row>
    <row r="10" spans="1:45" ht="60" customHeight="1">
      <c r="A10" s="174"/>
      <c r="B10" s="174"/>
      <c r="C10" s="261"/>
      <c r="D10" s="174"/>
      <c r="E10" s="174"/>
      <c r="F10" s="174"/>
      <c r="G10" s="174"/>
      <c r="H10" s="174"/>
      <c r="I10" s="165"/>
      <c r="J10" s="165"/>
      <c r="K10" s="152"/>
      <c r="L10" s="228"/>
      <c r="M10" s="151"/>
      <c r="N10" s="151"/>
      <c r="O10" s="152"/>
      <c r="P10" s="152"/>
      <c r="Q10" s="154"/>
      <c r="R10" s="154"/>
      <c r="S10" s="128" t="s">
        <v>64</v>
      </c>
      <c r="T10" s="106">
        <v>0.1</v>
      </c>
      <c r="U10" s="117">
        <v>43831</v>
      </c>
      <c r="V10" s="117">
        <v>43983</v>
      </c>
      <c r="W10" s="7">
        <f t="shared" si="0"/>
        <v>152</v>
      </c>
      <c r="X10" s="104"/>
      <c r="Y10" s="8">
        <f t="shared" si="1"/>
        <v>0</v>
      </c>
      <c r="Z10" s="9"/>
      <c r="AA10" s="9"/>
      <c r="AB10" s="122" t="s">
        <v>62</v>
      </c>
      <c r="AC10" s="122" t="s">
        <v>62</v>
      </c>
      <c r="AD10" s="122" t="s">
        <v>62</v>
      </c>
      <c r="AE10" s="122" t="s">
        <v>62</v>
      </c>
      <c r="AF10" s="122" t="s">
        <v>62</v>
      </c>
      <c r="AG10" s="122" t="s">
        <v>61</v>
      </c>
      <c r="AH10" s="122" t="s">
        <v>61</v>
      </c>
      <c r="AI10" s="122" t="s">
        <v>61</v>
      </c>
      <c r="AJ10" s="122" t="s">
        <v>61</v>
      </c>
      <c r="AK10" s="122" t="s">
        <v>61</v>
      </c>
      <c r="AL10" s="122" t="s">
        <v>61</v>
      </c>
      <c r="AM10" s="122" t="s">
        <v>61</v>
      </c>
      <c r="AN10" s="122" t="s">
        <v>61</v>
      </c>
      <c r="AO10" s="122" t="s">
        <v>61</v>
      </c>
      <c r="AP10" s="122" t="s">
        <v>61</v>
      </c>
      <c r="AQ10" s="122" t="s">
        <v>61</v>
      </c>
      <c r="AR10" s="122" t="s">
        <v>61</v>
      </c>
      <c r="AS10" s="122" t="s">
        <v>61</v>
      </c>
    </row>
    <row r="11" spans="1:45" ht="70.5" customHeight="1">
      <c r="A11" s="174"/>
      <c r="B11" s="174"/>
      <c r="C11" s="261"/>
      <c r="D11" s="174"/>
      <c r="E11" s="174"/>
      <c r="F11" s="174"/>
      <c r="G11" s="174"/>
      <c r="H11" s="174"/>
      <c r="I11" s="165"/>
      <c r="J11" s="165"/>
      <c r="K11" s="152"/>
      <c r="L11" s="228"/>
      <c r="M11" s="151"/>
      <c r="N11" s="151"/>
      <c r="O11" s="152"/>
      <c r="P11" s="152"/>
      <c r="Q11" s="154"/>
      <c r="R11" s="154"/>
      <c r="S11" s="128" t="s">
        <v>65</v>
      </c>
      <c r="T11" s="106">
        <v>0.1</v>
      </c>
      <c r="U11" s="117">
        <v>43831</v>
      </c>
      <c r="V11" s="117">
        <v>43891</v>
      </c>
      <c r="W11" s="7"/>
      <c r="X11" s="104"/>
      <c r="Y11" s="8"/>
      <c r="Z11" s="9"/>
      <c r="AA11" s="9"/>
      <c r="AB11" s="122"/>
      <c r="AC11" s="122"/>
      <c r="AD11" s="122"/>
      <c r="AE11" s="122" t="s">
        <v>62</v>
      </c>
      <c r="AF11" s="122" t="s">
        <v>62</v>
      </c>
      <c r="AG11" s="122"/>
      <c r="AH11" s="122"/>
      <c r="AI11" s="122"/>
      <c r="AJ11" s="122"/>
      <c r="AK11" s="122"/>
      <c r="AL11" s="122"/>
      <c r="AM11" s="122"/>
      <c r="AN11" s="122"/>
      <c r="AO11" s="122"/>
      <c r="AP11" s="122"/>
      <c r="AQ11" s="122"/>
      <c r="AR11" s="122"/>
      <c r="AS11" s="122"/>
    </row>
    <row r="12" spans="1:45" ht="60" customHeight="1">
      <c r="A12" s="174"/>
      <c r="B12" s="174"/>
      <c r="C12" s="261"/>
      <c r="D12" s="174"/>
      <c r="E12" s="174"/>
      <c r="F12" s="174"/>
      <c r="G12" s="174"/>
      <c r="H12" s="174"/>
      <c r="I12" s="165"/>
      <c r="J12" s="165"/>
      <c r="K12" s="152"/>
      <c r="L12" s="228"/>
      <c r="M12" s="151"/>
      <c r="N12" s="151"/>
      <c r="O12" s="152"/>
      <c r="P12" s="152"/>
      <c r="Q12" s="154"/>
      <c r="R12" s="154"/>
      <c r="S12" s="128" t="s">
        <v>66</v>
      </c>
      <c r="T12" s="106">
        <v>0.2</v>
      </c>
      <c r="U12" s="117">
        <v>43891</v>
      </c>
      <c r="V12" s="117">
        <v>44012</v>
      </c>
      <c r="W12" s="7"/>
      <c r="X12" s="104"/>
      <c r="Y12" s="8"/>
      <c r="Z12" s="9"/>
      <c r="AA12" s="9"/>
      <c r="AB12" s="122"/>
      <c r="AC12" s="122"/>
      <c r="AD12" s="122"/>
      <c r="AE12" s="122" t="s">
        <v>62</v>
      </c>
      <c r="AF12" s="122" t="s">
        <v>62</v>
      </c>
      <c r="AG12" s="122"/>
      <c r="AH12" s="122"/>
      <c r="AI12" s="122"/>
      <c r="AJ12" s="122"/>
      <c r="AK12" s="122"/>
      <c r="AL12" s="122"/>
      <c r="AM12" s="122"/>
      <c r="AN12" s="122"/>
      <c r="AO12" s="122"/>
      <c r="AP12" s="122"/>
      <c r="AQ12" s="122"/>
      <c r="AR12" s="122"/>
      <c r="AS12" s="122"/>
    </row>
    <row r="13" spans="1:45" ht="60" customHeight="1">
      <c r="A13" s="174"/>
      <c r="B13" s="174"/>
      <c r="C13" s="261"/>
      <c r="D13" s="174"/>
      <c r="E13" s="174"/>
      <c r="F13" s="174"/>
      <c r="G13" s="174"/>
      <c r="H13" s="174"/>
      <c r="I13" s="165"/>
      <c r="J13" s="165"/>
      <c r="K13" s="152"/>
      <c r="L13" s="228"/>
      <c r="M13" s="151"/>
      <c r="N13" s="151"/>
      <c r="O13" s="152"/>
      <c r="P13" s="152"/>
      <c r="Q13" s="154"/>
      <c r="R13" s="154"/>
      <c r="S13" s="128" t="s">
        <v>67</v>
      </c>
      <c r="T13" s="106">
        <v>0.1</v>
      </c>
      <c r="U13" s="117">
        <v>43891</v>
      </c>
      <c r="V13" s="117">
        <v>44012</v>
      </c>
      <c r="W13" s="7"/>
      <c r="X13" s="104"/>
      <c r="Y13" s="8"/>
      <c r="Z13" s="9"/>
      <c r="AA13" s="9"/>
      <c r="AB13" s="122"/>
      <c r="AC13" s="122"/>
      <c r="AD13" s="122"/>
      <c r="AE13" s="122" t="s">
        <v>62</v>
      </c>
      <c r="AF13" s="122" t="s">
        <v>62</v>
      </c>
      <c r="AG13" s="122"/>
      <c r="AH13" s="122"/>
      <c r="AI13" s="122"/>
      <c r="AJ13" s="122"/>
      <c r="AK13" s="122"/>
      <c r="AL13" s="122"/>
      <c r="AM13" s="122"/>
      <c r="AN13" s="122"/>
      <c r="AO13" s="122"/>
      <c r="AP13" s="122"/>
      <c r="AQ13" s="122"/>
      <c r="AR13" s="122"/>
      <c r="AS13" s="122"/>
    </row>
    <row r="14" spans="1:45" ht="60" customHeight="1">
      <c r="A14" s="174"/>
      <c r="B14" s="174"/>
      <c r="C14" s="261"/>
      <c r="D14" s="174"/>
      <c r="E14" s="174"/>
      <c r="F14" s="174"/>
      <c r="G14" s="174"/>
      <c r="H14" s="174"/>
      <c r="I14" s="165"/>
      <c r="J14" s="165"/>
      <c r="K14" s="152"/>
      <c r="L14" s="228"/>
      <c r="M14" s="151"/>
      <c r="N14" s="151"/>
      <c r="O14" s="152"/>
      <c r="P14" s="152"/>
      <c r="Q14" s="154"/>
      <c r="R14" s="154"/>
      <c r="S14" s="128" t="s">
        <v>68</v>
      </c>
      <c r="T14" s="106">
        <v>0.1</v>
      </c>
      <c r="U14" s="117">
        <v>43586</v>
      </c>
      <c r="V14" s="117">
        <v>44012</v>
      </c>
      <c r="W14" s="7"/>
      <c r="X14" s="104"/>
      <c r="Y14" s="8"/>
      <c r="Z14" s="9"/>
      <c r="AA14" s="9"/>
      <c r="AB14" s="122"/>
      <c r="AC14" s="122"/>
      <c r="AD14" s="122"/>
      <c r="AE14" s="122" t="s">
        <v>62</v>
      </c>
      <c r="AF14" s="122" t="s">
        <v>62</v>
      </c>
      <c r="AG14" s="122"/>
      <c r="AH14" s="122"/>
      <c r="AI14" s="122"/>
      <c r="AJ14" s="122"/>
      <c r="AK14" s="122"/>
      <c r="AL14" s="122"/>
      <c r="AM14" s="122"/>
      <c r="AN14" s="122"/>
      <c r="AO14" s="122"/>
      <c r="AP14" s="122"/>
      <c r="AQ14" s="122"/>
      <c r="AR14" s="122"/>
      <c r="AS14" s="122"/>
    </row>
    <row r="15" spans="1:45" ht="103.5" customHeight="1">
      <c r="A15" s="174"/>
      <c r="B15" s="174"/>
      <c r="C15" s="261"/>
      <c r="D15" s="174"/>
      <c r="E15" s="174"/>
      <c r="F15" s="174"/>
      <c r="G15" s="174"/>
      <c r="H15" s="174"/>
      <c r="I15" s="165"/>
      <c r="J15" s="165"/>
      <c r="K15" s="152" t="s">
        <v>69</v>
      </c>
      <c r="L15" s="228">
        <v>0.5</v>
      </c>
      <c r="M15" s="151"/>
      <c r="N15" s="151">
        <v>44012</v>
      </c>
      <c r="O15" s="152"/>
      <c r="P15" s="152" t="s">
        <v>70</v>
      </c>
      <c r="Q15" s="153">
        <f>(Y15*T15)+(T16*Y16)+(T17*Y17)</f>
        <v>0</v>
      </c>
      <c r="R15" s="153" t="s">
        <v>59</v>
      </c>
      <c r="S15" s="128" t="s">
        <v>71</v>
      </c>
      <c r="T15" s="106">
        <v>0.3</v>
      </c>
      <c r="U15" s="117">
        <v>43891</v>
      </c>
      <c r="V15" s="117">
        <v>43951</v>
      </c>
      <c r="W15" s="7">
        <f>V15-U15</f>
        <v>60</v>
      </c>
      <c r="X15" s="104"/>
      <c r="Y15" s="8">
        <f>IF(X15="ejecutado",1,0)</f>
        <v>0</v>
      </c>
      <c r="Z15" s="9"/>
      <c r="AA15" s="9"/>
      <c r="AB15" s="122" t="s">
        <v>61</v>
      </c>
      <c r="AC15" s="122" t="s">
        <v>61</v>
      </c>
      <c r="AD15" s="122" t="s">
        <v>61</v>
      </c>
      <c r="AE15" s="122" t="s">
        <v>62</v>
      </c>
      <c r="AF15" s="122" t="s">
        <v>61</v>
      </c>
      <c r="AG15" s="122" t="s">
        <v>61</v>
      </c>
      <c r="AH15" s="122" t="s">
        <v>62</v>
      </c>
      <c r="AI15" s="122" t="s">
        <v>61</v>
      </c>
      <c r="AJ15" s="122" t="s">
        <v>61</v>
      </c>
      <c r="AK15" s="122" t="s">
        <v>61</v>
      </c>
      <c r="AL15" s="122" t="s">
        <v>61</v>
      </c>
      <c r="AM15" s="122" t="s">
        <v>61</v>
      </c>
      <c r="AN15" s="122" t="s">
        <v>61</v>
      </c>
      <c r="AO15" s="122" t="s">
        <v>61</v>
      </c>
      <c r="AP15" s="122" t="s">
        <v>61</v>
      </c>
      <c r="AQ15" s="122" t="s">
        <v>61</v>
      </c>
      <c r="AR15" s="122" t="s">
        <v>61</v>
      </c>
      <c r="AS15" s="122" t="s">
        <v>61</v>
      </c>
    </row>
    <row r="16" spans="1:45" ht="104.25" customHeight="1">
      <c r="A16" s="174"/>
      <c r="B16" s="174"/>
      <c r="C16" s="261"/>
      <c r="D16" s="174"/>
      <c r="E16" s="174"/>
      <c r="F16" s="174"/>
      <c r="G16" s="174"/>
      <c r="H16" s="174"/>
      <c r="I16" s="165"/>
      <c r="J16" s="165"/>
      <c r="K16" s="152"/>
      <c r="L16" s="228"/>
      <c r="M16" s="151"/>
      <c r="N16" s="151"/>
      <c r="O16" s="152"/>
      <c r="P16" s="152"/>
      <c r="Q16" s="154"/>
      <c r="R16" s="154"/>
      <c r="S16" s="128" t="s">
        <v>72</v>
      </c>
      <c r="T16" s="106">
        <v>0.4</v>
      </c>
      <c r="U16" s="117">
        <v>43891</v>
      </c>
      <c r="V16" s="117">
        <v>44012</v>
      </c>
      <c r="W16" s="7">
        <f t="shared" ref="W16" si="2">V16-U16</f>
        <v>121</v>
      </c>
      <c r="X16" s="104"/>
      <c r="Y16" s="8">
        <f t="shared" ref="Y16" si="3">IF(X16="ejecutado",1,0)</f>
        <v>0</v>
      </c>
      <c r="Z16" s="9"/>
      <c r="AA16" s="9"/>
      <c r="AB16" s="122" t="s">
        <v>61</v>
      </c>
      <c r="AC16" s="122" t="s">
        <v>61</v>
      </c>
      <c r="AD16" s="122" t="s">
        <v>61</v>
      </c>
      <c r="AE16" s="122" t="s">
        <v>62</v>
      </c>
      <c r="AF16" s="122" t="s">
        <v>61</v>
      </c>
      <c r="AG16" s="122" t="s">
        <v>61</v>
      </c>
      <c r="AH16" s="122" t="s">
        <v>61</v>
      </c>
      <c r="AI16" s="122" t="s">
        <v>61</v>
      </c>
      <c r="AJ16" s="122" t="s">
        <v>61</v>
      </c>
      <c r="AK16" s="122" t="s">
        <v>61</v>
      </c>
      <c r="AL16" s="122" t="s">
        <v>61</v>
      </c>
      <c r="AM16" s="122" t="s">
        <v>61</v>
      </c>
      <c r="AN16" s="122" t="s">
        <v>61</v>
      </c>
      <c r="AO16" s="122" t="s">
        <v>61</v>
      </c>
      <c r="AP16" s="122" t="s">
        <v>61</v>
      </c>
      <c r="AQ16" s="122" t="s">
        <v>61</v>
      </c>
      <c r="AR16" s="122" t="s">
        <v>61</v>
      </c>
      <c r="AS16" s="122" t="s">
        <v>61</v>
      </c>
    </row>
    <row r="17" spans="1:45" ht="69">
      <c r="A17" s="174"/>
      <c r="B17" s="174"/>
      <c r="C17" s="261"/>
      <c r="D17" s="174"/>
      <c r="E17" s="174"/>
      <c r="F17" s="174"/>
      <c r="G17" s="174"/>
      <c r="H17" s="174"/>
      <c r="I17" s="165"/>
      <c r="J17" s="165"/>
      <c r="K17" s="152"/>
      <c r="L17" s="228"/>
      <c r="M17" s="151"/>
      <c r="N17" s="151"/>
      <c r="O17" s="152"/>
      <c r="P17" s="152"/>
      <c r="Q17" s="154"/>
      <c r="R17" s="154"/>
      <c r="S17" s="128" t="s">
        <v>73</v>
      </c>
      <c r="T17" s="106">
        <v>0.3</v>
      </c>
      <c r="U17" s="117">
        <v>43891</v>
      </c>
      <c r="V17" s="117">
        <v>44012</v>
      </c>
      <c r="W17" s="7"/>
      <c r="X17" s="104"/>
      <c r="Y17" s="8">
        <f>IF(X17="ejecutado",1,0)</f>
        <v>0</v>
      </c>
      <c r="Z17" s="9"/>
      <c r="AA17" s="9"/>
      <c r="AB17" s="122"/>
      <c r="AC17" s="122"/>
      <c r="AD17" s="122"/>
      <c r="AE17" s="122" t="s">
        <v>62</v>
      </c>
      <c r="AF17" s="122"/>
      <c r="AG17" s="122"/>
      <c r="AH17" s="122" t="s">
        <v>62</v>
      </c>
      <c r="AI17" s="122"/>
      <c r="AJ17" s="122"/>
      <c r="AK17" s="122"/>
      <c r="AL17" s="122"/>
      <c r="AM17" s="122"/>
      <c r="AN17" s="122"/>
      <c r="AO17" s="122"/>
      <c r="AP17" s="122"/>
      <c r="AQ17" s="122"/>
      <c r="AR17" s="122"/>
      <c r="AS17" s="122"/>
    </row>
    <row r="18" spans="1:45" ht="88.5" customHeight="1">
      <c r="A18" s="174"/>
      <c r="B18" s="158" t="s">
        <v>50</v>
      </c>
      <c r="C18" s="260" t="s">
        <v>51</v>
      </c>
      <c r="D18" s="196" t="s">
        <v>52</v>
      </c>
      <c r="E18" s="196" t="s">
        <v>53</v>
      </c>
      <c r="F18" s="158" t="s">
        <v>74</v>
      </c>
      <c r="G18" s="293" t="s">
        <v>75</v>
      </c>
      <c r="H18" s="293" t="s">
        <v>76</v>
      </c>
      <c r="I18" s="297">
        <v>0.25</v>
      </c>
      <c r="J18" s="167">
        <f>(Q18*L18)+(Q23*L23)</f>
        <v>0</v>
      </c>
      <c r="K18" s="152" t="s">
        <v>77</v>
      </c>
      <c r="L18" s="228">
        <v>0.5</v>
      </c>
      <c r="M18" s="151">
        <v>43862</v>
      </c>
      <c r="N18" s="151">
        <v>44012</v>
      </c>
      <c r="O18" s="152"/>
      <c r="P18" s="152" t="s">
        <v>78</v>
      </c>
      <c r="Q18" s="153">
        <f>(Y18*T18)+(T19*Y19)+(T20*Y20)+(T21*Y21)+(T22*Y22)</f>
        <v>0</v>
      </c>
      <c r="R18" s="153" t="s">
        <v>79</v>
      </c>
      <c r="S18" s="128" t="s">
        <v>80</v>
      </c>
      <c r="T18" s="106">
        <v>0.2</v>
      </c>
      <c r="U18" s="10">
        <v>43862</v>
      </c>
      <c r="V18" s="117">
        <v>43890</v>
      </c>
      <c r="W18" s="7">
        <f>V19-U19</f>
        <v>28</v>
      </c>
      <c r="X18" s="104"/>
      <c r="Y18" s="8">
        <f>IF(X18="ejecutado",1,0)</f>
        <v>0</v>
      </c>
      <c r="Z18" s="9"/>
      <c r="AA18" s="9"/>
      <c r="AB18" s="122" t="s">
        <v>61</v>
      </c>
      <c r="AC18" s="122" t="s">
        <v>61</v>
      </c>
      <c r="AD18" s="122" t="s">
        <v>61</v>
      </c>
      <c r="AE18" s="122" t="s">
        <v>61</v>
      </c>
      <c r="AF18" s="122" t="s">
        <v>61</v>
      </c>
      <c r="AG18" s="122" t="s">
        <v>61</v>
      </c>
      <c r="AH18" s="122" t="s">
        <v>62</v>
      </c>
      <c r="AI18" s="122" t="s">
        <v>61</v>
      </c>
      <c r="AJ18" s="122" t="s">
        <v>61</v>
      </c>
      <c r="AK18" s="122" t="s">
        <v>61</v>
      </c>
      <c r="AL18" s="122" t="s">
        <v>61</v>
      </c>
      <c r="AM18" s="122" t="s">
        <v>61</v>
      </c>
      <c r="AN18" s="122" t="s">
        <v>61</v>
      </c>
      <c r="AO18" s="122" t="s">
        <v>61</v>
      </c>
      <c r="AP18" s="122" t="s">
        <v>61</v>
      </c>
      <c r="AQ18" s="122" t="s">
        <v>61</v>
      </c>
      <c r="AR18" s="122" t="s">
        <v>61</v>
      </c>
      <c r="AS18" s="122" t="s">
        <v>61</v>
      </c>
    </row>
    <row r="19" spans="1:45" ht="80.25" customHeight="1">
      <c r="A19" s="174"/>
      <c r="B19" s="174"/>
      <c r="C19" s="261"/>
      <c r="D19" s="223"/>
      <c r="E19" s="223"/>
      <c r="F19" s="174"/>
      <c r="G19" s="294"/>
      <c r="H19" s="294"/>
      <c r="I19" s="298"/>
      <c r="J19" s="165"/>
      <c r="K19" s="152"/>
      <c r="L19" s="228"/>
      <c r="M19" s="151"/>
      <c r="N19" s="151"/>
      <c r="O19" s="152"/>
      <c r="P19" s="152"/>
      <c r="Q19" s="154"/>
      <c r="R19" s="154"/>
      <c r="S19" s="128" t="s">
        <v>81</v>
      </c>
      <c r="T19" s="106">
        <v>0.2</v>
      </c>
      <c r="U19" s="10">
        <v>43862</v>
      </c>
      <c r="V19" s="117">
        <v>43890</v>
      </c>
      <c r="W19" s="7" t="e">
        <f>#REF!-#REF!</f>
        <v>#REF!</v>
      </c>
      <c r="X19" s="104"/>
      <c r="Y19" s="8">
        <f t="shared" ref="Y19:Y22" si="4">IF(X19="ejecutado",1,0)</f>
        <v>0</v>
      </c>
      <c r="Z19" s="9"/>
      <c r="AA19" s="9"/>
      <c r="AB19" s="122" t="s">
        <v>61</v>
      </c>
      <c r="AC19" s="122" t="s">
        <v>61</v>
      </c>
      <c r="AD19" s="122" t="s">
        <v>62</v>
      </c>
      <c r="AE19" s="122" t="s">
        <v>61</v>
      </c>
      <c r="AF19" s="122" t="s">
        <v>61</v>
      </c>
      <c r="AG19" s="122" t="s">
        <v>61</v>
      </c>
      <c r="AH19" s="122" t="s">
        <v>62</v>
      </c>
      <c r="AI19" s="122" t="s">
        <v>61</v>
      </c>
      <c r="AJ19" s="122" t="s">
        <v>61</v>
      </c>
      <c r="AK19" s="122" t="s">
        <v>61</v>
      </c>
      <c r="AL19" s="122" t="s">
        <v>61</v>
      </c>
      <c r="AM19" s="122" t="s">
        <v>61</v>
      </c>
      <c r="AN19" s="122" t="s">
        <v>61</v>
      </c>
      <c r="AO19" s="122" t="s">
        <v>61</v>
      </c>
      <c r="AP19" s="122" t="s">
        <v>61</v>
      </c>
      <c r="AQ19" s="122" t="s">
        <v>61</v>
      </c>
      <c r="AR19" s="122" t="s">
        <v>61</v>
      </c>
      <c r="AS19" s="122" t="s">
        <v>61</v>
      </c>
    </row>
    <row r="20" spans="1:45" ht="45.75" customHeight="1">
      <c r="A20" s="174"/>
      <c r="B20" s="174"/>
      <c r="C20" s="261"/>
      <c r="D20" s="223"/>
      <c r="E20" s="223"/>
      <c r="F20" s="174"/>
      <c r="G20" s="294"/>
      <c r="H20" s="294"/>
      <c r="I20" s="298"/>
      <c r="J20" s="165"/>
      <c r="K20" s="152"/>
      <c r="L20" s="228"/>
      <c r="M20" s="151"/>
      <c r="N20" s="151"/>
      <c r="O20" s="152"/>
      <c r="P20" s="152"/>
      <c r="Q20" s="154"/>
      <c r="R20" s="154"/>
      <c r="S20" s="128" t="s">
        <v>82</v>
      </c>
      <c r="T20" s="106">
        <v>0.2</v>
      </c>
      <c r="U20" s="10">
        <v>43922</v>
      </c>
      <c r="V20" s="117">
        <v>43951</v>
      </c>
      <c r="W20" s="7"/>
      <c r="X20" s="104"/>
      <c r="Y20" s="8">
        <f>IF(X20="ejecutado",1,0)</f>
        <v>0</v>
      </c>
      <c r="Z20" s="9"/>
      <c r="AA20" s="9"/>
      <c r="AB20" s="122"/>
      <c r="AC20" s="122"/>
      <c r="AD20" s="122" t="s">
        <v>62</v>
      </c>
      <c r="AE20" s="122"/>
      <c r="AF20" s="122"/>
      <c r="AG20" s="122"/>
      <c r="AH20" s="122"/>
      <c r="AI20" s="122"/>
      <c r="AJ20" s="122"/>
      <c r="AK20" s="122"/>
      <c r="AL20" s="122"/>
      <c r="AM20" s="122"/>
      <c r="AN20" s="122"/>
      <c r="AO20" s="122"/>
      <c r="AP20" s="122"/>
      <c r="AQ20" s="122"/>
      <c r="AR20" s="122"/>
      <c r="AS20" s="122"/>
    </row>
    <row r="21" spans="1:45" ht="70.5" customHeight="1">
      <c r="A21" s="174"/>
      <c r="B21" s="174"/>
      <c r="C21" s="261"/>
      <c r="D21" s="223"/>
      <c r="E21" s="223"/>
      <c r="F21" s="174"/>
      <c r="G21" s="294"/>
      <c r="H21" s="294"/>
      <c r="I21" s="298"/>
      <c r="J21" s="165"/>
      <c r="K21" s="152"/>
      <c r="L21" s="228"/>
      <c r="M21" s="151"/>
      <c r="N21" s="151"/>
      <c r="O21" s="152"/>
      <c r="P21" s="152"/>
      <c r="Q21" s="154"/>
      <c r="R21" s="154"/>
      <c r="S21" s="128" t="s">
        <v>83</v>
      </c>
      <c r="T21" s="106">
        <v>0.2</v>
      </c>
      <c r="U21" s="10">
        <v>43922</v>
      </c>
      <c r="V21" s="117">
        <v>43951</v>
      </c>
      <c r="W21" s="7"/>
      <c r="X21" s="104"/>
      <c r="Y21" s="8">
        <f>IF(X21="ejecutado",1,0)</f>
        <v>0</v>
      </c>
      <c r="Z21" s="9"/>
      <c r="AA21" s="9"/>
      <c r="AB21" s="122"/>
      <c r="AC21" s="122"/>
      <c r="AD21" s="122" t="s">
        <v>62</v>
      </c>
      <c r="AE21" s="122"/>
      <c r="AF21" s="122"/>
      <c r="AG21" s="122"/>
      <c r="AH21" s="122"/>
      <c r="AI21" s="122"/>
      <c r="AJ21" s="122"/>
      <c r="AK21" s="122"/>
      <c r="AL21" s="122"/>
      <c r="AM21" s="122"/>
      <c r="AN21" s="122"/>
      <c r="AO21" s="122"/>
      <c r="AP21" s="122"/>
      <c r="AQ21" s="122"/>
      <c r="AR21" s="122"/>
      <c r="AS21" s="122"/>
    </row>
    <row r="22" spans="1:45" ht="49.5" customHeight="1">
      <c r="A22" s="174"/>
      <c r="B22" s="174"/>
      <c r="C22" s="261"/>
      <c r="D22" s="223"/>
      <c r="E22" s="223"/>
      <c r="F22" s="174"/>
      <c r="G22" s="294"/>
      <c r="H22" s="294"/>
      <c r="I22" s="298"/>
      <c r="J22" s="165"/>
      <c r="K22" s="152"/>
      <c r="L22" s="228"/>
      <c r="M22" s="151"/>
      <c r="N22" s="151"/>
      <c r="O22" s="152"/>
      <c r="P22" s="152"/>
      <c r="Q22" s="154"/>
      <c r="R22" s="155"/>
      <c r="S22" s="11" t="s">
        <v>84</v>
      </c>
      <c r="T22" s="106">
        <v>0.2</v>
      </c>
      <c r="U22" s="10">
        <v>43997</v>
      </c>
      <c r="V22" s="117">
        <v>44012</v>
      </c>
      <c r="W22" s="7">
        <f>V21-U21</f>
        <v>29</v>
      </c>
      <c r="X22" s="104"/>
      <c r="Y22" s="8">
        <f t="shared" si="4"/>
        <v>0</v>
      </c>
      <c r="Z22" s="9"/>
      <c r="AA22" s="9"/>
      <c r="AB22" s="122" t="s">
        <v>61</v>
      </c>
      <c r="AC22" s="122" t="s">
        <v>61</v>
      </c>
      <c r="AD22" s="122" t="s">
        <v>62</v>
      </c>
      <c r="AE22" s="122" t="s">
        <v>61</v>
      </c>
      <c r="AF22" s="122" t="s">
        <v>61</v>
      </c>
      <c r="AG22" s="122" t="s">
        <v>61</v>
      </c>
      <c r="AH22" s="122" t="s">
        <v>61</v>
      </c>
      <c r="AI22" s="122" t="s">
        <v>61</v>
      </c>
      <c r="AJ22" s="122" t="s">
        <v>61</v>
      </c>
      <c r="AK22" s="122" t="s">
        <v>61</v>
      </c>
      <c r="AL22" s="122" t="s">
        <v>61</v>
      </c>
      <c r="AM22" s="122" t="s">
        <v>61</v>
      </c>
      <c r="AN22" s="122" t="s">
        <v>61</v>
      </c>
      <c r="AO22" s="122" t="s">
        <v>61</v>
      </c>
      <c r="AP22" s="122" t="s">
        <v>61</v>
      </c>
      <c r="AQ22" s="122" t="s">
        <v>61</v>
      </c>
      <c r="AR22" s="122" t="s">
        <v>61</v>
      </c>
      <c r="AS22" s="122" t="s">
        <v>61</v>
      </c>
    </row>
    <row r="23" spans="1:45" ht="44.25" customHeight="1">
      <c r="A23" s="174"/>
      <c r="B23" s="174"/>
      <c r="C23" s="261"/>
      <c r="D23" s="223"/>
      <c r="E23" s="223"/>
      <c r="F23" s="174"/>
      <c r="G23" s="294"/>
      <c r="H23" s="294"/>
      <c r="I23" s="298"/>
      <c r="J23" s="165"/>
      <c r="K23" s="152" t="s">
        <v>85</v>
      </c>
      <c r="L23" s="228">
        <v>0.5</v>
      </c>
      <c r="M23" s="151">
        <v>43862</v>
      </c>
      <c r="N23" s="151">
        <v>44012</v>
      </c>
      <c r="O23" s="152"/>
      <c r="P23" s="152" t="s">
        <v>86</v>
      </c>
      <c r="Q23" s="284">
        <f>(Y23*T23)+(Y24*T24)+(T25*Y25)+(T27*Y27)+(T26*Y26)</f>
        <v>0</v>
      </c>
      <c r="R23" s="153" t="s">
        <v>79</v>
      </c>
      <c r="S23" s="128" t="s">
        <v>87</v>
      </c>
      <c r="T23" s="106">
        <v>0.2</v>
      </c>
      <c r="U23" s="10">
        <v>43862</v>
      </c>
      <c r="V23" s="117">
        <v>43919</v>
      </c>
      <c r="W23" s="7" t="e">
        <f>#REF!-V23</f>
        <v>#REF!</v>
      </c>
      <c r="X23" s="104"/>
      <c r="Y23" s="8">
        <f>IF(X23="ejecutado",1,0)</f>
        <v>0</v>
      </c>
      <c r="Z23" s="9"/>
      <c r="AA23" s="9"/>
      <c r="AB23" s="122" t="s">
        <v>61</v>
      </c>
      <c r="AC23" s="122" t="s">
        <v>61</v>
      </c>
      <c r="AD23" s="122" t="s">
        <v>62</v>
      </c>
      <c r="AE23" s="122" t="s">
        <v>61</v>
      </c>
      <c r="AF23" s="122" t="s">
        <v>61</v>
      </c>
      <c r="AG23" s="122" t="s">
        <v>61</v>
      </c>
      <c r="AH23" s="122" t="s">
        <v>61</v>
      </c>
      <c r="AI23" s="122" t="s">
        <v>61</v>
      </c>
      <c r="AJ23" s="122" t="s">
        <v>61</v>
      </c>
      <c r="AK23" s="122" t="s">
        <v>61</v>
      </c>
      <c r="AL23" s="122" t="s">
        <v>61</v>
      </c>
      <c r="AM23" s="122" t="s">
        <v>61</v>
      </c>
      <c r="AN23" s="122" t="s">
        <v>61</v>
      </c>
      <c r="AO23" s="122" t="s">
        <v>61</v>
      </c>
      <c r="AP23" s="122" t="s">
        <v>61</v>
      </c>
      <c r="AQ23" s="122" t="s">
        <v>61</v>
      </c>
      <c r="AR23" s="122" t="s">
        <v>61</v>
      </c>
      <c r="AS23" s="122" t="s">
        <v>61</v>
      </c>
    </row>
    <row r="24" spans="1:45" ht="42.75" customHeight="1">
      <c r="A24" s="174"/>
      <c r="B24" s="174"/>
      <c r="C24" s="261"/>
      <c r="D24" s="223"/>
      <c r="E24" s="223"/>
      <c r="F24" s="174"/>
      <c r="G24" s="294"/>
      <c r="H24" s="294"/>
      <c r="I24" s="298"/>
      <c r="J24" s="165"/>
      <c r="K24" s="152"/>
      <c r="L24" s="228"/>
      <c r="M24" s="151"/>
      <c r="N24" s="151"/>
      <c r="O24" s="152"/>
      <c r="P24" s="152"/>
      <c r="Q24" s="284"/>
      <c r="R24" s="154"/>
      <c r="S24" s="128" t="s">
        <v>88</v>
      </c>
      <c r="T24" s="106">
        <v>0.2</v>
      </c>
      <c r="U24" s="10">
        <v>43862</v>
      </c>
      <c r="V24" s="117">
        <v>43920</v>
      </c>
      <c r="W24" s="7" t="e">
        <f>#REF!-V25</f>
        <v>#REF!</v>
      </c>
      <c r="X24" s="104"/>
      <c r="Y24" s="8">
        <f t="shared" ref="Y24:Y27" si="5">IF(X24="ejecutado",1,0)</f>
        <v>0</v>
      </c>
      <c r="Z24" s="9"/>
      <c r="AA24" s="9"/>
      <c r="AB24" s="122" t="s">
        <v>61</v>
      </c>
      <c r="AC24" s="122" t="s">
        <v>61</v>
      </c>
      <c r="AD24" s="122" t="s">
        <v>62</v>
      </c>
      <c r="AE24" s="122" t="s">
        <v>61</v>
      </c>
      <c r="AF24" s="122" t="s">
        <v>61</v>
      </c>
      <c r="AG24" s="122" t="s">
        <v>61</v>
      </c>
      <c r="AH24" s="122" t="s">
        <v>61</v>
      </c>
      <c r="AI24" s="122" t="s">
        <v>61</v>
      </c>
      <c r="AJ24" s="122" t="s">
        <v>61</v>
      </c>
      <c r="AK24" s="122" t="s">
        <v>61</v>
      </c>
      <c r="AL24" s="122" t="s">
        <v>61</v>
      </c>
      <c r="AM24" s="122" t="s">
        <v>61</v>
      </c>
      <c r="AN24" s="122" t="s">
        <v>61</v>
      </c>
      <c r="AO24" s="122" t="s">
        <v>61</v>
      </c>
      <c r="AP24" s="122" t="s">
        <v>61</v>
      </c>
      <c r="AQ24" s="122" t="s">
        <v>61</v>
      </c>
      <c r="AR24" s="122" t="s">
        <v>61</v>
      </c>
      <c r="AS24" s="122" t="s">
        <v>61</v>
      </c>
    </row>
    <row r="25" spans="1:45" ht="47.25" customHeight="1">
      <c r="A25" s="174"/>
      <c r="B25" s="174"/>
      <c r="C25" s="261"/>
      <c r="D25" s="223"/>
      <c r="E25" s="223"/>
      <c r="F25" s="174"/>
      <c r="G25" s="294"/>
      <c r="H25" s="294"/>
      <c r="I25" s="298"/>
      <c r="J25" s="165"/>
      <c r="K25" s="152"/>
      <c r="L25" s="228"/>
      <c r="M25" s="151"/>
      <c r="N25" s="151"/>
      <c r="O25" s="152"/>
      <c r="P25" s="152"/>
      <c r="Q25" s="284"/>
      <c r="R25" s="154"/>
      <c r="S25" s="128" t="s">
        <v>89</v>
      </c>
      <c r="T25" s="106">
        <v>0.2</v>
      </c>
      <c r="U25" s="10">
        <v>43891</v>
      </c>
      <c r="V25" s="117">
        <v>43951</v>
      </c>
      <c r="W25" s="7"/>
      <c r="X25" s="104"/>
      <c r="Y25" s="8">
        <f>IF(X25="ejecutado",1,0)</f>
        <v>0</v>
      </c>
      <c r="Z25" s="9"/>
      <c r="AA25" s="9"/>
      <c r="AB25" s="122"/>
      <c r="AC25" s="122"/>
      <c r="AD25" s="122" t="s">
        <v>62</v>
      </c>
      <c r="AE25" s="122"/>
      <c r="AF25" s="122"/>
      <c r="AG25" s="122"/>
      <c r="AH25" s="122"/>
      <c r="AI25" s="122"/>
      <c r="AJ25" s="122"/>
      <c r="AK25" s="122"/>
      <c r="AL25" s="122"/>
      <c r="AM25" s="122"/>
      <c r="AN25" s="122"/>
      <c r="AO25" s="122"/>
      <c r="AP25" s="122"/>
      <c r="AQ25" s="122"/>
      <c r="AR25" s="122"/>
      <c r="AS25" s="122"/>
    </row>
    <row r="26" spans="1:45" ht="39.75" customHeight="1">
      <c r="A26" s="174"/>
      <c r="B26" s="174"/>
      <c r="C26" s="261"/>
      <c r="D26" s="223"/>
      <c r="E26" s="223"/>
      <c r="F26" s="174"/>
      <c r="G26" s="294"/>
      <c r="H26" s="294"/>
      <c r="I26" s="298"/>
      <c r="J26" s="165"/>
      <c r="K26" s="158"/>
      <c r="L26" s="148"/>
      <c r="M26" s="156"/>
      <c r="N26" s="156"/>
      <c r="O26" s="152"/>
      <c r="P26" s="158"/>
      <c r="Q26" s="284"/>
      <c r="R26" s="154"/>
      <c r="S26" s="128" t="s">
        <v>90</v>
      </c>
      <c r="T26" s="12">
        <v>0.2</v>
      </c>
      <c r="U26" s="13">
        <v>43952</v>
      </c>
      <c r="V26" s="14">
        <v>43981</v>
      </c>
      <c r="W26" s="7"/>
      <c r="X26" s="104"/>
      <c r="Y26" s="8">
        <f>IF(X26="ejecutado",1,0)</f>
        <v>0</v>
      </c>
      <c r="Z26" s="9"/>
      <c r="AA26" s="9"/>
      <c r="AB26" s="122"/>
      <c r="AC26" s="122"/>
      <c r="AD26" s="122" t="s">
        <v>62</v>
      </c>
      <c r="AE26" s="122"/>
      <c r="AF26" s="122"/>
      <c r="AG26" s="122"/>
      <c r="AH26" s="122"/>
      <c r="AI26" s="122"/>
      <c r="AJ26" s="122"/>
      <c r="AK26" s="122"/>
      <c r="AL26" s="122"/>
      <c r="AM26" s="122"/>
      <c r="AN26" s="122"/>
      <c r="AO26" s="122"/>
      <c r="AP26" s="122"/>
      <c r="AQ26" s="122"/>
      <c r="AR26" s="122"/>
      <c r="AS26" s="122"/>
    </row>
    <row r="27" spans="1:45" ht="45.75" customHeight="1">
      <c r="A27" s="174"/>
      <c r="B27" s="174"/>
      <c r="C27" s="261"/>
      <c r="D27" s="223"/>
      <c r="E27" s="223"/>
      <c r="F27" s="174"/>
      <c r="G27" s="294"/>
      <c r="H27" s="294"/>
      <c r="I27" s="298"/>
      <c r="J27" s="165"/>
      <c r="K27" s="299"/>
      <c r="L27" s="300"/>
      <c r="M27" s="301"/>
      <c r="N27" s="301"/>
      <c r="O27" s="152"/>
      <c r="P27" s="299"/>
      <c r="Q27" s="284"/>
      <c r="R27" s="302"/>
      <c r="S27" s="128" t="s">
        <v>91</v>
      </c>
      <c r="T27" s="12">
        <v>0.2</v>
      </c>
      <c r="U27" s="13">
        <v>43952</v>
      </c>
      <c r="V27" s="14">
        <v>44012</v>
      </c>
      <c r="W27" s="7" t="e">
        <f>#REF!-V27</f>
        <v>#REF!</v>
      </c>
      <c r="X27" s="104"/>
      <c r="Y27" s="8">
        <f t="shared" si="5"/>
        <v>0</v>
      </c>
      <c r="Z27" s="9"/>
      <c r="AA27" s="9"/>
      <c r="AB27" s="122" t="s">
        <v>61</v>
      </c>
      <c r="AC27" s="122" t="s">
        <v>61</v>
      </c>
      <c r="AD27" s="122" t="s">
        <v>62</v>
      </c>
      <c r="AE27" s="122" t="s">
        <v>61</v>
      </c>
      <c r="AF27" s="122" t="s">
        <v>61</v>
      </c>
      <c r="AG27" s="122" t="s">
        <v>61</v>
      </c>
      <c r="AH27" s="122" t="s">
        <v>61</v>
      </c>
      <c r="AI27" s="122" t="s">
        <v>61</v>
      </c>
      <c r="AJ27" s="122" t="s">
        <v>61</v>
      </c>
      <c r="AK27" s="122" t="s">
        <v>61</v>
      </c>
      <c r="AL27" s="122" t="s">
        <v>61</v>
      </c>
      <c r="AM27" s="122" t="s">
        <v>61</v>
      </c>
      <c r="AN27" s="122" t="s">
        <v>61</v>
      </c>
      <c r="AO27" s="122" t="s">
        <v>61</v>
      </c>
      <c r="AP27" s="122" t="s">
        <v>61</v>
      </c>
      <c r="AQ27" s="122" t="s">
        <v>61</v>
      </c>
      <c r="AR27" s="122" t="s">
        <v>61</v>
      </c>
      <c r="AS27" s="122" t="s">
        <v>61</v>
      </c>
    </row>
    <row r="28" spans="1:45" ht="58.5" customHeight="1">
      <c r="A28" s="174"/>
      <c r="B28" s="158" t="s">
        <v>50</v>
      </c>
      <c r="C28" s="260" t="s">
        <v>51</v>
      </c>
      <c r="D28" s="158" t="s">
        <v>92</v>
      </c>
      <c r="E28" s="158" t="s">
        <v>93</v>
      </c>
      <c r="F28" s="158" t="s">
        <v>94</v>
      </c>
      <c r="G28" s="293" t="s">
        <v>95</v>
      </c>
      <c r="H28" s="295" t="s">
        <v>96</v>
      </c>
      <c r="I28" s="297">
        <v>0.25</v>
      </c>
      <c r="J28" s="167">
        <f>(L28*Q28)</f>
        <v>0</v>
      </c>
      <c r="K28" s="286" t="s">
        <v>97</v>
      </c>
      <c r="L28" s="289">
        <v>1</v>
      </c>
      <c r="M28" s="291">
        <v>43831</v>
      </c>
      <c r="N28" s="291">
        <v>44012</v>
      </c>
      <c r="O28" s="111"/>
      <c r="P28" s="286" t="s">
        <v>98</v>
      </c>
      <c r="Q28" s="284">
        <f>(Y28*T28)+(Y29*T29)+(Y30*T30)</f>
        <v>0</v>
      </c>
      <c r="R28" s="284" t="s">
        <v>99</v>
      </c>
      <c r="S28" s="15" t="s">
        <v>100</v>
      </c>
      <c r="T28" s="106">
        <v>0.6</v>
      </c>
      <c r="U28" s="117">
        <v>43862</v>
      </c>
      <c r="V28" s="117">
        <v>43920</v>
      </c>
      <c r="W28" s="7">
        <f>V28-U28</f>
        <v>58</v>
      </c>
      <c r="X28" s="104"/>
      <c r="Y28" s="8">
        <f>IF(X28="ejecutado",1,0)</f>
        <v>0</v>
      </c>
      <c r="Z28" s="9"/>
      <c r="AA28" s="9"/>
      <c r="AB28" s="122" t="s">
        <v>61</v>
      </c>
      <c r="AC28" s="122" t="s">
        <v>61</v>
      </c>
      <c r="AD28" s="122" t="s">
        <v>61</v>
      </c>
      <c r="AE28" s="122" t="s">
        <v>61</v>
      </c>
      <c r="AF28" s="122" t="s">
        <v>61</v>
      </c>
      <c r="AG28" s="122" t="s">
        <v>61</v>
      </c>
      <c r="AH28" s="122" t="s">
        <v>62</v>
      </c>
      <c r="AI28" s="122" t="s">
        <v>61</v>
      </c>
      <c r="AJ28" s="122" t="s">
        <v>61</v>
      </c>
      <c r="AK28" s="122" t="s">
        <v>61</v>
      </c>
      <c r="AL28" s="122" t="s">
        <v>61</v>
      </c>
      <c r="AM28" s="122" t="s">
        <v>61</v>
      </c>
      <c r="AN28" s="122" t="s">
        <v>61</v>
      </c>
      <c r="AO28" s="122" t="s">
        <v>61</v>
      </c>
      <c r="AP28" s="122" t="s">
        <v>61</v>
      </c>
      <c r="AQ28" s="122" t="s">
        <v>61</v>
      </c>
      <c r="AR28" s="122" t="s">
        <v>61</v>
      </c>
      <c r="AS28" s="122" t="s">
        <v>62</v>
      </c>
    </row>
    <row r="29" spans="1:45" ht="55.15">
      <c r="A29" s="174"/>
      <c r="B29" s="174"/>
      <c r="C29" s="261"/>
      <c r="D29" s="174"/>
      <c r="E29" s="174"/>
      <c r="F29" s="174"/>
      <c r="G29" s="294"/>
      <c r="H29" s="296"/>
      <c r="I29" s="298"/>
      <c r="J29" s="165"/>
      <c r="K29" s="286"/>
      <c r="L29" s="289"/>
      <c r="M29" s="291"/>
      <c r="N29" s="291"/>
      <c r="O29" s="286"/>
      <c r="P29" s="286"/>
      <c r="Q29" s="284"/>
      <c r="R29" s="284"/>
      <c r="S29" s="15" t="s">
        <v>101</v>
      </c>
      <c r="T29" s="106">
        <v>0.4</v>
      </c>
      <c r="U29" s="117">
        <v>43891</v>
      </c>
      <c r="V29" s="117">
        <v>43920</v>
      </c>
      <c r="W29" s="7">
        <f>V29-U29</f>
        <v>29</v>
      </c>
      <c r="X29" s="104"/>
      <c r="Y29" s="8">
        <f>IF(X29="ejecutado",1,0)</f>
        <v>0</v>
      </c>
      <c r="Z29" s="9"/>
      <c r="AA29" s="9"/>
      <c r="AB29" s="122" t="s">
        <v>61</v>
      </c>
      <c r="AC29" s="122" t="s">
        <v>61</v>
      </c>
      <c r="AD29" s="122" t="s">
        <v>61</v>
      </c>
      <c r="AE29" s="122" t="s">
        <v>61</v>
      </c>
      <c r="AF29" s="122" t="s">
        <v>61</v>
      </c>
      <c r="AG29" s="122" t="s">
        <v>61</v>
      </c>
      <c r="AH29" s="122" t="s">
        <v>62</v>
      </c>
      <c r="AI29" s="122" t="s">
        <v>61</v>
      </c>
      <c r="AJ29" s="122" t="s">
        <v>61</v>
      </c>
      <c r="AK29" s="122" t="s">
        <v>61</v>
      </c>
      <c r="AL29" s="122" t="s">
        <v>61</v>
      </c>
      <c r="AM29" s="122" t="s">
        <v>61</v>
      </c>
      <c r="AN29" s="122" t="s">
        <v>61</v>
      </c>
      <c r="AO29" s="122" t="s">
        <v>61</v>
      </c>
      <c r="AP29" s="122" t="s">
        <v>61</v>
      </c>
      <c r="AQ29" s="122" t="s">
        <v>61</v>
      </c>
      <c r="AR29" s="122" t="s">
        <v>61</v>
      </c>
      <c r="AS29" s="122" t="s">
        <v>62</v>
      </c>
    </row>
    <row r="30" spans="1:45" ht="55.15">
      <c r="A30" s="174"/>
      <c r="B30" s="174"/>
      <c r="C30" s="261"/>
      <c r="D30" s="174"/>
      <c r="E30" s="174"/>
      <c r="F30" s="174"/>
      <c r="G30" s="294"/>
      <c r="H30" s="296"/>
      <c r="I30" s="298"/>
      <c r="J30" s="165"/>
      <c r="K30" s="287"/>
      <c r="L30" s="290"/>
      <c r="M30" s="292"/>
      <c r="N30" s="292"/>
      <c r="O30" s="287"/>
      <c r="P30" s="287"/>
      <c r="Q30" s="285"/>
      <c r="R30" s="285"/>
      <c r="S30" s="15" t="s">
        <v>102</v>
      </c>
      <c r="T30" s="106">
        <v>0.4</v>
      </c>
      <c r="U30" s="117">
        <v>43891</v>
      </c>
      <c r="V30" s="117">
        <v>43981</v>
      </c>
      <c r="W30" s="7">
        <f t="shared" ref="W30" si="6">V30-U30</f>
        <v>90</v>
      </c>
      <c r="X30" s="104"/>
      <c r="Y30" s="8">
        <f t="shared" ref="Y30" si="7">IF(X30="ejecutado",1,0)</f>
        <v>0</v>
      </c>
      <c r="Z30" s="9"/>
      <c r="AA30" s="9"/>
      <c r="AB30" s="122" t="s">
        <v>61</v>
      </c>
      <c r="AC30" s="122" t="s">
        <v>61</v>
      </c>
      <c r="AD30" s="122" t="s">
        <v>61</v>
      </c>
      <c r="AE30" s="122" t="s">
        <v>61</v>
      </c>
      <c r="AF30" s="122" t="s">
        <v>61</v>
      </c>
      <c r="AG30" s="122" t="s">
        <v>61</v>
      </c>
      <c r="AH30" s="122" t="s">
        <v>62</v>
      </c>
      <c r="AI30" s="122" t="s">
        <v>61</v>
      </c>
      <c r="AJ30" s="122" t="s">
        <v>61</v>
      </c>
      <c r="AK30" s="122" t="s">
        <v>61</v>
      </c>
      <c r="AL30" s="122" t="s">
        <v>61</v>
      </c>
      <c r="AM30" s="122" t="s">
        <v>61</v>
      </c>
      <c r="AN30" s="122" t="s">
        <v>61</v>
      </c>
      <c r="AO30" s="122" t="s">
        <v>61</v>
      </c>
      <c r="AP30" s="122" t="s">
        <v>61</v>
      </c>
      <c r="AQ30" s="122" t="s">
        <v>61</v>
      </c>
      <c r="AR30" s="122" t="s">
        <v>61</v>
      </c>
      <c r="AS30" s="122" t="s">
        <v>62</v>
      </c>
    </row>
    <row r="31" spans="1:45" s="22" customFormat="1" ht="60" customHeight="1">
      <c r="A31" s="174"/>
      <c r="B31" s="195" t="s">
        <v>50</v>
      </c>
      <c r="C31" s="288" t="s">
        <v>51</v>
      </c>
      <c r="D31" s="195" t="s">
        <v>103</v>
      </c>
      <c r="E31" s="195" t="s">
        <v>104</v>
      </c>
      <c r="F31" s="195" t="s">
        <v>74</v>
      </c>
      <c r="G31" s="235" t="s">
        <v>75</v>
      </c>
      <c r="H31" s="279" t="s">
        <v>76</v>
      </c>
      <c r="I31" s="280">
        <v>0.25</v>
      </c>
      <c r="J31" s="282">
        <f>(L31*Q31)</f>
        <v>0</v>
      </c>
      <c r="K31" s="195" t="s">
        <v>105</v>
      </c>
      <c r="L31" s="172">
        <v>1</v>
      </c>
      <c r="M31" s="193">
        <v>43831</v>
      </c>
      <c r="N31" s="193">
        <v>44012</v>
      </c>
      <c r="O31" s="112"/>
      <c r="P31" s="195" t="s">
        <v>106</v>
      </c>
      <c r="Q31" s="192">
        <f>(Y31*T31)+(Y32*T32)+(Y33*T33)</f>
        <v>0</v>
      </c>
      <c r="R31" s="192" t="s">
        <v>79</v>
      </c>
      <c r="S31" s="15" t="s">
        <v>107</v>
      </c>
      <c r="T31" s="16">
        <v>0.4</v>
      </c>
      <c r="U31" s="17">
        <v>43922</v>
      </c>
      <c r="V31" s="18">
        <v>44012</v>
      </c>
      <c r="W31" s="19">
        <f>V31-U31</f>
        <v>90</v>
      </c>
      <c r="X31" s="112"/>
      <c r="Y31" s="20">
        <f>IF(X31="ejecutado",1,0)</f>
        <v>0</v>
      </c>
      <c r="Z31" s="21"/>
      <c r="AA31" s="21"/>
      <c r="AB31" s="116" t="s">
        <v>62</v>
      </c>
      <c r="AC31" s="116" t="s">
        <v>62</v>
      </c>
      <c r="AD31" s="116" t="s">
        <v>61</v>
      </c>
      <c r="AE31" s="116" t="s">
        <v>61</v>
      </c>
      <c r="AF31" s="116" t="s">
        <v>61</v>
      </c>
      <c r="AG31" s="116" t="s">
        <v>61</v>
      </c>
      <c r="AH31" s="116" t="s">
        <v>62</v>
      </c>
      <c r="AI31" s="116" t="s">
        <v>61</v>
      </c>
      <c r="AJ31" s="116" t="s">
        <v>61</v>
      </c>
      <c r="AK31" s="116" t="s">
        <v>61</v>
      </c>
      <c r="AL31" s="116" t="s">
        <v>61</v>
      </c>
      <c r="AM31" s="116" t="s">
        <v>61</v>
      </c>
      <c r="AN31" s="116" t="s">
        <v>61</v>
      </c>
      <c r="AO31" s="116" t="s">
        <v>61</v>
      </c>
      <c r="AP31" s="116" t="s">
        <v>61</v>
      </c>
      <c r="AQ31" s="116" t="s">
        <v>61</v>
      </c>
      <c r="AR31" s="116" t="s">
        <v>61</v>
      </c>
      <c r="AS31" s="116" t="s">
        <v>61</v>
      </c>
    </row>
    <row r="32" spans="1:45" s="22" customFormat="1" ht="60" customHeight="1">
      <c r="A32" s="174"/>
      <c r="B32" s="195"/>
      <c r="C32" s="288"/>
      <c r="D32" s="195"/>
      <c r="E32" s="195"/>
      <c r="F32" s="195"/>
      <c r="G32" s="235"/>
      <c r="H32" s="279"/>
      <c r="I32" s="281"/>
      <c r="J32" s="283"/>
      <c r="K32" s="195"/>
      <c r="L32" s="172"/>
      <c r="M32" s="193"/>
      <c r="N32" s="193"/>
      <c r="O32" s="195"/>
      <c r="P32" s="195"/>
      <c r="Q32" s="192"/>
      <c r="R32" s="192"/>
      <c r="S32" s="15" t="s">
        <v>108</v>
      </c>
      <c r="T32" s="16">
        <v>0.4</v>
      </c>
      <c r="U32" s="17">
        <v>43922</v>
      </c>
      <c r="V32" s="18">
        <v>44012</v>
      </c>
      <c r="W32" s="19">
        <f>V32-U32</f>
        <v>90</v>
      </c>
      <c r="X32" s="112"/>
      <c r="Y32" s="20">
        <f>IF(X32="ejecutado",1,0)</f>
        <v>0</v>
      </c>
      <c r="Z32" s="21"/>
      <c r="AA32" s="21"/>
      <c r="AB32" s="116" t="s">
        <v>62</v>
      </c>
      <c r="AC32" s="116" t="s">
        <v>62</v>
      </c>
      <c r="AD32" s="116" t="s">
        <v>61</v>
      </c>
      <c r="AE32" s="116" t="s">
        <v>61</v>
      </c>
      <c r="AF32" s="116" t="s">
        <v>61</v>
      </c>
      <c r="AG32" s="116" t="s">
        <v>61</v>
      </c>
      <c r="AH32" s="116" t="s">
        <v>62</v>
      </c>
      <c r="AI32" s="116" t="s">
        <v>61</v>
      </c>
      <c r="AJ32" s="116" t="s">
        <v>61</v>
      </c>
      <c r="AK32" s="116" t="s">
        <v>61</v>
      </c>
      <c r="AL32" s="116" t="s">
        <v>61</v>
      </c>
      <c r="AM32" s="116" t="s">
        <v>61</v>
      </c>
      <c r="AN32" s="116" t="s">
        <v>61</v>
      </c>
      <c r="AO32" s="116" t="s">
        <v>61</v>
      </c>
      <c r="AP32" s="116" t="s">
        <v>61</v>
      </c>
      <c r="AQ32" s="116" t="s">
        <v>61</v>
      </c>
      <c r="AR32" s="116" t="s">
        <v>61</v>
      </c>
      <c r="AS32" s="116" t="s">
        <v>61</v>
      </c>
    </row>
    <row r="33" spans="1:45" s="22" customFormat="1" ht="60" customHeight="1">
      <c r="A33" s="159"/>
      <c r="B33" s="195"/>
      <c r="C33" s="288"/>
      <c r="D33" s="195"/>
      <c r="E33" s="195"/>
      <c r="F33" s="195"/>
      <c r="G33" s="235"/>
      <c r="H33" s="279"/>
      <c r="I33" s="281"/>
      <c r="J33" s="283"/>
      <c r="K33" s="195"/>
      <c r="L33" s="172"/>
      <c r="M33" s="193"/>
      <c r="N33" s="193"/>
      <c r="O33" s="195"/>
      <c r="P33" s="195"/>
      <c r="Q33" s="192"/>
      <c r="R33" s="192"/>
      <c r="S33" s="15" t="s">
        <v>109</v>
      </c>
      <c r="T33" s="16">
        <v>0.2</v>
      </c>
      <c r="U33" s="17">
        <v>43922</v>
      </c>
      <c r="V33" s="18">
        <v>44012</v>
      </c>
      <c r="W33" s="19">
        <f>V33-U33</f>
        <v>90</v>
      </c>
      <c r="X33" s="112"/>
      <c r="Y33" s="20">
        <f>IF(X33="ejecutado",1,0)</f>
        <v>0</v>
      </c>
      <c r="Z33" s="21"/>
      <c r="AA33" s="21"/>
      <c r="AB33" s="116" t="s">
        <v>62</v>
      </c>
      <c r="AC33" s="116" t="s">
        <v>62</v>
      </c>
      <c r="AD33" s="116" t="s">
        <v>61</v>
      </c>
      <c r="AE33" s="116" t="s">
        <v>61</v>
      </c>
      <c r="AF33" s="116" t="s">
        <v>61</v>
      </c>
      <c r="AG33" s="116" t="s">
        <v>61</v>
      </c>
      <c r="AH33" s="116" t="s">
        <v>62</v>
      </c>
      <c r="AI33" s="116" t="s">
        <v>61</v>
      </c>
      <c r="AJ33" s="116" t="s">
        <v>61</v>
      </c>
      <c r="AK33" s="116" t="s">
        <v>61</v>
      </c>
      <c r="AL33" s="116" t="s">
        <v>61</v>
      </c>
      <c r="AM33" s="116" t="s">
        <v>61</v>
      </c>
      <c r="AN33" s="116" t="s">
        <v>61</v>
      </c>
      <c r="AO33" s="116" t="s">
        <v>61</v>
      </c>
      <c r="AP33" s="116" t="s">
        <v>61</v>
      </c>
      <c r="AQ33" s="116" t="s">
        <v>61</v>
      </c>
      <c r="AR33" s="116" t="s">
        <v>61</v>
      </c>
      <c r="AS33" s="116" t="s">
        <v>61</v>
      </c>
    </row>
    <row r="34" spans="1:45">
      <c r="AB34" s="23"/>
      <c r="AC34" s="23"/>
      <c r="AD34" s="23"/>
      <c r="AE34" s="23"/>
      <c r="AF34" s="23"/>
      <c r="AG34" s="23"/>
      <c r="AI34" s="23"/>
      <c r="AJ34" s="23"/>
      <c r="AK34" s="23"/>
      <c r="AL34" s="23"/>
      <c r="AM34" s="23"/>
      <c r="AN34" s="23"/>
      <c r="AO34" s="23"/>
      <c r="AP34" s="23"/>
      <c r="AQ34" s="23"/>
      <c r="AR34" s="23"/>
      <c r="AS34" s="23"/>
    </row>
    <row r="35" spans="1:45">
      <c r="AB35" s="23"/>
      <c r="AC35" s="23"/>
      <c r="AD35" s="23"/>
      <c r="AE35" s="23"/>
      <c r="AF35" s="23"/>
      <c r="AG35" s="23"/>
      <c r="AI35" s="23"/>
      <c r="AJ35" s="23"/>
      <c r="AK35" s="23"/>
      <c r="AL35" s="23"/>
      <c r="AM35" s="23"/>
      <c r="AN35" s="23"/>
      <c r="AO35" s="23"/>
      <c r="AP35" s="23"/>
      <c r="AQ35" s="23"/>
      <c r="AR35" s="23"/>
      <c r="AS35" s="23"/>
    </row>
    <row r="36" spans="1:45">
      <c r="AB36" s="23"/>
      <c r="AC36" s="23"/>
      <c r="AD36" s="23"/>
      <c r="AE36" s="23"/>
      <c r="AF36" s="23"/>
      <c r="AG36" s="23"/>
      <c r="AI36" s="23"/>
      <c r="AJ36" s="23"/>
      <c r="AK36" s="23"/>
      <c r="AL36" s="23"/>
      <c r="AM36" s="23"/>
      <c r="AN36" s="23"/>
      <c r="AO36" s="23"/>
      <c r="AP36" s="23"/>
      <c r="AQ36" s="23"/>
      <c r="AR36" s="23"/>
      <c r="AS36" s="23"/>
    </row>
    <row r="37" spans="1:45">
      <c r="AB37" s="23"/>
      <c r="AC37" s="23"/>
      <c r="AD37" s="23"/>
      <c r="AE37" s="23"/>
      <c r="AF37" s="23"/>
      <c r="AG37" s="23"/>
      <c r="AI37" s="23"/>
      <c r="AJ37" s="23"/>
      <c r="AK37" s="23"/>
      <c r="AL37" s="23"/>
      <c r="AM37" s="23"/>
      <c r="AN37" s="23"/>
      <c r="AO37" s="23"/>
      <c r="AP37" s="23"/>
      <c r="AQ37" s="23"/>
      <c r="AR37" s="23"/>
      <c r="AS37" s="23"/>
    </row>
    <row r="38" spans="1:45">
      <c r="AB38" s="23"/>
      <c r="AC38" s="23"/>
      <c r="AD38" s="23"/>
      <c r="AE38" s="23"/>
      <c r="AF38" s="23"/>
      <c r="AG38" s="23"/>
      <c r="AI38" s="23"/>
      <c r="AJ38" s="23"/>
      <c r="AK38" s="23"/>
      <c r="AL38" s="23"/>
      <c r="AM38" s="23"/>
      <c r="AN38" s="23"/>
      <c r="AO38" s="23"/>
      <c r="AP38" s="23"/>
      <c r="AQ38" s="23"/>
      <c r="AR38" s="23"/>
      <c r="AS38" s="23"/>
    </row>
    <row r="39" spans="1:45">
      <c r="AB39" s="23"/>
      <c r="AC39" s="23"/>
      <c r="AD39" s="23"/>
      <c r="AE39" s="23"/>
      <c r="AF39" s="23"/>
      <c r="AG39" s="23"/>
      <c r="AI39" s="23"/>
      <c r="AJ39" s="23"/>
      <c r="AK39" s="23"/>
      <c r="AL39" s="23"/>
      <c r="AM39" s="23"/>
      <c r="AN39" s="23"/>
      <c r="AO39" s="23"/>
      <c r="AP39" s="23"/>
      <c r="AQ39" s="23"/>
      <c r="AR39" s="23"/>
      <c r="AS39" s="23"/>
    </row>
    <row r="40" spans="1:45">
      <c r="AB40" s="23"/>
      <c r="AC40" s="23"/>
      <c r="AD40" s="23"/>
      <c r="AE40" s="23"/>
      <c r="AF40" s="23"/>
      <c r="AG40" s="23"/>
      <c r="AI40" s="23"/>
      <c r="AJ40" s="23"/>
      <c r="AK40" s="23"/>
      <c r="AL40" s="23"/>
      <c r="AM40" s="23"/>
      <c r="AN40" s="23"/>
      <c r="AO40" s="23"/>
      <c r="AP40" s="23"/>
      <c r="AQ40" s="23"/>
      <c r="AR40" s="23"/>
      <c r="AS40" s="23"/>
    </row>
    <row r="41" spans="1:45">
      <c r="AB41" s="23"/>
      <c r="AC41" s="23"/>
      <c r="AD41" s="23"/>
      <c r="AE41" s="23"/>
      <c r="AF41" s="23"/>
      <c r="AG41" s="23"/>
      <c r="AI41" s="23"/>
      <c r="AJ41" s="23"/>
      <c r="AK41" s="23"/>
      <c r="AL41" s="23"/>
      <c r="AM41" s="23"/>
      <c r="AN41" s="23"/>
      <c r="AO41" s="23"/>
      <c r="AP41" s="23"/>
      <c r="AQ41" s="23"/>
      <c r="AR41" s="23"/>
      <c r="AS41" s="23"/>
    </row>
    <row r="42" spans="1:45">
      <c r="AB42" s="23"/>
      <c r="AC42" s="23"/>
      <c r="AD42" s="23"/>
      <c r="AE42" s="23"/>
      <c r="AF42" s="23"/>
      <c r="AG42" s="23"/>
      <c r="AI42" s="23"/>
      <c r="AJ42" s="23"/>
      <c r="AK42" s="23"/>
      <c r="AL42" s="23"/>
      <c r="AM42" s="23"/>
      <c r="AN42" s="23"/>
      <c r="AO42" s="23"/>
      <c r="AP42" s="23"/>
      <c r="AQ42" s="23"/>
      <c r="AR42" s="23"/>
      <c r="AS42" s="23"/>
    </row>
    <row r="43" spans="1:45">
      <c r="AB43" s="23"/>
      <c r="AC43" s="23"/>
      <c r="AD43" s="23"/>
      <c r="AE43" s="23"/>
      <c r="AF43" s="23"/>
      <c r="AG43" s="23"/>
      <c r="AI43" s="23"/>
      <c r="AJ43" s="23"/>
      <c r="AK43" s="23"/>
      <c r="AL43" s="23"/>
      <c r="AM43" s="23"/>
      <c r="AN43" s="23"/>
      <c r="AO43" s="23"/>
      <c r="AP43" s="23"/>
      <c r="AQ43" s="23"/>
      <c r="AR43" s="23"/>
      <c r="AS43" s="23"/>
    </row>
    <row r="44" spans="1:45">
      <c r="AB44" s="23"/>
      <c r="AC44" s="23"/>
      <c r="AD44" s="23"/>
      <c r="AE44" s="23"/>
      <c r="AF44" s="23"/>
      <c r="AG44" s="23"/>
      <c r="AI44" s="23"/>
      <c r="AJ44" s="23"/>
      <c r="AK44" s="23"/>
      <c r="AL44" s="23"/>
      <c r="AM44" s="23"/>
      <c r="AN44" s="23"/>
      <c r="AO44" s="23"/>
      <c r="AP44" s="23"/>
      <c r="AQ44" s="23"/>
      <c r="AR44" s="23"/>
      <c r="AS44" s="23"/>
    </row>
    <row r="45" spans="1:45">
      <c r="AB45" s="23"/>
      <c r="AC45" s="23"/>
      <c r="AD45" s="23"/>
      <c r="AE45" s="23"/>
      <c r="AF45" s="23"/>
      <c r="AG45" s="23"/>
      <c r="AI45" s="23"/>
      <c r="AJ45" s="23"/>
      <c r="AK45" s="23"/>
      <c r="AL45" s="23"/>
      <c r="AM45" s="23"/>
      <c r="AN45" s="23"/>
      <c r="AO45" s="23"/>
      <c r="AP45" s="23"/>
      <c r="AQ45" s="23"/>
      <c r="AR45" s="23"/>
      <c r="AS45" s="23"/>
    </row>
    <row r="46" spans="1:45">
      <c r="AB46" s="23"/>
      <c r="AC46" s="23"/>
      <c r="AD46" s="23"/>
      <c r="AE46" s="23"/>
      <c r="AF46" s="23"/>
      <c r="AG46" s="23"/>
      <c r="AI46" s="23"/>
      <c r="AJ46" s="23"/>
      <c r="AK46" s="23"/>
      <c r="AL46" s="23"/>
      <c r="AM46" s="23"/>
      <c r="AN46" s="23"/>
      <c r="AO46" s="23"/>
      <c r="AP46" s="23"/>
      <c r="AQ46" s="23"/>
      <c r="AR46" s="23"/>
      <c r="AS46" s="23"/>
    </row>
    <row r="47" spans="1:45">
      <c r="AB47" s="23"/>
      <c r="AC47" s="23"/>
      <c r="AD47" s="23"/>
      <c r="AE47" s="23"/>
      <c r="AF47" s="23"/>
      <c r="AG47" s="23"/>
      <c r="AI47" s="23"/>
      <c r="AJ47" s="23"/>
      <c r="AK47" s="23"/>
      <c r="AL47" s="23"/>
      <c r="AM47" s="23"/>
      <c r="AN47" s="23"/>
      <c r="AO47" s="23"/>
      <c r="AP47" s="23"/>
      <c r="AQ47" s="23"/>
      <c r="AR47" s="23"/>
      <c r="AS47" s="23"/>
    </row>
    <row r="48" spans="1:45">
      <c r="AB48" s="23"/>
      <c r="AC48" s="23"/>
      <c r="AD48" s="23"/>
      <c r="AE48" s="23"/>
      <c r="AF48" s="23"/>
      <c r="AG48" s="23"/>
      <c r="AI48" s="23"/>
      <c r="AJ48" s="23"/>
      <c r="AK48" s="23"/>
      <c r="AL48" s="23"/>
      <c r="AM48" s="23"/>
      <c r="AN48" s="23"/>
      <c r="AO48" s="23"/>
      <c r="AP48" s="23"/>
      <c r="AQ48" s="23"/>
      <c r="AR48" s="23"/>
      <c r="AS48" s="23"/>
    </row>
    <row r="49" spans="28:45">
      <c r="AB49" s="23"/>
      <c r="AC49" s="23"/>
      <c r="AD49" s="23"/>
      <c r="AE49" s="23"/>
      <c r="AF49" s="23"/>
      <c r="AG49" s="23"/>
      <c r="AI49" s="23"/>
      <c r="AJ49" s="23"/>
      <c r="AK49" s="23"/>
      <c r="AL49" s="23"/>
      <c r="AM49" s="23"/>
      <c r="AN49" s="23"/>
      <c r="AO49" s="23"/>
      <c r="AP49" s="23"/>
      <c r="AQ49" s="23"/>
      <c r="AR49" s="23"/>
      <c r="AS49" s="23"/>
    </row>
    <row r="50" spans="28:45">
      <c r="AB50" s="23"/>
      <c r="AC50" s="23"/>
      <c r="AD50" s="23"/>
      <c r="AE50" s="23"/>
      <c r="AF50" s="23"/>
      <c r="AG50" s="23"/>
      <c r="AI50" s="23"/>
      <c r="AJ50" s="23"/>
      <c r="AK50" s="23"/>
      <c r="AL50" s="23"/>
      <c r="AM50" s="23"/>
      <c r="AN50" s="23"/>
      <c r="AO50" s="23"/>
      <c r="AP50" s="23"/>
      <c r="AQ50" s="23"/>
      <c r="AR50" s="23"/>
      <c r="AS50" s="23"/>
    </row>
    <row r="51" spans="28:45">
      <c r="AB51" s="23"/>
      <c r="AC51" s="23"/>
      <c r="AD51" s="23"/>
      <c r="AE51" s="23"/>
      <c r="AF51" s="23"/>
      <c r="AG51" s="23"/>
      <c r="AI51" s="23"/>
      <c r="AJ51" s="23"/>
      <c r="AK51" s="23"/>
      <c r="AL51" s="23"/>
      <c r="AM51" s="23"/>
      <c r="AN51" s="23"/>
      <c r="AO51" s="23"/>
      <c r="AP51" s="23"/>
      <c r="AQ51" s="23"/>
      <c r="AR51" s="23"/>
      <c r="AS51" s="23"/>
    </row>
  </sheetData>
  <mergeCells count="100">
    <mergeCell ref="B2:C4"/>
    <mergeCell ref="D2:AA2"/>
    <mergeCell ref="AB2:AS2"/>
    <mergeCell ref="D3:Q3"/>
    <mergeCell ref="R3:AA3"/>
    <mergeCell ref="AB3:AS3"/>
    <mergeCell ref="D4:AA4"/>
    <mergeCell ref="AB4:AS4"/>
    <mergeCell ref="A8:A33"/>
    <mergeCell ref="AB6:AS6"/>
    <mergeCell ref="B8:B17"/>
    <mergeCell ref="C8:C17"/>
    <mergeCell ref="D8:D17"/>
    <mergeCell ref="E8:E17"/>
    <mergeCell ref="F8:F17"/>
    <mergeCell ref="G8:G17"/>
    <mergeCell ref="H8:H17"/>
    <mergeCell ref="I8:I17"/>
    <mergeCell ref="A6:A7"/>
    <mergeCell ref="B6:J6"/>
    <mergeCell ref="K6:R6"/>
    <mergeCell ref="S6:V6"/>
    <mergeCell ref="X6:X7"/>
    <mergeCell ref="Z6:AA6"/>
    <mergeCell ref="Q8:Q14"/>
    <mergeCell ref="R8:R14"/>
    <mergeCell ref="K15:K17"/>
    <mergeCell ref="L15:L17"/>
    <mergeCell ref="M15:M17"/>
    <mergeCell ref="N15:N17"/>
    <mergeCell ref="O15:O17"/>
    <mergeCell ref="P15:P17"/>
    <mergeCell ref="Q15:Q17"/>
    <mergeCell ref="K8:K14"/>
    <mergeCell ref="L8:L14"/>
    <mergeCell ref="M8:M14"/>
    <mergeCell ref="N8:N14"/>
    <mergeCell ref="O8:O14"/>
    <mergeCell ref="R15:R17"/>
    <mergeCell ref="J8:J17"/>
    <mergeCell ref="P18:P22"/>
    <mergeCell ref="B18:B27"/>
    <mergeCell ref="C18:C27"/>
    <mergeCell ref="D18:D27"/>
    <mergeCell ref="E18:E27"/>
    <mergeCell ref="F18:F27"/>
    <mergeCell ref="P8:P14"/>
    <mergeCell ref="R18:R22"/>
    <mergeCell ref="K23:K27"/>
    <mergeCell ref="L23:L27"/>
    <mergeCell ref="M23:M27"/>
    <mergeCell ref="N23:N27"/>
    <mergeCell ref="O23:O27"/>
    <mergeCell ref="P23:P27"/>
    <mergeCell ref="Q23:Q27"/>
    <mergeCell ref="K18:K22"/>
    <mergeCell ref="L18:L22"/>
    <mergeCell ref="M18:M22"/>
    <mergeCell ref="N18:N22"/>
    <mergeCell ref="O18:O22"/>
    <mergeCell ref="R23:R27"/>
    <mergeCell ref="B28:B30"/>
    <mergeCell ref="C28:C30"/>
    <mergeCell ref="D28:D30"/>
    <mergeCell ref="E28:E30"/>
    <mergeCell ref="F28:F30"/>
    <mergeCell ref="G28:G30"/>
    <mergeCell ref="H28:H30"/>
    <mergeCell ref="I28:I30"/>
    <mergeCell ref="J18:J27"/>
    <mergeCell ref="Q28:Q30"/>
    <mergeCell ref="Q18:Q22"/>
    <mergeCell ref="G18:G27"/>
    <mergeCell ref="H18:H27"/>
    <mergeCell ref="I18:I27"/>
    <mergeCell ref="R28:R30"/>
    <mergeCell ref="O29:O30"/>
    <mergeCell ref="B31:B33"/>
    <mergeCell ref="C31:C33"/>
    <mergeCell ref="D31:D33"/>
    <mergeCell ref="E31:E33"/>
    <mergeCell ref="F31:F33"/>
    <mergeCell ref="G31:G33"/>
    <mergeCell ref="J28:J30"/>
    <mergeCell ref="K28:K30"/>
    <mergeCell ref="L28:L30"/>
    <mergeCell ref="M28:M30"/>
    <mergeCell ref="N28:N30"/>
    <mergeCell ref="P28:P30"/>
    <mergeCell ref="N31:N33"/>
    <mergeCell ref="P31:P33"/>
    <mergeCell ref="Q31:Q33"/>
    <mergeCell ref="R31:R33"/>
    <mergeCell ref="O32:O33"/>
    <mergeCell ref="H31:H33"/>
    <mergeCell ref="I31:I33"/>
    <mergeCell ref="J31:J33"/>
    <mergeCell ref="K31:K33"/>
    <mergeCell ref="L31:L33"/>
    <mergeCell ref="M31:M33"/>
  </mergeCells>
  <conditionalFormatting sqref="AB34:AG551 AI34:AS551 AB8:AS14 AB18:AS27">
    <cfRule type="cellIs" dxfId="249" priority="12" operator="equal">
      <formula>"Aplica"</formula>
    </cfRule>
  </conditionalFormatting>
  <conditionalFormatting sqref="AB15:AG17 AI15:AS17">
    <cfRule type="cellIs" dxfId="248" priority="11" operator="equal">
      <formula>"Aplica"</formula>
    </cfRule>
  </conditionalFormatting>
  <conditionalFormatting sqref="AH34:AH551">
    <cfRule type="cellIs" dxfId="247" priority="10" operator="equal">
      <formula>"Aplica"</formula>
    </cfRule>
  </conditionalFormatting>
  <conditionalFormatting sqref="AH15:AH17">
    <cfRule type="cellIs" dxfId="246" priority="9" operator="equal">
      <formula>"Aplica"</formula>
    </cfRule>
  </conditionalFormatting>
  <conditionalFormatting sqref="AB28:AG28 AI28:AS28">
    <cfRule type="cellIs" dxfId="245" priority="8" operator="equal">
      <formula>"Aplica"</formula>
    </cfRule>
  </conditionalFormatting>
  <conditionalFormatting sqref="AB29:AG30 AI29:AS30">
    <cfRule type="cellIs" dxfId="244" priority="7" operator="equal">
      <formula>"Aplica"</formula>
    </cfRule>
  </conditionalFormatting>
  <conditionalFormatting sqref="AH28">
    <cfRule type="cellIs" dxfId="243" priority="6" operator="equal">
      <formula>"Aplica"</formula>
    </cfRule>
  </conditionalFormatting>
  <conditionalFormatting sqref="AH29:AH30">
    <cfRule type="cellIs" dxfId="242" priority="5" operator="equal">
      <formula>"Aplica"</formula>
    </cfRule>
  </conditionalFormatting>
  <conditionalFormatting sqref="AB31:AG31 AI31:AS31">
    <cfRule type="cellIs" dxfId="241" priority="4" operator="equal">
      <formula>"Aplica"</formula>
    </cfRule>
  </conditionalFormatting>
  <conditionalFormatting sqref="AB32:AG33 AI32:AS33">
    <cfRule type="cellIs" dxfId="240" priority="3" operator="equal">
      <formula>"Aplica"</formula>
    </cfRule>
  </conditionalFormatting>
  <conditionalFormatting sqref="AH31">
    <cfRule type="cellIs" dxfId="239" priority="2" operator="equal">
      <formula>"Aplica"</formula>
    </cfRule>
  </conditionalFormatting>
  <conditionalFormatting sqref="AH32:AH33">
    <cfRule type="cellIs" dxfId="238" priority="1" operator="equal">
      <formula>"Aplica"</formula>
    </cfRule>
  </conditionalFormatting>
  <dataValidations count="3">
    <dataValidation type="list" allowBlank="1" showInputMessage="1" showErrorMessage="1" sqref="AB8:AS33" xr:uid="{00000000-0002-0000-0000-000000000000}">
      <formula1>"Aplica, -"</formula1>
    </dataValidation>
    <dataValidation type="list" allowBlank="1" showInputMessage="1" showErrorMessage="1" sqref="E8 E18 E28 E31" xr:uid="{00000000-0002-0000-0000-000001000000}">
      <formula1>INDIRECT(D8)</formula1>
    </dataValidation>
    <dataValidation type="list" allowBlank="1" showInputMessage="1" showErrorMessage="1" sqref="AB34:AG350 AI34:AS350" xr:uid="{00000000-0002-0000-0000-000002000000}">
      <formula1>"Aplica"</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3000000}">
          <x14:formula1>
            <xm:f>'C:\Users\ALEXAN~1\AppData\Local\Temp\Rar$DIa0.238\[Plan de Acción DESI 2020_Revisado.xlsx]Hoja2'!#REF!</xm:f>
          </x14:formula1>
          <xm:sqref>X8:X33 D8:D28 F8 F18 F28 F31 B8:C8 B18:C18 B28:C28 B31:D31</xm:sqref>
        </x14:dataValidation>
        <x14:dataValidation type="list" allowBlank="1" showInputMessage="1" showErrorMessage="1" xr:uid="{00000000-0002-0000-0000-000004000000}">
          <x14:formula1>
            <xm:f>'C:\Users\ALEXAN~1\AppData\Local\Temp\Rar$DIa0.238\[Plan de Acción DESI 2020_Revisado.xlsx]Instructivo'!#REF!</xm:f>
          </x14:formula1>
          <xm:sqref>R31 R8:R28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60"/>
  <sheetViews>
    <sheetView topLeftCell="N13" zoomScale="30" zoomScaleNormal="30" workbookViewId="0">
      <selection activeCell="S8" sqref="S8:S27"/>
    </sheetView>
  </sheetViews>
  <sheetFormatPr defaultColWidth="11.42578125" defaultRowHeight="13.9"/>
  <cols>
    <col min="1" max="1" width="5.42578125" style="1" bestFit="1" customWidth="1"/>
    <col min="2" max="2" width="23.42578125" style="1" customWidth="1"/>
    <col min="3" max="3" width="21" style="1" bestFit="1" customWidth="1"/>
    <col min="4" max="5" width="21.28515625" style="1" customWidth="1"/>
    <col min="6" max="7" width="21.140625" style="1" customWidth="1"/>
    <col min="8" max="8" width="19.7109375" style="1" customWidth="1"/>
    <col min="9" max="10" width="21.140625" style="1" customWidth="1"/>
    <col min="11" max="11" width="19.85546875" style="1" customWidth="1"/>
    <col min="12" max="12" width="24.85546875" style="1" bestFit="1" customWidth="1"/>
    <col min="13" max="14" width="19.85546875" style="1" customWidth="1"/>
    <col min="15" max="15" width="29.42578125" style="1" hidden="1" customWidth="1"/>
    <col min="16" max="16" width="17.140625" style="1" customWidth="1"/>
    <col min="17" max="18" width="19.7109375" style="1" customWidth="1"/>
    <col min="19" max="19" width="31.140625" style="23" customWidth="1"/>
    <col min="20" max="20" width="23.42578125" style="1" customWidth="1"/>
    <col min="21" max="22" width="24.7109375" style="1" customWidth="1"/>
    <col min="23" max="23" width="19.85546875" style="1" hidden="1" customWidth="1"/>
    <col min="24" max="24" width="21.42578125" style="1" customWidth="1"/>
    <col min="25" max="25" width="19.85546875" style="1" hidden="1" customWidth="1"/>
    <col min="26" max="26" width="90.28515625" style="1" customWidth="1"/>
    <col min="27" max="27" width="40.140625" style="1" customWidth="1"/>
    <col min="28" max="28" width="17.42578125" style="1" customWidth="1"/>
    <col min="29" max="29" width="18.140625" style="1" customWidth="1"/>
    <col min="30" max="30" width="19" style="1" customWidth="1"/>
    <col min="31" max="31" width="24.85546875" style="1" customWidth="1"/>
    <col min="32" max="32" width="17" style="1" customWidth="1"/>
    <col min="33" max="33" width="17.85546875" style="1" customWidth="1"/>
    <col min="34" max="34" width="15.42578125" style="1" customWidth="1"/>
    <col min="35" max="35" width="19.7109375" style="1" customWidth="1"/>
    <col min="36" max="36" width="16.140625" style="1" customWidth="1"/>
    <col min="37" max="37" width="15.7109375" style="1" customWidth="1"/>
    <col min="38" max="38" width="19.28515625" style="1" customWidth="1"/>
    <col min="39" max="41" width="15.7109375" style="1" customWidth="1"/>
    <col min="42" max="42" width="24.42578125" style="1" customWidth="1"/>
    <col min="43" max="43" width="23.7109375" style="1" customWidth="1"/>
    <col min="44" max="44" width="19.42578125" style="1" customWidth="1"/>
    <col min="45" max="45" width="17.28515625" style="1" customWidth="1"/>
    <col min="46" max="16384" width="11.42578125" style="1"/>
  </cols>
  <sheetData>
    <row r="1" spans="1:45" ht="14.45" thickBot="1"/>
    <row r="2" spans="1:45" ht="45" customHeight="1" thickBot="1">
      <c r="B2" s="303"/>
      <c r="C2" s="304"/>
      <c r="D2" s="309" t="s">
        <v>0</v>
      </c>
      <c r="E2" s="310"/>
      <c r="F2" s="310"/>
      <c r="G2" s="310"/>
      <c r="H2" s="310"/>
      <c r="I2" s="310"/>
      <c r="J2" s="310"/>
      <c r="K2" s="310"/>
      <c r="L2" s="310"/>
      <c r="M2" s="310"/>
      <c r="N2" s="310"/>
      <c r="O2" s="310"/>
      <c r="P2" s="310"/>
      <c r="Q2" s="310"/>
      <c r="R2" s="310"/>
      <c r="S2" s="310"/>
      <c r="T2" s="310"/>
      <c r="U2" s="310"/>
      <c r="V2" s="310"/>
      <c r="W2" s="310"/>
      <c r="X2" s="310"/>
      <c r="Y2" s="310"/>
      <c r="Z2" s="310"/>
      <c r="AA2" s="311"/>
      <c r="AB2" s="312" t="s">
        <v>0</v>
      </c>
      <c r="AC2" s="313"/>
      <c r="AD2" s="313"/>
      <c r="AE2" s="313"/>
      <c r="AF2" s="313"/>
      <c r="AG2" s="313"/>
      <c r="AH2" s="313"/>
      <c r="AI2" s="313"/>
      <c r="AJ2" s="313"/>
      <c r="AK2" s="313"/>
      <c r="AL2" s="313"/>
      <c r="AM2" s="313"/>
      <c r="AN2" s="313"/>
      <c r="AO2" s="313"/>
      <c r="AP2" s="313"/>
      <c r="AQ2" s="313"/>
      <c r="AR2" s="313"/>
      <c r="AS2" s="313"/>
    </row>
    <row r="3" spans="1:45" ht="45" customHeight="1" thickBot="1">
      <c r="B3" s="305"/>
      <c r="C3" s="306"/>
      <c r="D3" s="314" t="s">
        <v>1</v>
      </c>
      <c r="E3" s="315"/>
      <c r="F3" s="315"/>
      <c r="G3" s="315"/>
      <c r="H3" s="315"/>
      <c r="I3" s="315"/>
      <c r="J3" s="315"/>
      <c r="K3" s="315"/>
      <c r="L3" s="315"/>
      <c r="M3" s="315"/>
      <c r="N3" s="315"/>
      <c r="O3" s="315"/>
      <c r="P3" s="315"/>
      <c r="Q3" s="316"/>
      <c r="R3" s="317" t="s">
        <v>559</v>
      </c>
      <c r="S3" s="315"/>
      <c r="T3" s="315"/>
      <c r="U3" s="315"/>
      <c r="V3" s="315"/>
      <c r="W3" s="315"/>
      <c r="X3" s="315"/>
      <c r="Y3" s="315"/>
      <c r="Z3" s="315"/>
      <c r="AA3" s="318"/>
      <c r="AB3" s="319"/>
      <c r="AC3" s="320"/>
      <c r="AD3" s="320"/>
      <c r="AE3" s="320"/>
      <c r="AF3" s="320"/>
      <c r="AG3" s="320"/>
      <c r="AH3" s="320"/>
      <c r="AI3" s="320"/>
      <c r="AJ3" s="320"/>
      <c r="AK3" s="320"/>
      <c r="AL3" s="320"/>
      <c r="AM3" s="320"/>
      <c r="AN3" s="320"/>
      <c r="AO3" s="320"/>
      <c r="AP3" s="320"/>
      <c r="AQ3" s="320"/>
      <c r="AR3" s="320"/>
      <c r="AS3" s="320"/>
    </row>
    <row r="4" spans="1:45" ht="45" customHeight="1" thickBot="1">
      <c r="B4" s="307"/>
      <c r="C4" s="308"/>
      <c r="D4" s="314" t="s">
        <v>560</v>
      </c>
      <c r="E4" s="315"/>
      <c r="F4" s="315"/>
      <c r="G4" s="315"/>
      <c r="H4" s="315"/>
      <c r="I4" s="315"/>
      <c r="J4" s="315"/>
      <c r="K4" s="315"/>
      <c r="L4" s="315"/>
      <c r="M4" s="315"/>
      <c r="N4" s="315"/>
      <c r="O4" s="315"/>
      <c r="P4" s="315"/>
      <c r="Q4" s="315"/>
      <c r="R4" s="315"/>
      <c r="S4" s="315"/>
      <c r="T4" s="315"/>
      <c r="U4" s="315"/>
      <c r="V4" s="315"/>
      <c r="W4" s="315"/>
      <c r="X4" s="315"/>
      <c r="Y4" s="315"/>
      <c r="Z4" s="315"/>
      <c r="AA4" s="318"/>
      <c r="AB4" s="319"/>
      <c r="AC4" s="320"/>
      <c r="AD4" s="320"/>
      <c r="AE4" s="320"/>
      <c r="AF4" s="320"/>
      <c r="AG4" s="320"/>
      <c r="AH4" s="320"/>
      <c r="AI4" s="320"/>
      <c r="AJ4" s="320"/>
      <c r="AK4" s="320"/>
      <c r="AL4" s="320"/>
      <c r="AM4" s="320"/>
      <c r="AN4" s="320"/>
      <c r="AO4" s="320"/>
      <c r="AP4" s="320"/>
      <c r="AQ4" s="320"/>
      <c r="AR4" s="320"/>
      <c r="AS4" s="320"/>
    </row>
    <row r="6" spans="1:45" ht="36" customHeight="1">
      <c r="A6" s="323" t="s">
        <v>4</v>
      </c>
      <c r="B6" s="324" t="s">
        <v>5</v>
      </c>
      <c r="C6" s="325"/>
      <c r="D6" s="325"/>
      <c r="E6" s="325"/>
      <c r="F6" s="325"/>
      <c r="G6" s="325"/>
      <c r="H6" s="325"/>
      <c r="I6" s="325"/>
      <c r="J6" s="326"/>
      <c r="K6" s="327" t="s">
        <v>6</v>
      </c>
      <c r="L6" s="328"/>
      <c r="M6" s="328"/>
      <c r="N6" s="328"/>
      <c r="O6" s="328"/>
      <c r="P6" s="328"/>
      <c r="Q6" s="328"/>
      <c r="R6" s="329"/>
      <c r="S6" s="330" t="s">
        <v>7</v>
      </c>
      <c r="T6" s="330"/>
      <c r="U6" s="330"/>
      <c r="V6" s="330"/>
      <c r="W6" s="103"/>
      <c r="X6" s="331" t="s">
        <v>8</v>
      </c>
      <c r="Y6" s="103"/>
      <c r="Z6" s="331" t="s">
        <v>9</v>
      </c>
      <c r="AA6" s="331"/>
      <c r="AB6" s="321" t="s">
        <v>10</v>
      </c>
      <c r="AC6" s="322"/>
      <c r="AD6" s="322"/>
      <c r="AE6" s="322"/>
      <c r="AF6" s="322"/>
      <c r="AG6" s="322"/>
      <c r="AH6" s="322"/>
      <c r="AI6" s="322"/>
      <c r="AJ6" s="322"/>
      <c r="AK6" s="322"/>
      <c r="AL6" s="322"/>
      <c r="AM6" s="322"/>
      <c r="AN6" s="322"/>
      <c r="AO6" s="322"/>
      <c r="AP6" s="322"/>
      <c r="AQ6" s="322"/>
      <c r="AR6" s="322"/>
      <c r="AS6" s="322"/>
    </row>
    <row r="7" spans="1:45" ht="108" customHeight="1">
      <c r="A7" s="323"/>
      <c r="B7" s="2" t="s">
        <v>11</v>
      </c>
      <c r="C7" s="2" t="s">
        <v>12</v>
      </c>
      <c r="D7" s="2" t="s">
        <v>13</v>
      </c>
      <c r="E7" s="2" t="s">
        <v>14</v>
      </c>
      <c r="F7" s="2" t="s">
        <v>15</v>
      </c>
      <c r="G7" s="2" t="s">
        <v>16</v>
      </c>
      <c r="H7" s="2" t="s">
        <v>17</v>
      </c>
      <c r="I7" s="2" t="s">
        <v>18</v>
      </c>
      <c r="J7" s="2" t="s">
        <v>19</v>
      </c>
      <c r="K7" s="3" t="s">
        <v>20</v>
      </c>
      <c r="L7" s="3" t="s">
        <v>21</v>
      </c>
      <c r="M7" s="3" t="s">
        <v>22</v>
      </c>
      <c r="N7" s="3" t="s">
        <v>23</v>
      </c>
      <c r="O7" s="3" t="s">
        <v>24</v>
      </c>
      <c r="P7" s="3" t="s">
        <v>25</v>
      </c>
      <c r="Q7" s="3" t="s">
        <v>19</v>
      </c>
      <c r="R7" s="3" t="s">
        <v>26</v>
      </c>
      <c r="S7" s="4" t="s">
        <v>27</v>
      </c>
      <c r="T7" s="4" t="s">
        <v>18</v>
      </c>
      <c r="U7" s="4" t="s">
        <v>28</v>
      </c>
      <c r="V7" s="4" t="s">
        <v>29</v>
      </c>
      <c r="W7" s="4"/>
      <c r="X7" s="331"/>
      <c r="Y7" s="4" t="s">
        <v>19</v>
      </c>
      <c r="Z7" s="5" t="s">
        <v>30</v>
      </c>
      <c r="AA7" s="5" t="s">
        <v>31</v>
      </c>
      <c r="AB7" s="6" t="s">
        <v>32</v>
      </c>
      <c r="AC7" s="6" t="s">
        <v>33</v>
      </c>
      <c r="AD7" s="6" t="s">
        <v>34</v>
      </c>
      <c r="AE7" s="6" t="s">
        <v>35</v>
      </c>
      <c r="AF7" s="6" t="s">
        <v>36</v>
      </c>
      <c r="AG7" s="6" t="s">
        <v>37</v>
      </c>
      <c r="AH7" s="6" t="s">
        <v>38</v>
      </c>
      <c r="AI7" s="6" t="s">
        <v>39</v>
      </c>
      <c r="AJ7" s="6" t="s">
        <v>40</v>
      </c>
      <c r="AK7" s="6" t="s">
        <v>41</v>
      </c>
      <c r="AL7" s="6" t="s">
        <v>42</v>
      </c>
      <c r="AM7" s="6" t="s">
        <v>43</v>
      </c>
      <c r="AN7" s="6" t="s">
        <v>44</v>
      </c>
      <c r="AO7" s="6" t="s">
        <v>45</v>
      </c>
      <c r="AP7" s="6" t="s">
        <v>46</v>
      </c>
      <c r="AQ7" s="6" t="s">
        <v>47</v>
      </c>
      <c r="AR7" s="6" t="s">
        <v>48</v>
      </c>
      <c r="AS7" s="6" t="s">
        <v>49</v>
      </c>
    </row>
    <row r="8" spans="1:45" ht="113.25" customHeight="1">
      <c r="A8" s="158">
        <v>2</v>
      </c>
      <c r="B8" s="158" t="s">
        <v>110</v>
      </c>
      <c r="C8" s="158" t="s">
        <v>111</v>
      </c>
      <c r="D8" s="158" t="s">
        <v>112</v>
      </c>
      <c r="E8" s="158" t="s">
        <v>113</v>
      </c>
      <c r="F8" s="158" t="s">
        <v>54</v>
      </c>
      <c r="G8" s="158" t="s">
        <v>114</v>
      </c>
      <c r="H8" s="161" t="s">
        <v>115</v>
      </c>
      <c r="I8" s="167">
        <v>1</v>
      </c>
      <c r="J8" s="167">
        <f>(Q8*L8)+(Q16*L16)+(Q18*L18)+(Q20*L20)+(Q25*L25)</f>
        <v>0</v>
      </c>
      <c r="K8" s="158" t="s">
        <v>116</v>
      </c>
      <c r="L8" s="148">
        <v>0.4</v>
      </c>
      <c r="M8" s="217">
        <v>43855</v>
      </c>
      <c r="N8" s="217">
        <v>44012</v>
      </c>
      <c r="O8" s="152"/>
      <c r="P8" s="158" t="s">
        <v>117</v>
      </c>
      <c r="Q8" s="153">
        <f>(T8*Y8)+(T9*Y9)+(T10*Y10)+(T11*Y11)+(T12*Y12)+(T13*Y13)+(T14*Y14)+(T15*Y15)</f>
        <v>0</v>
      </c>
      <c r="R8" s="153" t="s">
        <v>59</v>
      </c>
      <c r="S8" s="104" t="s">
        <v>118</v>
      </c>
      <c r="T8" s="106">
        <v>0.13</v>
      </c>
      <c r="U8" s="117">
        <v>43855</v>
      </c>
      <c r="V8" s="117">
        <v>44012</v>
      </c>
      <c r="W8" s="7">
        <f>V8-U8</f>
        <v>157</v>
      </c>
      <c r="X8" s="104" t="s">
        <v>119</v>
      </c>
      <c r="Y8" s="8">
        <f>IF(X8="ejecutado",1,0)</f>
        <v>0</v>
      </c>
      <c r="Z8" s="113"/>
      <c r="AA8" s="113"/>
      <c r="AB8" s="122" t="s">
        <v>62</v>
      </c>
      <c r="AC8" s="122" t="s">
        <v>61</v>
      </c>
      <c r="AD8" s="122" t="s">
        <v>61</v>
      </c>
      <c r="AE8" s="122" t="s">
        <v>62</v>
      </c>
      <c r="AF8" s="122" t="s">
        <v>62</v>
      </c>
      <c r="AG8" s="122" t="s">
        <v>61</v>
      </c>
      <c r="AH8" s="122" t="s">
        <v>61</v>
      </c>
      <c r="AI8" s="122" t="s">
        <v>62</v>
      </c>
      <c r="AJ8" s="122" t="s">
        <v>62</v>
      </c>
      <c r="AK8" s="122" t="s">
        <v>61</v>
      </c>
      <c r="AL8" s="122" t="s">
        <v>62</v>
      </c>
      <c r="AM8" s="122" t="s">
        <v>61</v>
      </c>
      <c r="AN8" s="122" t="s">
        <v>62</v>
      </c>
      <c r="AO8" s="122" t="s">
        <v>61</v>
      </c>
      <c r="AP8" s="122" t="s">
        <v>61</v>
      </c>
      <c r="AQ8" s="122" t="s">
        <v>61</v>
      </c>
      <c r="AR8" s="122" t="s">
        <v>61</v>
      </c>
      <c r="AS8" s="122" t="s">
        <v>62</v>
      </c>
    </row>
    <row r="9" spans="1:45" ht="141" customHeight="1">
      <c r="A9" s="174"/>
      <c r="B9" s="174"/>
      <c r="C9" s="174"/>
      <c r="D9" s="174"/>
      <c r="E9" s="174"/>
      <c r="F9" s="174"/>
      <c r="G9" s="174"/>
      <c r="H9" s="162"/>
      <c r="I9" s="165"/>
      <c r="J9" s="168"/>
      <c r="K9" s="174"/>
      <c r="L9" s="149"/>
      <c r="M9" s="218"/>
      <c r="N9" s="218"/>
      <c r="O9" s="152"/>
      <c r="P9" s="174"/>
      <c r="Q9" s="154"/>
      <c r="R9" s="154"/>
      <c r="S9" s="104" t="s">
        <v>120</v>
      </c>
      <c r="T9" s="106">
        <v>0.13</v>
      </c>
      <c r="U9" s="117">
        <v>43855</v>
      </c>
      <c r="V9" s="117">
        <v>43956</v>
      </c>
      <c r="W9" s="7">
        <f t="shared" ref="W9:W15" si="0">V9-U9</f>
        <v>101</v>
      </c>
      <c r="X9" s="24" t="s">
        <v>119</v>
      </c>
      <c r="Y9" s="8">
        <f t="shared" ref="Y9:Y27" si="1">IF(X9="ejecutado",1,0)</f>
        <v>0</v>
      </c>
      <c r="Z9" s="25"/>
      <c r="AA9" s="25"/>
      <c r="AB9" s="122" t="s">
        <v>62</v>
      </c>
      <c r="AC9" s="122" t="s">
        <v>62</v>
      </c>
      <c r="AD9" s="122" t="s">
        <v>62</v>
      </c>
      <c r="AE9" s="122" t="s">
        <v>61</v>
      </c>
      <c r="AF9" s="122" t="s">
        <v>61</v>
      </c>
      <c r="AG9" s="122" t="s">
        <v>61</v>
      </c>
      <c r="AH9" s="122" t="s">
        <v>61</v>
      </c>
      <c r="AI9" s="122" t="s">
        <v>62</v>
      </c>
      <c r="AJ9" s="122" t="s">
        <v>62</v>
      </c>
      <c r="AK9" s="122" t="s">
        <v>62</v>
      </c>
      <c r="AL9" s="122" t="s">
        <v>62</v>
      </c>
      <c r="AM9" s="122" t="s">
        <v>61</v>
      </c>
      <c r="AN9" s="122" t="s">
        <v>62</v>
      </c>
      <c r="AO9" s="122" t="s">
        <v>62</v>
      </c>
      <c r="AP9" s="122" t="s">
        <v>61</v>
      </c>
      <c r="AQ9" s="122" t="s">
        <v>61</v>
      </c>
      <c r="AR9" s="122" t="s">
        <v>61</v>
      </c>
      <c r="AS9" s="122" t="s">
        <v>62</v>
      </c>
    </row>
    <row r="10" spans="1:45" ht="166.5" customHeight="1">
      <c r="A10" s="174"/>
      <c r="B10" s="174"/>
      <c r="C10" s="174"/>
      <c r="D10" s="174"/>
      <c r="E10" s="174"/>
      <c r="F10" s="174"/>
      <c r="G10" s="174"/>
      <c r="H10" s="162"/>
      <c r="I10" s="165"/>
      <c r="J10" s="168"/>
      <c r="K10" s="174"/>
      <c r="L10" s="149"/>
      <c r="M10" s="218"/>
      <c r="N10" s="218"/>
      <c r="O10" s="152"/>
      <c r="P10" s="174"/>
      <c r="Q10" s="154"/>
      <c r="R10" s="154"/>
      <c r="S10" s="104" t="s">
        <v>121</v>
      </c>
      <c r="T10" s="106">
        <v>0.12</v>
      </c>
      <c r="U10" s="117">
        <v>43855</v>
      </c>
      <c r="V10" s="117">
        <v>43981</v>
      </c>
      <c r="W10" s="7">
        <f t="shared" si="0"/>
        <v>126</v>
      </c>
      <c r="X10" s="104" t="s">
        <v>119</v>
      </c>
      <c r="Y10" s="8">
        <f t="shared" si="1"/>
        <v>0</v>
      </c>
      <c r="Z10" s="113"/>
      <c r="AA10" s="113"/>
      <c r="AB10" s="122" t="s">
        <v>62</v>
      </c>
      <c r="AC10" s="122" t="s">
        <v>62</v>
      </c>
      <c r="AD10" s="122" t="s">
        <v>62</v>
      </c>
      <c r="AE10" s="122" t="s">
        <v>61</v>
      </c>
      <c r="AF10" s="122" t="s">
        <v>61</v>
      </c>
      <c r="AG10" s="122" t="s">
        <v>61</v>
      </c>
      <c r="AH10" s="122" t="s">
        <v>62</v>
      </c>
      <c r="AI10" s="122" t="s">
        <v>62</v>
      </c>
      <c r="AJ10" s="122" t="s">
        <v>61</v>
      </c>
      <c r="AK10" s="122" t="s">
        <v>61</v>
      </c>
      <c r="AL10" s="122" t="s">
        <v>62</v>
      </c>
      <c r="AM10" s="122" t="s">
        <v>61</v>
      </c>
      <c r="AN10" s="122" t="s">
        <v>61</v>
      </c>
      <c r="AO10" s="122" t="s">
        <v>61</v>
      </c>
      <c r="AP10" s="122" t="s">
        <v>61</v>
      </c>
      <c r="AQ10" s="122" t="s">
        <v>61</v>
      </c>
      <c r="AR10" s="122" t="s">
        <v>61</v>
      </c>
      <c r="AS10" s="122" t="s">
        <v>62</v>
      </c>
    </row>
    <row r="11" spans="1:45" ht="124.5" customHeight="1">
      <c r="A11" s="174"/>
      <c r="B11" s="174"/>
      <c r="C11" s="174"/>
      <c r="D11" s="174"/>
      <c r="E11" s="174"/>
      <c r="F11" s="174"/>
      <c r="G11" s="174"/>
      <c r="H11" s="162"/>
      <c r="I11" s="165"/>
      <c r="J11" s="168"/>
      <c r="K11" s="174"/>
      <c r="L11" s="149"/>
      <c r="M11" s="218"/>
      <c r="N11" s="218"/>
      <c r="O11" s="152"/>
      <c r="P11" s="174"/>
      <c r="Q11" s="154"/>
      <c r="R11" s="154"/>
      <c r="S11" s="104" t="s">
        <v>122</v>
      </c>
      <c r="T11" s="106">
        <v>0.12</v>
      </c>
      <c r="U11" s="117">
        <v>43855</v>
      </c>
      <c r="V11" s="117">
        <v>43920</v>
      </c>
      <c r="W11" s="7">
        <f t="shared" si="0"/>
        <v>65</v>
      </c>
      <c r="X11" s="104" t="s">
        <v>119</v>
      </c>
      <c r="Y11" s="8">
        <f t="shared" si="1"/>
        <v>0</v>
      </c>
      <c r="Z11" s="113"/>
      <c r="AA11" s="113"/>
      <c r="AB11" s="122" t="s">
        <v>62</v>
      </c>
      <c r="AC11" s="122" t="s">
        <v>62</v>
      </c>
      <c r="AD11" s="122" t="s">
        <v>62</v>
      </c>
      <c r="AE11" s="122" t="s">
        <v>62</v>
      </c>
      <c r="AF11" s="122" t="s">
        <v>62</v>
      </c>
      <c r="AG11" s="122" t="s">
        <v>61</v>
      </c>
      <c r="AH11" s="122" t="s">
        <v>62</v>
      </c>
      <c r="AI11" s="122" t="s">
        <v>62</v>
      </c>
      <c r="AJ11" s="122" t="s">
        <v>62</v>
      </c>
      <c r="AK11" s="122" t="s">
        <v>61</v>
      </c>
      <c r="AL11" s="122" t="s">
        <v>62</v>
      </c>
      <c r="AM11" s="122" t="s">
        <v>61</v>
      </c>
      <c r="AN11" s="122" t="s">
        <v>61</v>
      </c>
      <c r="AO11" s="122" t="s">
        <v>62</v>
      </c>
      <c r="AP11" s="122" t="s">
        <v>62</v>
      </c>
      <c r="AQ11" s="122" t="s">
        <v>62</v>
      </c>
      <c r="AR11" s="122" t="s">
        <v>62</v>
      </c>
      <c r="AS11" s="122" t="s">
        <v>62</v>
      </c>
    </row>
    <row r="12" spans="1:45" ht="124.5" customHeight="1">
      <c r="A12" s="174"/>
      <c r="B12" s="174"/>
      <c r="C12" s="174"/>
      <c r="D12" s="174"/>
      <c r="E12" s="174"/>
      <c r="F12" s="174"/>
      <c r="G12" s="174"/>
      <c r="H12" s="162"/>
      <c r="I12" s="165"/>
      <c r="J12" s="168"/>
      <c r="K12" s="174"/>
      <c r="L12" s="149"/>
      <c r="M12" s="218"/>
      <c r="N12" s="218"/>
      <c r="O12" s="104"/>
      <c r="P12" s="174"/>
      <c r="Q12" s="154"/>
      <c r="R12" s="154"/>
      <c r="S12" s="104" t="s">
        <v>123</v>
      </c>
      <c r="T12" s="106">
        <v>0.13</v>
      </c>
      <c r="U12" s="117">
        <v>43855</v>
      </c>
      <c r="V12" s="117">
        <v>43951</v>
      </c>
      <c r="W12" s="7"/>
      <c r="X12" s="104" t="s">
        <v>119</v>
      </c>
      <c r="Y12" s="8">
        <f t="shared" si="1"/>
        <v>0</v>
      </c>
      <c r="Z12" s="113"/>
      <c r="AA12" s="113"/>
      <c r="AB12" s="122"/>
      <c r="AC12" s="122"/>
      <c r="AD12" s="122"/>
      <c r="AE12" s="122"/>
      <c r="AF12" s="122"/>
      <c r="AG12" s="122"/>
      <c r="AH12" s="122"/>
      <c r="AI12" s="122"/>
      <c r="AJ12" s="122"/>
      <c r="AK12" s="122"/>
      <c r="AL12" s="122"/>
      <c r="AM12" s="122"/>
      <c r="AN12" s="122"/>
      <c r="AO12" s="122"/>
      <c r="AP12" s="122"/>
      <c r="AQ12" s="122"/>
      <c r="AR12" s="122"/>
      <c r="AS12" s="122"/>
    </row>
    <row r="13" spans="1:45" ht="124.5" customHeight="1">
      <c r="A13" s="174"/>
      <c r="B13" s="174"/>
      <c r="C13" s="174"/>
      <c r="D13" s="174"/>
      <c r="E13" s="174"/>
      <c r="F13" s="174"/>
      <c r="G13" s="174"/>
      <c r="H13" s="162"/>
      <c r="I13" s="165"/>
      <c r="J13" s="168"/>
      <c r="K13" s="174"/>
      <c r="L13" s="149"/>
      <c r="M13" s="218"/>
      <c r="N13" s="218"/>
      <c r="O13" s="104"/>
      <c r="P13" s="174"/>
      <c r="Q13" s="154"/>
      <c r="R13" s="154"/>
      <c r="S13" s="104" t="s">
        <v>124</v>
      </c>
      <c r="T13" s="106">
        <v>0.12</v>
      </c>
      <c r="U13" s="117">
        <v>43855</v>
      </c>
      <c r="V13" s="117">
        <v>44012</v>
      </c>
      <c r="W13" s="7"/>
      <c r="X13" s="104" t="s">
        <v>119</v>
      </c>
      <c r="Y13" s="8">
        <f t="shared" si="1"/>
        <v>0</v>
      </c>
      <c r="Z13" s="113"/>
      <c r="AA13" s="113"/>
      <c r="AB13" s="122"/>
      <c r="AC13" s="122"/>
      <c r="AD13" s="122"/>
      <c r="AE13" s="122"/>
      <c r="AF13" s="122"/>
      <c r="AG13" s="122"/>
      <c r="AH13" s="122"/>
      <c r="AI13" s="122"/>
      <c r="AJ13" s="122"/>
      <c r="AK13" s="122"/>
      <c r="AL13" s="122"/>
      <c r="AM13" s="122"/>
      <c r="AN13" s="122"/>
      <c r="AO13" s="122"/>
      <c r="AP13" s="122"/>
      <c r="AQ13" s="122"/>
      <c r="AR13" s="122"/>
      <c r="AS13" s="122"/>
    </row>
    <row r="14" spans="1:45" ht="124.5" customHeight="1">
      <c r="A14" s="174"/>
      <c r="B14" s="174"/>
      <c r="C14" s="174"/>
      <c r="D14" s="174"/>
      <c r="E14" s="174"/>
      <c r="F14" s="174"/>
      <c r="G14" s="174"/>
      <c r="H14" s="162"/>
      <c r="I14" s="165"/>
      <c r="J14" s="168"/>
      <c r="K14" s="174"/>
      <c r="L14" s="149"/>
      <c r="M14" s="218"/>
      <c r="N14" s="218"/>
      <c r="O14" s="104"/>
      <c r="P14" s="174"/>
      <c r="Q14" s="154"/>
      <c r="R14" s="154"/>
      <c r="S14" s="104" t="s">
        <v>125</v>
      </c>
      <c r="T14" s="106">
        <v>0.13</v>
      </c>
      <c r="U14" s="117">
        <v>43855</v>
      </c>
      <c r="V14" s="117">
        <v>44012</v>
      </c>
      <c r="W14" s="7"/>
      <c r="X14" s="104" t="s">
        <v>119</v>
      </c>
      <c r="Y14" s="8">
        <f t="shared" si="1"/>
        <v>0</v>
      </c>
      <c r="Z14" s="113"/>
      <c r="AA14" s="113"/>
      <c r="AB14" s="122"/>
      <c r="AC14" s="122"/>
      <c r="AD14" s="122"/>
      <c r="AE14" s="122"/>
      <c r="AF14" s="122"/>
      <c r="AG14" s="122"/>
      <c r="AH14" s="122"/>
      <c r="AI14" s="122"/>
      <c r="AJ14" s="122"/>
      <c r="AK14" s="122"/>
      <c r="AL14" s="122"/>
      <c r="AM14" s="122"/>
      <c r="AN14" s="122"/>
      <c r="AO14" s="122"/>
      <c r="AP14" s="122"/>
      <c r="AQ14" s="122"/>
      <c r="AR14" s="122"/>
      <c r="AS14" s="122"/>
    </row>
    <row r="15" spans="1:45" ht="132" customHeight="1">
      <c r="A15" s="174"/>
      <c r="B15" s="159"/>
      <c r="C15" s="159"/>
      <c r="D15" s="174"/>
      <c r="E15" s="174"/>
      <c r="F15" s="174"/>
      <c r="G15" s="174"/>
      <c r="H15" s="162"/>
      <c r="I15" s="165"/>
      <c r="J15" s="168"/>
      <c r="K15" s="159"/>
      <c r="L15" s="150"/>
      <c r="M15" s="219"/>
      <c r="N15" s="219"/>
      <c r="O15" s="104"/>
      <c r="P15" s="159"/>
      <c r="Q15" s="155"/>
      <c r="R15" s="155"/>
      <c r="S15" s="104" t="s">
        <v>126</v>
      </c>
      <c r="T15" s="106">
        <v>0.12</v>
      </c>
      <c r="U15" s="117">
        <v>43855</v>
      </c>
      <c r="V15" s="117">
        <v>44012</v>
      </c>
      <c r="W15" s="7">
        <f t="shared" si="0"/>
        <v>157</v>
      </c>
      <c r="X15" s="104" t="s">
        <v>119</v>
      </c>
      <c r="Y15" s="8">
        <f t="shared" si="1"/>
        <v>0</v>
      </c>
      <c r="Z15" s="113"/>
      <c r="AA15" s="113"/>
      <c r="AB15" s="122" t="s">
        <v>62</v>
      </c>
      <c r="AC15" s="122" t="s">
        <v>62</v>
      </c>
      <c r="AD15" s="122" t="s">
        <v>62</v>
      </c>
      <c r="AE15" s="122" t="s">
        <v>62</v>
      </c>
      <c r="AF15" s="122" t="s">
        <v>62</v>
      </c>
      <c r="AG15" s="122"/>
      <c r="AH15" s="122" t="s">
        <v>62</v>
      </c>
      <c r="AI15" s="122" t="s">
        <v>62</v>
      </c>
      <c r="AJ15" s="122" t="s">
        <v>62</v>
      </c>
      <c r="AK15" s="122" t="s">
        <v>62</v>
      </c>
      <c r="AL15" s="122" t="s">
        <v>62</v>
      </c>
      <c r="AM15" s="122"/>
      <c r="AN15" s="122" t="s">
        <v>62</v>
      </c>
      <c r="AO15" s="122" t="s">
        <v>62</v>
      </c>
      <c r="AP15" s="122" t="s">
        <v>62</v>
      </c>
      <c r="AQ15" s="122" t="s">
        <v>62</v>
      </c>
      <c r="AR15" s="122" t="s">
        <v>62</v>
      </c>
      <c r="AS15" s="122" t="s">
        <v>62</v>
      </c>
    </row>
    <row r="16" spans="1:45" ht="150.75" customHeight="1">
      <c r="A16" s="174"/>
      <c r="B16" s="158" t="s">
        <v>50</v>
      </c>
      <c r="C16" s="158" t="s">
        <v>111</v>
      </c>
      <c r="D16" s="174"/>
      <c r="E16" s="174"/>
      <c r="F16" s="174"/>
      <c r="G16" s="174"/>
      <c r="H16" s="162"/>
      <c r="I16" s="165"/>
      <c r="J16" s="168"/>
      <c r="K16" s="158" t="s">
        <v>127</v>
      </c>
      <c r="L16" s="148">
        <v>0.15</v>
      </c>
      <c r="M16" s="217">
        <v>43862</v>
      </c>
      <c r="N16" s="217">
        <v>44012</v>
      </c>
      <c r="O16" s="152"/>
      <c r="P16" s="158" t="s">
        <v>117</v>
      </c>
      <c r="Q16" s="153">
        <f>(Y16*T16)+(T17*Y17)</f>
        <v>0</v>
      </c>
      <c r="R16" s="153" t="s">
        <v>59</v>
      </c>
      <c r="S16" s="26" t="s">
        <v>128</v>
      </c>
      <c r="T16" s="106">
        <v>0.5</v>
      </c>
      <c r="U16" s="117">
        <v>43862</v>
      </c>
      <c r="V16" s="117">
        <v>43951</v>
      </c>
      <c r="W16" s="7">
        <f>V16-U16</f>
        <v>89</v>
      </c>
      <c r="X16" s="104" t="s">
        <v>119</v>
      </c>
      <c r="Y16" s="8">
        <f t="shared" si="1"/>
        <v>0</v>
      </c>
      <c r="Z16" s="113"/>
      <c r="AA16" s="112"/>
      <c r="AB16" s="122" t="s">
        <v>62</v>
      </c>
      <c r="AC16" s="122" t="s">
        <v>62</v>
      </c>
      <c r="AD16" s="122" t="s">
        <v>62</v>
      </c>
      <c r="AE16" s="122" t="s">
        <v>62</v>
      </c>
      <c r="AF16" s="122" t="s">
        <v>62</v>
      </c>
      <c r="AG16" s="122" t="s">
        <v>61</v>
      </c>
      <c r="AH16" s="122" t="s">
        <v>62</v>
      </c>
      <c r="AI16" s="122" t="s">
        <v>62</v>
      </c>
      <c r="AJ16" s="122" t="s">
        <v>61</v>
      </c>
      <c r="AK16" s="122" t="s">
        <v>61</v>
      </c>
      <c r="AL16" s="122" t="s">
        <v>62</v>
      </c>
      <c r="AM16" s="122" t="s">
        <v>61</v>
      </c>
      <c r="AN16" s="122" t="s">
        <v>61</v>
      </c>
      <c r="AO16" s="122" t="s">
        <v>61</v>
      </c>
      <c r="AP16" s="122" t="s">
        <v>61</v>
      </c>
      <c r="AQ16" s="122" t="s">
        <v>61</v>
      </c>
      <c r="AR16" s="122" t="s">
        <v>62</v>
      </c>
      <c r="AS16" s="122" t="s">
        <v>62</v>
      </c>
    </row>
    <row r="17" spans="1:45" ht="79.5" customHeight="1">
      <c r="A17" s="174"/>
      <c r="B17" s="159"/>
      <c r="C17" s="159"/>
      <c r="D17" s="174"/>
      <c r="E17" s="174"/>
      <c r="F17" s="174"/>
      <c r="G17" s="174"/>
      <c r="H17" s="162"/>
      <c r="I17" s="165"/>
      <c r="J17" s="168"/>
      <c r="K17" s="174"/>
      <c r="L17" s="149"/>
      <c r="M17" s="218"/>
      <c r="N17" s="218"/>
      <c r="O17" s="152"/>
      <c r="P17" s="174"/>
      <c r="Q17" s="154"/>
      <c r="R17" s="155"/>
      <c r="S17" s="26" t="s">
        <v>129</v>
      </c>
      <c r="T17" s="106">
        <v>0.5</v>
      </c>
      <c r="U17" s="107">
        <v>43952</v>
      </c>
      <c r="V17" s="107">
        <v>44012</v>
      </c>
      <c r="W17" s="7">
        <f t="shared" ref="W17" si="2">V17-U17</f>
        <v>60</v>
      </c>
      <c r="X17" s="104" t="s">
        <v>119</v>
      </c>
      <c r="Y17" s="8">
        <f t="shared" si="1"/>
        <v>0</v>
      </c>
      <c r="Z17" s="113"/>
      <c r="AA17" s="112"/>
      <c r="AB17" s="122" t="s">
        <v>62</v>
      </c>
      <c r="AC17" s="122" t="s">
        <v>62</v>
      </c>
      <c r="AD17" s="122" t="s">
        <v>62</v>
      </c>
      <c r="AE17" s="122" t="s">
        <v>62</v>
      </c>
      <c r="AF17" s="122" t="s">
        <v>62</v>
      </c>
      <c r="AG17" s="122" t="s">
        <v>61</v>
      </c>
      <c r="AH17" s="122" t="s">
        <v>62</v>
      </c>
      <c r="AI17" s="122" t="s">
        <v>62</v>
      </c>
      <c r="AJ17" s="122" t="s">
        <v>61</v>
      </c>
      <c r="AK17" s="122" t="s">
        <v>61</v>
      </c>
      <c r="AL17" s="122" t="s">
        <v>62</v>
      </c>
      <c r="AM17" s="122" t="s">
        <v>61</v>
      </c>
      <c r="AN17" s="122" t="s">
        <v>61</v>
      </c>
      <c r="AO17" s="122" t="s">
        <v>61</v>
      </c>
      <c r="AP17" s="122" t="s">
        <v>61</v>
      </c>
      <c r="AQ17" s="122" t="s">
        <v>61</v>
      </c>
      <c r="AR17" s="122" t="s">
        <v>62</v>
      </c>
      <c r="AS17" s="122" t="s">
        <v>62</v>
      </c>
    </row>
    <row r="18" spans="1:45" ht="183.75" customHeight="1">
      <c r="A18" s="174"/>
      <c r="B18" s="158" t="s">
        <v>130</v>
      </c>
      <c r="C18" s="260" t="s">
        <v>111</v>
      </c>
      <c r="D18" s="158" t="s">
        <v>52</v>
      </c>
      <c r="E18" s="158" t="s">
        <v>131</v>
      </c>
      <c r="F18" s="158" t="s">
        <v>54</v>
      </c>
      <c r="G18" s="174"/>
      <c r="H18" s="162"/>
      <c r="I18" s="165"/>
      <c r="J18" s="168"/>
      <c r="K18" s="152" t="s">
        <v>132</v>
      </c>
      <c r="L18" s="228">
        <v>0.15</v>
      </c>
      <c r="M18" s="173">
        <v>43862</v>
      </c>
      <c r="N18" s="173">
        <v>44012</v>
      </c>
      <c r="O18" s="152"/>
      <c r="P18" s="152" t="s">
        <v>133</v>
      </c>
      <c r="Q18" s="153">
        <f>(Y18*T18)+(T19*Y19)</f>
        <v>0</v>
      </c>
      <c r="R18" s="153" t="s">
        <v>59</v>
      </c>
      <c r="S18" s="104" t="s">
        <v>134</v>
      </c>
      <c r="T18" s="106">
        <v>0.5</v>
      </c>
      <c r="U18" s="107">
        <v>43862</v>
      </c>
      <c r="V18" s="107">
        <v>43920</v>
      </c>
      <c r="W18" s="7">
        <f>V18-U18</f>
        <v>58</v>
      </c>
      <c r="X18" s="104" t="s">
        <v>119</v>
      </c>
      <c r="Y18" s="8">
        <f t="shared" si="1"/>
        <v>0</v>
      </c>
      <c r="Z18" s="27"/>
      <c r="AA18" s="104"/>
      <c r="AB18" s="122" t="s">
        <v>62</v>
      </c>
      <c r="AC18" s="122" t="s">
        <v>62</v>
      </c>
      <c r="AD18" s="122" t="s">
        <v>62</v>
      </c>
      <c r="AE18" s="122" t="s">
        <v>62</v>
      </c>
      <c r="AF18" s="122" t="s">
        <v>62</v>
      </c>
      <c r="AG18" s="122" t="s">
        <v>62</v>
      </c>
      <c r="AH18" s="122" t="s">
        <v>62</v>
      </c>
      <c r="AI18" s="122" t="s">
        <v>62</v>
      </c>
      <c r="AJ18" s="122" t="s">
        <v>62</v>
      </c>
      <c r="AK18" s="122" t="s">
        <v>61</v>
      </c>
      <c r="AL18" s="122" t="s">
        <v>62</v>
      </c>
      <c r="AM18" s="122" t="s">
        <v>61</v>
      </c>
      <c r="AN18" s="122" t="s">
        <v>61</v>
      </c>
      <c r="AO18" s="122" t="s">
        <v>61</v>
      </c>
      <c r="AP18" s="122" t="s">
        <v>62</v>
      </c>
      <c r="AQ18" s="122" t="s">
        <v>62</v>
      </c>
      <c r="AR18" s="122" t="s">
        <v>62</v>
      </c>
      <c r="AS18" s="122" t="s">
        <v>62</v>
      </c>
    </row>
    <row r="19" spans="1:45" ht="192.75" customHeight="1">
      <c r="A19" s="174"/>
      <c r="B19" s="174"/>
      <c r="C19" s="261"/>
      <c r="D19" s="174"/>
      <c r="E19" s="174"/>
      <c r="F19" s="174"/>
      <c r="G19" s="174"/>
      <c r="H19" s="162"/>
      <c r="I19" s="165"/>
      <c r="J19" s="168"/>
      <c r="K19" s="152"/>
      <c r="L19" s="228"/>
      <c r="M19" s="173"/>
      <c r="N19" s="173"/>
      <c r="O19" s="152"/>
      <c r="P19" s="152"/>
      <c r="Q19" s="154"/>
      <c r="R19" s="155"/>
      <c r="S19" s="104" t="s">
        <v>135</v>
      </c>
      <c r="T19" s="106">
        <v>0.5</v>
      </c>
      <c r="U19" s="107">
        <v>43922</v>
      </c>
      <c r="V19" s="107">
        <v>44012</v>
      </c>
      <c r="W19" s="7">
        <f t="shared" ref="W19" si="3">V19-U19</f>
        <v>90</v>
      </c>
      <c r="X19" s="26" t="s">
        <v>119</v>
      </c>
      <c r="Y19" s="8">
        <f t="shared" si="1"/>
        <v>0</v>
      </c>
      <c r="Z19" s="28"/>
      <c r="AA19" s="112"/>
      <c r="AB19" s="122" t="s">
        <v>62</v>
      </c>
      <c r="AC19" s="122" t="s">
        <v>62</v>
      </c>
      <c r="AD19" s="122" t="s">
        <v>62</v>
      </c>
      <c r="AE19" s="122" t="s">
        <v>62</v>
      </c>
      <c r="AF19" s="122" t="s">
        <v>62</v>
      </c>
      <c r="AG19" s="122" t="s">
        <v>62</v>
      </c>
      <c r="AH19" s="122" t="s">
        <v>62</v>
      </c>
      <c r="AI19" s="122" t="s">
        <v>62</v>
      </c>
      <c r="AJ19" s="122" t="s">
        <v>62</v>
      </c>
      <c r="AK19" s="122" t="s">
        <v>61</v>
      </c>
      <c r="AL19" s="122" t="s">
        <v>62</v>
      </c>
      <c r="AM19" s="122" t="s">
        <v>61</v>
      </c>
      <c r="AN19" s="122" t="s">
        <v>61</v>
      </c>
      <c r="AO19" s="122" t="s">
        <v>61</v>
      </c>
      <c r="AP19" s="122" t="s">
        <v>62</v>
      </c>
      <c r="AQ19" s="122" t="s">
        <v>62</v>
      </c>
      <c r="AR19" s="122" t="s">
        <v>62</v>
      </c>
      <c r="AS19" s="122" t="s">
        <v>62</v>
      </c>
    </row>
    <row r="20" spans="1:45" ht="180.75" customHeight="1">
      <c r="A20" s="174"/>
      <c r="B20" s="174"/>
      <c r="C20" s="261"/>
      <c r="D20" s="174"/>
      <c r="E20" s="174"/>
      <c r="F20" s="174"/>
      <c r="G20" s="174"/>
      <c r="H20" s="162"/>
      <c r="I20" s="165"/>
      <c r="J20" s="168"/>
      <c r="K20" s="158" t="s">
        <v>136</v>
      </c>
      <c r="L20" s="228">
        <v>0.1</v>
      </c>
      <c r="M20" s="173">
        <v>43831</v>
      </c>
      <c r="N20" s="173">
        <v>44012</v>
      </c>
      <c r="O20" s="152"/>
      <c r="P20" s="152" t="s">
        <v>117</v>
      </c>
      <c r="Q20" s="153">
        <f>(Y20*T20)+(Y21*T21)</f>
        <v>0</v>
      </c>
      <c r="R20" s="153" t="s">
        <v>59</v>
      </c>
      <c r="S20" s="26" t="s">
        <v>137</v>
      </c>
      <c r="T20" s="106">
        <v>0.5</v>
      </c>
      <c r="U20" s="117">
        <v>43845</v>
      </c>
      <c r="V20" s="117">
        <v>43936</v>
      </c>
      <c r="W20" s="7">
        <f>V20-U20</f>
        <v>91</v>
      </c>
      <c r="X20" s="104" t="s">
        <v>119</v>
      </c>
      <c r="Y20" s="8">
        <f t="shared" si="1"/>
        <v>0</v>
      </c>
      <c r="Z20" s="25"/>
      <c r="AA20" s="25"/>
      <c r="AB20" s="122" t="s">
        <v>62</v>
      </c>
      <c r="AC20" s="122" t="s">
        <v>62</v>
      </c>
      <c r="AD20" s="122" t="s">
        <v>62</v>
      </c>
      <c r="AE20" s="122" t="s">
        <v>62</v>
      </c>
      <c r="AF20" s="122" t="s">
        <v>62</v>
      </c>
      <c r="AG20" s="122" t="s">
        <v>62</v>
      </c>
      <c r="AH20" s="122" t="s">
        <v>62</v>
      </c>
      <c r="AI20" s="122" t="s">
        <v>62</v>
      </c>
      <c r="AJ20" s="122" t="s">
        <v>62</v>
      </c>
      <c r="AK20" s="122" t="s">
        <v>61</v>
      </c>
      <c r="AL20" s="122" t="s">
        <v>61</v>
      </c>
      <c r="AM20" s="122" t="s">
        <v>61</v>
      </c>
      <c r="AN20" s="122" t="s">
        <v>61</v>
      </c>
      <c r="AO20" s="122" t="s">
        <v>61</v>
      </c>
      <c r="AP20" s="122" t="s">
        <v>62</v>
      </c>
      <c r="AQ20" s="122" t="s">
        <v>62</v>
      </c>
      <c r="AR20" s="122" t="s">
        <v>62</v>
      </c>
      <c r="AS20" s="122" t="s">
        <v>62</v>
      </c>
    </row>
    <row r="21" spans="1:45" ht="172.5" customHeight="1">
      <c r="A21" s="174"/>
      <c r="B21" s="174"/>
      <c r="C21" s="261"/>
      <c r="D21" s="174"/>
      <c r="E21" s="174"/>
      <c r="F21" s="174"/>
      <c r="G21" s="174"/>
      <c r="H21" s="162"/>
      <c r="I21" s="165"/>
      <c r="J21" s="168"/>
      <c r="K21" s="174"/>
      <c r="L21" s="228"/>
      <c r="M21" s="173"/>
      <c r="N21" s="173"/>
      <c r="O21" s="152"/>
      <c r="P21" s="152"/>
      <c r="Q21" s="154"/>
      <c r="R21" s="155"/>
      <c r="S21" s="26" t="s">
        <v>137</v>
      </c>
      <c r="T21" s="106">
        <v>0.5</v>
      </c>
      <c r="U21" s="107">
        <v>43922</v>
      </c>
      <c r="V21" s="107">
        <v>44012</v>
      </c>
      <c r="W21" s="7">
        <f t="shared" ref="W21" si="4">V21-U21</f>
        <v>90</v>
      </c>
      <c r="X21" s="104" t="s">
        <v>119</v>
      </c>
      <c r="Y21" s="8">
        <f t="shared" si="1"/>
        <v>0</v>
      </c>
      <c r="Z21" s="29"/>
      <c r="AA21" s="126"/>
      <c r="AB21" s="122" t="s">
        <v>62</v>
      </c>
      <c r="AC21" s="122" t="s">
        <v>62</v>
      </c>
      <c r="AD21" s="122" t="s">
        <v>62</v>
      </c>
      <c r="AE21" s="122" t="s">
        <v>62</v>
      </c>
      <c r="AF21" s="122" t="s">
        <v>62</v>
      </c>
      <c r="AG21" s="122" t="s">
        <v>62</v>
      </c>
      <c r="AH21" s="122" t="s">
        <v>62</v>
      </c>
      <c r="AI21" s="122" t="s">
        <v>62</v>
      </c>
      <c r="AJ21" s="122" t="s">
        <v>62</v>
      </c>
      <c r="AK21" s="122" t="s">
        <v>61</v>
      </c>
      <c r="AL21" s="122" t="s">
        <v>61</v>
      </c>
      <c r="AM21" s="122" t="s">
        <v>61</v>
      </c>
      <c r="AN21" s="122" t="s">
        <v>61</v>
      </c>
      <c r="AO21" s="122" t="s">
        <v>61</v>
      </c>
      <c r="AP21" s="122" t="s">
        <v>62</v>
      </c>
      <c r="AQ21" s="122" t="s">
        <v>62</v>
      </c>
      <c r="AR21" s="122" t="s">
        <v>62</v>
      </c>
      <c r="AS21" s="122" t="s">
        <v>62</v>
      </c>
    </row>
    <row r="22" spans="1:45" ht="126.75" customHeight="1">
      <c r="A22" s="174"/>
      <c r="B22" s="174"/>
      <c r="C22" s="261"/>
      <c r="D22" s="174"/>
      <c r="E22" s="174"/>
      <c r="F22" s="174"/>
      <c r="G22" s="174"/>
      <c r="H22" s="162"/>
      <c r="I22" s="165"/>
      <c r="J22" s="168"/>
      <c r="K22" s="152" t="s">
        <v>138</v>
      </c>
      <c r="L22" s="228">
        <v>0.15</v>
      </c>
      <c r="M22" s="173">
        <v>43845</v>
      </c>
      <c r="N22" s="173">
        <v>44012</v>
      </c>
      <c r="O22" s="152"/>
      <c r="P22" s="152" t="s">
        <v>117</v>
      </c>
      <c r="Q22" s="153">
        <f>(Y22*T22)+(T23*Y23)+(T24*Y24)</f>
        <v>0</v>
      </c>
      <c r="R22" s="153" t="s">
        <v>59</v>
      </c>
      <c r="S22" s="104" t="s">
        <v>139</v>
      </c>
      <c r="T22" s="106">
        <v>0.3</v>
      </c>
      <c r="U22" s="107">
        <v>43831</v>
      </c>
      <c r="V22" s="107">
        <v>43889</v>
      </c>
      <c r="W22" s="7">
        <f>V22-U22</f>
        <v>58</v>
      </c>
      <c r="X22" s="104" t="s">
        <v>119</v>
      </c>
      <c r="Y22" s="8">
        <f t="shared" si="1"/>
        <v>0</v>
      </c>
      <c r="Z22" s="137"/>
      <c r="AA22" s="113"/>
      <c r="AB22" s="122" t="s">
        <v>62</v>
      </c>
      <c r="AC22" s="122" t="s">
        <v>62</v>
      </c>
      <c r="AD22" s="122" t="s">
        <v>62</v>
      </c>
      <c r="AE22" s="122" t="s">
        <v>62</v>
      </c>
      <c r="AF22" s="122" t="s">
        <v>62</v>
      </c>
      <c r="AG22" s="122" t="s">
        <v>61</v>
      </c>
      <c r="AH22" s="122" t="s">
        <v>62</v>
      </c>
      <c r="AI22" s="122" t="s">
        <v>62</v>
      </c>
      <c r="AJ22" s="122" t="s">
        <v>61</v>
      </c>
      <c r="AK22" s="122" t="s">
        <v>61</v>
      </c>
      <c r="AL22" s="122" t="s">
        <v>62</v>
      </c>
      <c r="AM22" s="122" t="s">
        <v>61</v>
      </c>
      <c r="AN22" s="122" t="s">
        <v>61</v>
      </c>
      <c r="AO22" s="122" t="s">
        <v>61</v>
      </c>
      <c r="AP22" s="122" t="s">
        <v>61</v>
      </c>
      <c r="AQ22" s="122" t="s">
        <v>61</v>
      </c>
      <c r="AR22" s="122" t="s">
        <v>62</v>
      </c>
      <c r="AS22" s="122" t="s">
        <v>62</v>
      </c>
    </row>
    <row r="23" spans="1:45" ht="95.25" customHeight="1">
      <c r="A23" s="174"/>
      <c r="B23" s="174"/>
      <c r="C23" s="261"/>
      <c r="D23" s="174"/>
      <c r="E23" s="174"/>
      <c r="F23" s="174"/>
      <c r="G23" s="174"/>
      <c r="H23" s="162"/>
      <c r="I23" s="165"/>
      <c r="J23" s="168"/>
      <c r="K23" s="152"/>
      <c r="L23" s="228"/>
      <c r="M23" s="173"/>
      <c r="N23" s="173"/>
      <c r="O23" s="152"/>
      <c r="P23" s="152"/>
      <c r="Q23" s="154"/>
      <c r="R23" s="154"/>
      <c r="S23" s="104" t="s">
        <v>140</v>
      </c>
      <c r="T23" s="106">
        <v>0.2</v>
      </c>
      <c r="U23" s="107">
        <v>43891</v>
      </c>
      <c r="V23" s="107">
        <v>43920</v>
      </c>
      <c r="W23" s="7">
        <f t="shared" ref="W23:W24" si="5">V23-U23</f>
        <v>29</v>
      </c>
      <c r="X23" s="104" t="s">
        <v>119</v>
      </c>
      <c r="Y23" s="8">
        <f t="shared" si="1"/>
        <v>0</v>
      </c>
      <c r="Z23" s="137"/>
      <c r="AA23" s="126"/>
      <c r="AB23" s="122" t="s">
        <v>62</v>
      </c>
      <c r="AC23" s="122" t="s">
        <v>62</v>
      </c>
      <c r="AD23" s="122" t="s">
        <v>62</v>
      </c>
      <c r="AE23" s="122" t="s">
        <v>62</v>
      </c>
      <c r="AF23" s="122" t="s">
        <v>62</v>
      </c>
      <c r="AG23" s="122" t="s">
        <v>61</v>
      </c>
      <c r="AH23" s="122" t="s">
        <v>62</v>
      </c>
      <c r="AI23" s="122" t="s">
        <v>62</v>
      </c>
      <c r="AJ23" s="122" t="s">
        <v>61</v>
      </c>
      <c r="AK23" s="122" t="s">
        <v>61</v>
      </c>
      <c r="AL23" s="122" t="s">
        <v>62</v>
      </c>
      <c r="AM23" s="122" t="s">
        <v>61</v>
      </c>
      <c r="AN23" s="122" t="s">
        <v>61</v>
      </c>
      <c r="AO23" s="122" t="s">
        <v>61</v>
      </c>
      <c r="AP23" s="122" t="s">
        <v>61</v>
      </c>
      <c r="AQ23" s="122" t="s">
        <v>61</v>
      </c>
      <c r="AR23" s="122" t="s">
        <v>62</v>
      </c>
      <c r="AS23" s="122" t="s">
        <v>62</v>
      </c>
    </row>
    <row r="24" spans="1:45" ht="105" customHeight="1">
      <c r="A24" s="174"/>
      <c r="B24" s="174"/>
      <c r="C24" s="261"/>
      <c r="D24" s="174"/>
      <c r="E24" s="174"/>
      <c r="F24" s="174"/>
      <c r="G24" s="174"/>
      <c r="H24" s="162"/>
      <c r="I24" s="165"/>
      <c r="J24" s="168"/>
      <c r="K24" s="152"/>
      <c r="L24" s="228"/>
      <c r="M24" s="173"/>
      <c r="N24" s="173"/>
      <c r="O24" s="152"/>
      <c r="P24" s="152"/>
      <c r="Q24" s="154"/>
      <c r="R24" s="154"/>
      <c r="S24" s="104" t="s">
        <v>141</v>
      </c>
      <c r="T24" s="106">
        <v>0.5</v>
      </c>
      <c r="U24" s="107">
        <v>43922</v>
      </c>
      <c r="V24" s="107">
        <v>44012</v>
      </c>
      <c r="W24" s="7">
        <f t="shared" si="5"/>
        <v>90</v>
      </c>
      <c r="X24" s="104" t="s">
        <v>119</v>
      </c>
      <c r="Y24" s="8">
        <f t="shared" si="1"/>
        <v>0</v>
      </c>
      <c r="Z24" s="113"/>
      <c r="AA24" s="113"/>
      <c r="AB24" s="122" t="s">
        <v>62</v>
      </c>
      <c r="AC24" s="122" t="s">
        <v>62</v>
      </c>
      <c r="AD24" s="122" t="s">
        <v>62</v>
      </c>
      <c r="AE24" s="122" t="s">
        <v>62</v>
      </c>
      <c r="AF24" s="122" t="s">
        <v>62</v>
      </c>
      <c r="AG24" s="122" t="s">
        <v>61</v>
      </c>
      <c r="AH24" s="122" t="s">
        <v>62</v>
      </c>
      <c r="AI24" s="122" t="s">
        <v>62</v>
      </c>
      <c r="AJ24" s="122" t="s">
        <v>61</v>
      </c>
      <c r="AK24" s="122" t="s">
        <v>61</v>
      </c>
      <c r="AL24" s="122" t="s">
        <v>62</v>
      </c>
      <c r="AM24" s="122" t="s">
        <v>61</v>
      </c>
      <c r="AN24" s="122" t="s">
        <v>61</v>
      </c>
      <c r="AO24" s="122" t="s">
        <v>61</v>
      </c>
      <c r="AP24" s="122" t="s">
        <v>61</v>
      </c>
      <c r="AQ24" s="122" t="s">
        <v>61</v>
      </c>
      <c r="AR24" s="122" t="s">
        <v>62</v>
      </c>
      <c r="AS24" s="122" t="s">
        <v>62</v>
      </c>
    </row>
    <row r="25" spans="1:45" ht="126.75" customHeight="1">
      <c r="A25" s="174"/>
      <c r="B25" s="174"/>
      <c r="C25" s="261"/>
      <c r="D25" s="174"/>
      <c r="E25" s="174"/>
      <c r="F25" s="174"/>
      <c r="G25" s="174"/>
      <c r="H25" s="162"/>
      <c r="I25" s="165"/>
      <c r="J25" s="168"/>
      <c r="K25" s="152" t="s">
        <v>142</v>
      </c>
      <c r="L25" s="228">
        <v>0.05</v>
      </c>
      <c r="M25" s="173">
        <v>43845</v>
      </c>
      <c r="N25" s="173">
        <v>44012</v>
      </c>
      <c r="O25" s="152"/>
      <c r="P25" s="152" t="s">
        <v>117</v>
      </c>
      <c r="Q25" s="153">
        <f>(Y25*T25)+(T26*Y26)+(T27*Y27)</f>
        <v>0</v>
      </c>
      <c r="R25" s="153" t="s">
        <v>59</v>
      </c>
      <c r="S25" s="104" t="s">
        <v>143</v>
      </c>
      <c r="T25" s="106">
        <v>0.4</v>
      </c>
      <c r="U25" s="107">
        <v>43845</v>
      </c>
      <c r="V25" s="107">
        <v>43889</v>
      </c>
      <c r="W25" s="7">
        <f>V25-U25</f>
        <v>44</v>
      </c>
      <c r="X25" s="104" t="s">
        <v>119</v>
      </c>
      <c r="Y25" s="8">
        <f t="shared" si="1"/>
        <v>0</v>
      </c>
      <c r="Z25" s="137"/>
      <c r="AA25" s="113"/>
      <c r="AB25" s="122" t="s">
        <v>62</v>
      </c>
      <c r="AC25" s="122" t="s">
        <v>62</v>
      </c>
      <c r="AD25" s="122" t="s">
        <v>62</v>
      </c>
      <c r="AE25" s="122" t="s">
        <v>62</v>
      </c>
      <c r="AF25" s="122" t="s">
        <v>62</v>
      </c>
      <c r="AG25" s="122" t="s">
        <v>61</v>
      </c>
      <c r="AH25" s="122" t="s">
        <v>62</v>
      </c>
      <c r="AI25" s="122" t="s">
        <v>62</v>
      </c>
      <c r="AJ25" s="122" t="s">
        <v>61</v>
      </c>
      <c r="AK25" s="122" t="s">
        <v>61</v>
      </c>
      <c r="AL25" s="122" t="s">
        <v>62</v>
      </c>
      <c r="AM25" s="122" t="s">
        <v>61</v>
      </c>
      <c r="AN25" s="122" t="s">
        <v>61</v>
      </c>
      <c r="AO25" s="122" t="s">
        <v>61</v>
      </c>
      <c r="AP25" s="122" t="s">
        <v>61</v>
      </c>
      <c r="AQ25" s="122" t="s">
        <v>61</v>
      </c>
      <c r="AR25" s="122" t="s">
        <v>62</v>
      </c>
      <c r="AS25" s="122" t="s">
        <v>62</v>
      </c>
    </row>
    <row r="26" spans="1:45" ht="95.25" customHeight="1">
      <c r="A26" s="174"/>
      <c r="B26" s="174"/>
      <c r="C26" s="261"/>
      <c r="D26" s="174"/>
      <c r="E26" s="174"/>
      <c r="F26" s="174"/>
      <c r="G26" s="174"/>
      <c r="H26" s="162"/>
      <c r="I26" s="165"/>
      <c r="J26" s="168"/>
      <c r="K26" s="152"/>
      <c r="L26" s="228"/>
      <c r="M26" s="173"/>
      <c r="N26" s="173"/>
      <c r="O26" s="152"/>
      <c r="P26" s="152"/>
      <c r="Q26" s="154"/>
      <c r="R26" s="154"/>
      <c r="S26" s="104" t="s">
        <v>144</v>
      </c>
      <c r="T26" s="106">
        <v>0.3</v>
      </c>
      <c r="U26" s="107">
        <v>43891</v>
      </c>
      <c r="V26" s="107">
        <v>43982</v>
      </c>
      <c r="W26" s="7">
        <f t="shared" ref="W26:W27" si="6">V26-U26</f>
        <v>91</v>
      </c>
      <c r="X26" s="104" t="s">
        <v>119</v>
      </c>
      <c r="Y26" s="8">
        <f t="shared" si="1"/>
        <v>0</v>
      </c>
      <c r="Z26" s="137"/>
      <c r="AA26" s="126"/>
      <c r="AB26" s="122" t="s">
        <v>62</v>
      </c>
      <c r="AC26" s="122" t="s">
        <v>62</v>
      </c>
      <c r="AD26" s="122" t="s">
        <v>62</v>
      </c>
      <c r="AE26" s="122" t="s">
        <v>62</v>
      </c>
      <c r="AF26" s="122" t="s">
        <v>62</v>
      </c>
      <c r="AG26" s="122" t="s">
        <v>61</v>
      </c>
      <c r="AH26" s="122" t="s">
        <v>62</v>
      </c>
      <c r="AI26" s="122" t="s">
        <v>62</v>
      </c>
      <c r="AJ26" s="122" t="s">
        <v>61</v>
      </c>
      <c r="AK26" s="122" t="s">
        <v>61</v>
      </c>
      <c r="AL26" s="122" t="s">
        <v>62</v>
      </c>
      <c r="AM26" s="122" t="s">
        <v>61</v>
      </c>
      <c r="AN26" s="122" t="s">
        <v>61</v>
      </c>
      <c r="AO26" s="122" t="s">
        <v>61</v>
      </c>
      <c r="AP26" s="122" t="s">
        <v>61</v>
      </c>
      <c r="AQ26" s="122" t="s">
        <v>61</v>
      </c>
      <c r="AR26" s="122" t="s">
        <v>62</v>
      </c>
      <c r="AS26" s="122" t="s">
        <v>62</v>
      </c>
    </row>
    <row r="27" spans="1:45" ht="105" customHeight="1">
      <c r="A27" s="174"/>
      <c r="B27" s="174"/>
      <c r="C27" s="261"/>
      <c r="D27" s="174"/>
      <c r="E27" s="174"/>
      <c r="F27" s="174"/>
      <c r="G27" s="174"/>
      <c r="H27" s="162"/>
      <c r="I27" s="165"/>
      <c r="J27" s="168"/>
      <c r="K27" s="152"/>
      <c r="L27" s="228"/>
      <c r="M27" s="173"/>
      <c r="N27" s="173"/>
      <c r="O27" s="152"/>
      <c r="P27" s="152"/>
      <c r="Q27" s="154"/>
      <c r="R27" s="154"/>
      <c r="S27" s="30" t="s">
        <v>145</v>
      </c>
      <c r="T27" s="106">
        <v>0.3</v>
      </c>
      <c r="U27" s="107">
        <v>43983</v>
      </c>
      <c r="V27" s="107">
        <v>44012</v>
      </c>
      <c r="W27" s="7">
        <f t="shared" si="6"/>
        <v>29</v>
      </c>
      <c r="X27" s="104" t="s">
        <v>119</v>
      </c>
      <c r="Y27" s="8">
        <f t="shared" si="1"/>
        <v>0</v>
      </c>
      <c r="Z27" s="113"/>
      <c r="AA27" s="113"/>
      <c r="AB27" s="122" t="s">
        <v>62</v>
      </c>
      <c r="AC27" s="122" t="s">
        <v>62</v>
      </c>
      <c r="AD27" s="122" t="s">
        <v>62</v>
      </c>
      <c r="AE27" s="122" t="s">
        <v>62</v>
      </c>
      <c r="AF27" s="122" t="s">
        <v>62</v>
      </c>
      <c r="AG27" s="122" t="s">
        <v>61</v>
      </c>
      <c r="AH27" s="122" t="s">
        <v>62</v>
      </c>
      <c r="AI27" s="122" t="s">
        <v>62</v>
      </c>
      <c r="AJ27" s="122" t="s">
        <v>61</v>
      </c>
      <c r="AK27" s="122" t="s">
        <v>61</v>
      </c>
      <c r="AL27" s="122" t="s">
        <v>62</v>
      </c>
      <c r="AM27" s="122" t="s">
        <v>61</v>
      </c>
      <c r="AN27" s="122" t="s">
        <v>61</v>
      </c>
      <c r="AO27" s="122" t="s">
        <v>61</v>
      </c>
      <c r="AP27" s="122" t="s">
        <v>61</v>
      </c>
      <c r="AQ27" s="122" t="s">
        <v>61</v>
      </c>
      <c r="AR27" s="122" t="s">
        <v>62</v>
      </c>
      <c r="AS27" s="122" t="s">
        <v>62</v>
      </c>
    </row>
    <row r="28" spans="1:45">
      <c r="AB28" s="23"/>
      <c r="AC28" s="23"/>
      <c r="AD28" s="23"/>
      <c r="AE28" s="23"/>
      <c r="AF28" s="23"/>
      <c r="AG28" s="23"/>
      <c r="AI28" s="23"/>
      <c r="AJ28" s="23"/>
      <c r="AK28" s="23"/>
      <c r="AL28" s="23"/>
      <c r="AM28" s="23"/>
      <c r="AN28" s="23"/>
      <c r="AO28" s="23"/>
      <c r="AP28" s="23"/>
      <c r="AQ28" s="23"/>
      <c r="AR28" s="23"/>
      <c r="AS28" s="23"/>
    </row>
    <row r="29" spans="1:45">
      <c r="AB29" s="23"/>
      <c r="AC29" s="23"/>
      <c r="AD29" s="23"/>
      <c r="AE29" s="23"/>
      <c r="AF29" s="23"/>
      <c r="AG29" s="23"/>
      <c r="AI29" s="23"/>
      <c r="AJ29" s="23"/>
      <c r="AK29" s="23"/>
      <c r="AL29" s="23"/>
      <c r="AM29" s="23"/>
      <c r="AN29" s="23"/>
      <c r="AO29" s="23"/>
      <c r="AP29" s="23"/>
      <c r="AQ29" s="23"/>
      <c r="AR29" s="23"/>
      <c r="AS29" s="23"/>
    </row>
    <row r="30" spans="1:45">
      <c r="AB30" s="23"/>
      <c r="AC30" s="23"/>
      <c r="AD30" s="23"/>
      <c r="AE30" s="23"/>
      <c r="AF30" s="23"/>
      <c r="AG30" s="23"/>
      <c r="AI30" s="23"/>
      <c r="AJ30" s="23"/>
      <c r="AK30" s="23"/>
      <c r="AL30" s="23"/>
      <c r="AM30" s="23"/>
      <c r="AN30" s="23"/>
      <c r="AO30" s="23"/>
      <c r="AP30" s="23"/>
      <c r="AQ30" s="23"/>
      <c r="AR30" s="23"/>
      <c r="AS30" s="23"/>
    </row>
    <row r="31" spans="1:45">
      <c r="AB31" s="23"/>
      <c r="AC31" s="23"/>
      <c r="AD31" s="23"/>
      <c r="AE31" s="23"/>
      <c r="AF31" s="23"/>
      <c r="AG31" s="23"/>
      <c r="AI31" s="23"/>
      <c r="AJ31" s="23"/>
      <c r="AK31" s="23"/>
      <c r="AL31" s="23"/>
      <c r="AM31" s="23"/>
      <c r="AN31" s="23"/>
      <c r="AO31" s="23"/>
      <c r="AP31" s="23"/>
      <c r="AQ31" s="23"/>
      <c r="AR31" s="23"/>
      <c r="AS31" s="23"/>
    </row>
    <row r="32" spans="1:45">
      <c r="AB32" s="23"/>
      <c r="AC32" s="23"/>
      <c r="AD32" s="23"/>
      <c r="AE32" s="23"/>
      <c r="AF32" s="23"/>
      <c r="AG32" s="23"/>
      <c r="AI32" s="23"/>
      <c r="AJ32" s="23"/>
      <c r="AK32" s="23"/>
      <c r="AL32" s="23"/>
      <c r="AM32" s="23"/>
      <c r="AN32" s="23"/>
      <c r="AO32" s="23"/>
      <c r="AP32" s="23"/>
      <c r="AQ32" s="23"/>
      <c r="AR32" s="23"/>
      <c r="AS32" s="23"/>
    </row>
    <row r="33" spans="28:45">
      <c r="AB33" s="23"/>
      <c r="AC33" s="23"/>
      <c r="AD33" s="23"/>
      <c r="AE33" s="23"/>
      <c r="AF33" s="23"/>
      <c r="AG33" s="23"/>
      <c r="AI33" s="23"/>
      <c r="AJ33" s="23"/>
      <c r="AK33" s="23"/>
      <c r="AL33" s="23"/>
      <c r="AM33" s="23"/>
      <c r="AN33" s="23"/>
      <c r="AO33" s="23"/>
      <c r="AP33" s="23"/>
      <c r="AQ33" s="23"/>
      <c r="AR33" s="23"/>
      <c r="AS33" s="23"/>
    </row>
    <row r="34" spans="28:45">
      <c r="AB34" s="23"/>
      <c r="AC34" s="23"/>
      <c r="AD34" s="23"/>
      <c r="AE34" s="23"/>
      <c r="AF34" s="23"/>
      <c r="AG34" s="23"/>
      <c r="AI34" s="23"/>
      <c r="AJ34" s="23"/>
      <c r="AK34" s="23"/>
      <c r="AL34" s="23"/>
      <c r="AM34" s="23"/>
      <c r="AN34" s="23"/>
      <c r="AO34" s="23"/>
      <c r="AP34" s="23"/>
      <c r="AQ34" s="23"/>
      <c r="AR34" s="23"/>
      <c r="AS34" s="23"/>
    </row>
    <row r="35" spans="28:45">
      <c r="AB35" s="23"/>
      <c r="AC35" s="23"/>
      <c r="AD35" s="23"/>
      <c r="AE35" s="23"/>
      <c r="AF35" s="23"/>
      <c r="AG35" s="23"/>
      <c r="AI35" s="23"/>
      <c r="AJ35" s="23"/>
      <c r="AK35" s="23"/>
      <c r="AL35" s="23"/>
      <c r="AM35" s="23"/>
      <c r="AN35" s="23"/>
      <c r="AO35" s="23"/>
      <c r="AP35" s="23"/>
      <c r="AQ35" s="23"/>
      <c r="AR35" s="23"/>
      <c r="AS35" s="23"/>
    </row>
    <row r="36" spans="28:45">
      <c r="AB36" s="23"/>
      <c r="AC36" s="23"/>
      <c r="AD36" s="23"/>
      <c r="AE36" s="23"/>
      <c r="AF36" s="23"/>
      <c r="AG36" s="23"/>
      <c r="AI36" s="23"/>
      <c r="AJ36" s="23"/>
      <c r="AK36" s="23"/>
      <c r="AL36" s="23"/>
      <c r="AM36" s="23"/>
      <c r="AN36" s="23"/>
      <c r="AO36" s="23"/>
      <c r="AP36" s="23"/>
      <c r="AQ36" s="23"/>
      <c r="AR36" s="23"/>
      <c r="AS36" s="23"/>
    </row>
    <row r="37" spans="28:45">
      <c r="AB37" s="23"/>
      <c r="AC37" s="23"/>
      <c r="AD37" s="23"/>
      <c r="AE37" s="23"/>
      <c r="AF37" s="23"/>
      <c r="AG37" s="23"/>
      <c r="AI37" s="23"/>
      <c r="AJ37" s="23"/>
      <c r="AK37" s="23"/>
      <c r="AL37" s="23"/>
      <c r="AM37" s="23"/>
      <c r="AN37" s="23"/>
      <c r="AO37" s="23"/>
      <c r="AP37" s="23"/>
      <c r="AQ37" s="23"/>
      <c r="AR37" s="23"/>
      <c r="AS37" s="23"/>
    </row>
    <row r="38" spans="28:45">
      <c r="AB38" s="23"/>
      <c r="AC38" s="23"/>
      <c r="AD38" s="23"/>
      <c r="AE38" s="23"/>
      <c r="AF38" s="23"/>
      <c r="AG38" s="23"/>
      <c r="AI38" s="23"/>
      <c r="AJ38" s="23"/>
      <c r="AK38" s="23"/>
      <c r="AL38" s="23"/>
      <c r="AM38" s="23"/>
      <c r="AN38" s="23"/>
      <c r="AO38" s="23"/>
      <c r="AP38" s="23"/>
      <c r="AQ38" s="23"/>
      <c r="AR38" s="23"/>
      <c r="AS38" s="23"/>
    </row>
    <row r="39" spans="28:45">
      <c r="AB39" s="23"/>
      <c r="AC39" s="23"/>
      <c r="AD39" s="23"/>
      <c r="AE39" s="23"/>
      <c r="AF39" s="23"/>
      <c r="AG39" s="23"/>
      <c r="AI39" s="23"/>
      <c r="AJ39" s="23"/>
      <c r="AK39" s="23"/>
      <c r="AL39" s="23"/>
      <c r="AM39" s="23"/>
      <c r="AN39" s="23"/>
      <c r="AO39" s="23"/>
      <c r="AP39" s="23"/>
      <c r="AQ39" s="23"/>
      <c r="AR39" s="23"/>
      <c r="AS39" s="23"/>
    </row>
    <row r="40" spans="28:45">
      <c r="AB40" s="23"/>
      <c r="AC40" s="23"/>
      <c r="AD40" s="23"/>
      <c r="AE40" s="23"/>
      <c r="AF40" s="23"/>
      <c r="AG40" s="23"/>
      <c r="AI40" s="23"/>
      <c r="AJ40" s="23"/>
      <c r="AK40" s="23"/>
      <c r="AL40" s="23"/>
      <c r="AM40" s="23"/>
      <c r="AN40" s="23"/>
      <c r="AO40" s="23"/>
      <c r="AP40" s="23"/>
      <c r="AQ40" s="23"/>
      <c r="AR40" s="23"/>
      <c r="AS40" s="23"/>
    </row>
    <row r="41" spans="28:45">
      <c r="AB41" s="23"/>
      <c r="AC41" s="23"/>
      <c r="AD41" s="23"/>
      <c r="AE41" s="23"/>
      <c r="AF41" s="23"/>
      <c r="AG41" s="23"/>
      <c r="AI41" s="23"/>
      <c r="AJ41" s="23"/>
      <c r="AK41" s="23"/>
      <c r="AL41" s="23"/>
      <c r="AM41" s="23"/>
      <c r="AN41" s="23"/>
      <c r="AO41" s="23"/>
      <c r="AP41" s="23"/>
      <c r="AQ41" s="23"/>
      <c r="AR41" s="23"/>
      <c r="AS41" s="23"/>
    </row>
    <row r="42" spans="28:45">
      <c r="AB42" s="23"/>
      <c r="AC42" s="23"/>
      <c r="AD42" s="23"/>
      <c r="AE42" s="23"/>
      <c r="AF42" s="23"/>
      <c r="AG42" s="23"/>
      <c r="AI42" s="23"/>
      <c r="AJ42" s="23"/>
      <c r="AK42" s="23"/>
      <c r="AL42" s="23"/>
      <c r="AM42" s="23"/>
      <c r="AN42" s="23"/>
      <c r="AO42" s="23"/>
      <c r="AP42" s="23"/>
      <c r="AQ42" s="23"/>
      <c r="AR42" s="23"/>
      <c r="AS42" s="23"/>
    </row>
    <row r="43" spans="28:45">
      <c r="AB43" s="23"/>
      <c r="AC43" s="23"/>
      <c r="AD43" s="23"/>
      <c r="AE43" s="23"/>
      <c r="AF43" s="23"/>
      <c r="AG43" s="23"/>
      <c r="AI43" s="23"/>
      <c r="AJ43" s="23"/>
      <c r="AK43" s="23"/>
      <c r="AL43" s="23"/>
      <c r="AM43" s="23"/>
      <c r="AN43" s="23"/>
      <c r="AO43" s="23"/>
      <c r="AP43" s="23"/>
      <c r="AQ43" s="23"/>
      <c r="AR43" s="23"/>
      <c r="AS43" s="23"/>
    </row>
    <row r="44" spans="28:45">
      <c r="AB44" s="23"/>
      <c r="AC44" s="23"/>
      <c r="AD44" s="23"/>
      <c r="AE44" s="23"/>
      <c r="AF44" s="23"/>
      <c r="AG44" s="23"/>
      <c r="AI44" s="23"/>
      <c r="AJ44" s="23"/>
      <c r="AK44" s="23"/>
      <c r="AL44" s="23"/>
      <c r="AM44" s="23"/>
      <c r="AN44" s="23"/>
      <c r="AO44" s="23"/>
      <c r="AP44" s="23"/>
      <c r="AQ44" s="23"/>
      <c r="AR44" s="23"/>
      <c r="AS44" s="23"/>
    </row>
    <row r="45" spans="28:45">
      <c r="AB45" s="23"/>
      <c r="AC45" s="23"/>
      <c r="AD45" s="23"/>
      <c r="AE45" s="23"/>
      <c r="AF45" s="23"/>
      <c r="AG45" s="23"/>
      <c r="AI45" s="23"/>
      <c r="AJ45" s="23"/>
      <c r="AK45" s="23"/>
      <c r="AL45" s="23"/>
      <c r="AM45" s="23"/>
      <c r="AN45" s="23"/>
      <c r="AO45" s="23"/>
      <c r="AP45" s="23"/>
      <c r="AQ45" s="23"/>
      <c r="AR45" s="23"/>
      <c r="AS45" s="23"/>
    </row>
    <row r="46" spans="28:45">
      <c r="AB46" s="23"/>
      <c r="AC46" s="23"/>
      <c r="AD46" s="23"/>
      <c r="AE46" s="23"/>
      <c r="AF46" s="23"/>
      <c r="AG46" s="23"/>
      <c r="AI46" s="23"/>
      <c r="AJ46" s="23"/>
      <c r="AK46" s="23"/>
      <c r="AL46" s="23"/>
      <c r="AM46" s="23"/>
      <c r="AN46" s="23"/>
      <c r="AO46" s="23"/>
      <c r="AP46" s="23"/>
      <c r="AQ46" s="23"/>
      <c r="AR46" s="23"/>
      <c r="AS46" s="23"/>
    </row>
    <row r="47" spans="28:45">
      <c r="AB47" s="23"/>
      <c r="AC47" s="23"/>
      <c r="AD47" s="23"/>
      <c r="AE47" s="23"/>
      <c r="AF47" s="23"/>
      <c r="AG47" s="23"/>
      <c r="AI47" s="23"/>
      <c r="AJ47" s="23"/>
      <c r="AK47" s="23"/>
      <c r="AL47" s="23"/>
      <c r="AM47" s="23"/>
      <c r="AN47" s="23"/>
      <c r="AO47" s="23"/>
      <c r="AP47" s="23"/>
      <c r="AQ47" s="23"/>
      <c r="AR47" s="23"/>
      <c r="AS47" s="23"/>
    </row>
    <row r="48" spans="28:45">
      <c r="AB48" s="23"/>
      <c r="AC48" s="23"/>
      <c r="AD48" s="23"/>
      <c r="AE48" s="23"/>
      <c r="AF48" s="23"/>
      <c r="AG48" s="23"/>
      <c r="AI48" s="23"/>
      <c r="AJ48" s="23"/>
      <c r="AK48" s="23"/>
      <c r="AL48" s="23"/>
      <c r="AM48" s="23"/>
      <c r="AN48" s="23"/>
      <c r="AO48" s="23"/>
      <c r="AP48" s="23"/>
      <c r="AQ48" s="23"/>
      <c r="AR48" s="23"/>
      <c r="AS48" s="23"/>
    </row>
    <row r="49" spans="28:45">
      <c r="AB49" s="23"/>
      <c r="AC49" s="23"/>
      <c r="AD49" s="23"/>
      <c r="AE49" s="23"/>
      <c r="AF49" s="23"/>
      <c r="AG49" s="23"/>
      <c r="AI49" s="23"/>
      <c r="AJ49" s="23"/>
      <c r="AK49" s="23"/>
      <c r="AL49" s="23"/>
      <c r="AM49" s="23"/>
      <c r="AN49" s="23"/>
      <c r="AO49" s="23"/>
      <c r="AP49" s="23"/>
      <c r="AQ49" s="23"/>
      <c r="AR49" s="23"/>
      <c r="AS49" s="23"/>
    </row>
    <row r="50" spans="28:45">
      <c r="AB50" s="23"/>
      <c r="AC50" s="23"/>
      <c r="AD50" s="23"/>
      <c r="AE50" s="23"/>
      <c r="AF50" s="23"/>
      <c r="AG50" s="23"/>
      <c r="AI50" s="23"/>
      <c r="AJ50" s="23"/>
      <c r="AK50" s="23"/>
      <c r="AL50" s="23"/>
      <c r="AM50" s="23"/>
      <c r="AN50" s="23"/>
      <c r="AO50" s="23"/>
      <c r="AP50" s="23"/>
      <c r="AQ50" s="23"/>
      <c r="AR50" s="23"/>
      <c r="AS50" s="23"/>
    </row>
    <row r="51" spans="28:45">
      <c r="AB51" s="23"/>
      <c r="AC51" s="23"/>
      <c r="AD51" s="23"/>
      <c r="AE51" s="23"/>
      <c r="AF51" s="23"/>
      <c r="AG51" s="23"/>
      <c r="AI51" s="23"/>
      <c r="AJ51" s="23"/>
      <c r="AK51" s="23"/>
      <c r="AL51" s="23"/>
      <c r="AM51" s="23"/>
      <c r="AN51" s="23"/>
      <c r="AO51" s="23"/>
      <c r="AP51" s="23"/>
      <c r="AQ51" s="23"/>
      <c r="AR51" s="23"/>
      <c r="AS51" s="23"/>
    </row>
    <row r="52" spans="28:45">
      <c r="AB52" s="23"/>
      <c r="AC52" s="23"/>
      <c r="AD52" s="23"/>
      <c r="AE52" s="23"/>
      <c r="AF52" s="23"/>
      <c r="AG52" s="23"/>
      <c r="AI52" s="23"/>
      <c r="AJ52" s="23"/>
      <c r="AK52" s="23"/>
      <c r="AL52" s="23"/>
      <c r="AM52" s="23"/>
      <c r="AN52" s="23"/>
      <c r="AO52" s="23"/>
      <c r="AP52" s="23"/>
      <c r="AQ52" s="23"/>
      <c r="AR52" s="23"/>
      <c r="AS52" s="23"/>
    </row>
    <row r="53" spans="28:45">
      <c r="AB53" s="23"/>
      <c r="AC53" s="23"/>
      <c r="AD53" s="23"/>
      <c r="AE53" s="23"/>
      <c r="AF53" s="23"/>
      <c r="AG53" s="23"/>
      <c r="AI53" s="23"/>
      <c r="AJ53" s="23"/>
      <c r="AK53" s="23"/>
      <c r="AL53" s="23"/>
      <c r="AM53" s="23"/>
      <c r="AN53" s="23"/>
      <c r="AO53" s="23"/>
      <c r="AP53" s="23"/>
      <c r="AQ53" s="23"/>
      <c r="AR53" s="23"/>
      <c r="AS53" s="23"/>
    </row>
    <row r="54" spans="28:45">
      <c r="AB54" s="23"/>
      <c r="AC54" s="23"/>
      <c r="AD54" s="23"/>
      <c r="AE54" s="23"/>
      <c r="AF54" s="23"/>
      <c r="AG54" s="23"/>
      <c r="AI54" s="23"/>
      <c r="AJ54" s="23"/>
      <c r="AK54" s="23"/>
      <c r="AL54" s="23"/>
      <c r="AM54" s="23"/>
      <c r="AN54" s="23"/>
      <c r="AO54" s="23"/>
      <c r="AP54" s="23"/>
      <c r="AQ54" s="23"/>
      <c r="AR54" s="23"/>
      <c r="AS54" s="23"/>
    </row>
    <row r="55" spans="28:45">
      <c r="AB55" s="23"/>
      <c r="AC55" s="23"/>
      <c r="AD55" s="23"/>
      <c r="AE55" s="23"/>
      <c r="AF55" s="23"/>
      <c r="AG55" s="23"/>
      <c r="AI55" s="23"/>
      <c r="AJ55" s="23"/>
      <c r="AK55" s="23"/>
      <c r="AL55" s="23"/>
      <c r="AM55" s="23"/>
      <c r="AN55" s="23"/>
      <c r="AO55" s="23"/>
      <c r="AP55" s="23"/>
      <c r="AQ55" s="23"/>
      <c r="AR55" s="23"/>
      <c r="AS55" s="23"/>
    </row>
    <row r="56" spans="28:45">
      <c r="AB56" s="23"/>
      <c r="AC56" s="23"/>
      <c r="AD56" s="23"/>
      <c r="AE56" s="23"/>
      <c r="AF56" s="23"/>
      <c r="AG56" s="23"/>
      <c r="AI56" s="23"/>
      <c r="AJ56" s="23"/>
      <c r="AK56" s="23"/>
      <c r="AL56" s="23"/>
      <c r="AM56" s="23"/>
      <c r="AN56" s="23"/>
      <c r="AO56" s="23"/>
      <c r="AP56" s="23"/>
      <c r="AQ56" s="23"/>
      <c r="AR56" s="23"/>
      <c r="AS56" s="23"/>
    </row>
    <row r="57" spans="28:45">
      <c r="AB57" s="23"/>
      <c r="AC57" s="23"/>
      <c r="AD57" s="23"/>
      <c r="AE57" s="23"/>
      <c r="AF57" s="23"/>
      <c r="AG57" s="23"/>
      <c r="AI57" s="23"/>
      <c r="AJ57" s="23"/>
      <c r="AK57" s="23"/>
      <c r="AL57" s="23"/>
      <c r="AM57" s="23"/>
      <c r="AN57" s="23"/>
      <c r="AO57" s="23"/>
      <c r="AP57" s="23"/>
      <c r="AQ57" s="23"/>
      <c r="AR57" s="23"/>
      <c r="AS57" s="23"/>
    </row>
    <row r="58" spans="28:45">
      <c r="AB58" s="23"/>
      <c r="AC58" s="23"/>
      <c r="AD58" s="23"/>
      <c r="AE58" s="23"/>
      <c r="AF58" s="23"/>
      <c r="AG58" s="23"/>
      <c r="AI58" s="23"/>
      <c r="AJ58" s="23"/>
      <c r="AK58" s="23"/>
      <c r="AL58" s="23"/>
      <c r="AM58" s="23"/>
      <c r="AN58" s="23"/>
      <c r="AO58" s="23"/>
      <c r="AP58" s="23"/>
      <c r="AQ58" s="23"/>
      <c r="AR58" s="23"/>
      <c r="AS58" s="23"/>
    </row>
    <row r="59" spans="28:45">
      <c r="AB59" s="23"/>
      <c r="AC59" s="23"/>
      <c r="AD59" s="23"/>
      <c r="AE59" s="23"/>
      <c r="AF59" s="23"/>
      <c r="AG59" s="23"/>
      <c r="AI59" s="23"/>
      <c r="AJ59" s="23"/>
      <c r="AK59" s="23"/>
      <c r="AL59" s="23"/>
      <c r="AM59" s="23"/>
      <c r="AN59" s="23"/>
      <c r="AO59" s="23"/>
      <c r="AP59" s="23"/>
      <c r="AQ59" s="23"/>
      <c r="AR59" s="23"/>
      <c r="AS59" s="23"/>
    </row>
    <row r="60" spans="28:45">
      <c r="AB60" s="23"/>
      <c r="AC60" s="23"/>
      <c r="AD60" s="23"/>
      <c r="AE60" s="23"/>
      <c r="AF60" s="23"/>
      <c r="AG60" s="23"/>
      <c r="AI60" s="23"/>
      <c r="AJ60" s="23"/>
      <c r="AK60" s="23"/>
      <c r="AL60" s="23"/>
      <c r="AM60" s="23"/>
      <c r="AN60" s="23"/>
      <c r="AO60" s="23"/>
      <c r="AP60" s="23"/>
      <c r="AQ60" s="23"/>
      <c r="AR60" s="23"/>
      <c r="AS60" s="23"/>
    </row>
  </sheetData>
  <mergeCells count="80">
    <mergeCell ref="B2:C4"/>
    <mergeCell ref="D2:AA2"/>
    <mergeCell ref="AB2:AS2"/>
    <mergeCell ref="D3:Q3"/>
    <mergeCell ref="R3:AA3"/>
    <mergeCell ref="AB3:AS3"/>
    <mergeCell ref="D4:AA4"/>
    <mergeCell ref="AB4:AS4"/>
    <mergeCell ref="AB6:AS6"/>
    <mergeCell ref="B8:B15"/>
    <mergeCell ref="C8:C15"/>
    <mergeCell ref="D8:D17"/>
    <mergeCell ref="E8:E17"/>
    <mergeCell ref="F8:F17"/>
    <mergeCell ref="G8:G27"/>
    <mergeCell ref="H8:H27"/>
    <mergeCell ref="I8:I27"/>
    <mergeCell ref="Z6:AA6"/>
    <mergeCell ref="P8:P15"/>
    <mergeCell ref="Q8:Q15"/>
    <mergeCell ref="R8:R15"/>
    <mergeCell ref="B16:B17"/>
    <mergeCell ref="C16:C17"/>
    <mergeCell ref="K16:K17"/>
    <mergeCell ref="A6:A7"/>
    <mergeCell ref="B6:J6"/>
    <mergeCell ref="K6:R6"/>
    <mergeCell ref="S6:V6"/>
    <mergeCell ref="X6:X7"/>
    <mergeCell ref="L16:L17"/>
    <mergeCell ref="M16:M17"/>
    <mergeCell ref="N16:N17"/>
    <mergeCell ref="O16:O17"/>
    <mergeCell ref="J8:J27"/>
    <mergeCell ref="K8:K15"/>
    <mergeCell ref="L8:L15"/>
    <mergeCell ref="M8:M15"/>
    <mergeCell ref="N8:N15"/>
    <mergeCell ref="O8:O11"/>
    <mergeCell ref="P16:P17"/>
    <mergeCell ref="Q16:Q17"/>
    <mergeCell ref="R16:R17"/>
    <mergeCell ref="B18:B27"/>
    <mergeCell ref="C18:C27"/>
    <mergeCell ref="D18:D27"/>
    <mergeCell ref="E18:E27"/>
    <mergeCell ref="F18:F27"/>
    <mergeCell ref="K18:K19"/>
    <mergeCell ref="L18:L19"/>
    <mergeCell ref="M18:M19"/>
    <mergeCell ref="N18:N19"/>
    <mergeCell ref="O18:O19"/>
    <mergeCell ref="O22:O24"/>
    <mergeCell ref="P22:P24"/>
    <mergeCell ref="Q22:Q24"/>
    <mergeCell ref="A8:A27"/>
    <mergeCell ref="P18:P19"/>
    <mergeCell ref="Q18:Q19"/>
    <mergeCell ref="R18:R19"/>
    <mergeCell ref="K20:K21"/>
    <mergeCell ref="L20:L21"/>
    <mergeCell ref="M20:M21"/>
    <mergeCell ref="N20:N21"/>
    <mergeCell ref="O20:O21"/>
    <mergeCell ref="P20:P21"/>
    <mergeCell ref="Q20:Q21"/>
    <mergeCell ref="R20:R21"/>
    <mergeCell ref="K22:K24"/>
    <mergeCell ref="L22:L24"/>
    <mergeCell ref="M22:M24"/>
    <mergeCell ref="N22:N24"/>
    <mergeCell ref="R22:R24"/>
    <mergeCell ref="Q25:Q27"/>
    <mergeCell ref="R25:R27"/>
    <mergeCell ref="K25:K27"/>
    <mergeCell ref="L25:L27"/>
    <mergeCell ref="M25:M27"/>
    <mergeCell ref="N25:N27"/>
    <mergeCell ref="O25:O27"/>
    <mergeCell ref="P25:P27"/>
  </mergeCells>
  <conditionalFormatting sqref="AB28:AG560 AI28:AS560 AB8:AG15 AI8:AS15 AB20:AP20">
    <cfRule type="cellIs" dxfId="237" priority="18" operator="equal">
      <formula>"Aplica"</formula>
    </cfRule>
  </conditionalFormatting>
  <conditionalFormatting sqref="AB16:AG16 AI16:AS16">
    <cfRule type="cellIs" dxfId="236" priority="17" operator="equal">
      <formula>"Aplica"</formula>
    </cfRule>
  </conditionalFormatting>
  <conditionalFormatting sqref="AB18:AG18 AI18:AS18">
    <cfRule type="cellIs" dxfId="235" priority="16" operator="equal">
      <formula>"Aplica"</formula>
    </cfRule>
  </conditionalFormatting>
  <conditionalFormatting sqref="AH8:AH14 AH28:AH560">
    <cfRule type="cellIs" dxfId="234" priority="15" operator="equal">
      <formula>"Aplica"</formula>
    </cfRule>
  </conditionalFormatting>
  <conditionalFormatting sqref="AH16">
    <cfRule type="cellIs" dxfId="233" priority="14" operator="equal">
      <formula>"Aplica"</formula>
    </cfRule>
  </conditionalFormatting>
  <conditionalFormatting sqref="AH18">
    <cfRule type="cellIs" dxfId="232" priority="13" operator="equal">
      <formula>"Aplica"</formula>
    </cfRule>
  </conditionalFormatting>
  <conditionalFormatting sqref="AH15">
    <cfRule type="cellIs" dxfId="231" priority="12" operator="equal">
      <formula>"Aplica"</formula>
    </cfRule>
  </conditionalFormatting>
  <conditionalFormatting sqref="AB17:AG17 AI17:AS17">
    <cfRule type="cellIs" dxfId="230" priority="11" operator="equal">
      <formula>"Aplica"</formula>
    </cfRule>
  </conditionalFormatting>
  <conditionalFormatting sqref="AH17">
    <cfRule type="cellIs" dxfId="229" priority="10" operator="equal">
      <formula>"Aplica"</formula>
    </cfRule>
  </conditionalFormatting>
  <conditionalFormatting sqref="AB19:AG19 AI19:AS19">
    <cfRule type="cellIs" dxfId="228" priority="9" operator="equal">
      <formula>"Aplica"</formula>
    </cfRule>
  </conditionalFormatting>
  <conditionalFormatting sqref="AH19">
    <cfRule type="cellIs" dxfId="227" priority="8" operator="equal">
      <formula>"Aplica"</formula>
    </cfRule>
  </conditionalFormatting>
  <conditionalFormatting sqref="AQ20:AS20">
    <cfRule type="cellIs" dxfId="226" priority="7" operator="equal">
      <formula>"Aplica"</formula>
    </cfRule>
  </conditionalFormatting>
  <conditionalFormatting sqref="AB21:AP21">
    <cfRule type="cellIs" dxfId="225" priority="6" operator="equal">
      <formula>"Aplica"</formula>
    </cfRule>
  </conditionalFormatting>
  <conditionalFormatting sqref="AQ21:AS21">
    <cfRule type="cellIs" dxfId="224" priority="5" operator="equal">
      <formula>"Aplica"</formula>
    </cfRule>
  </conditionalFormatting>
  <conditionalFormatting sqref="AB25:AG27 AI25:AS27">
    <cfRule type="cellIs" dxfId="223" priority="4" operator="equal">
      <formula>"Aplica"</formula>
    </cfRule>
  </conditionalFormatting>
  <conditionalFormatting sqref="AH25:AH27">
    <cfRule type="cellIs" dxfId="222" priority="3" operator="equal">
      <formula>"Aplica"</formula>
    </cfRule>
  </conditionalFormatting>
  <conditionalFormatting sqref="AB22:AG24 AI22:AS24">
    <cfRule type="cellIs" dxfId="221" priority="2" operator="equal">
      <formula>"Aplica"</formula>
    </cfRule>
  </conditionalFormatting>
  <conditionalFormatting sqref="AH22:AH24">
    <cfRule type="cellIs" dxfId="220" priority="1" operator="equal">
      <formula>"Aplica"</formula>
    </cfRule>
  </conditionalFormatting>
  <dataValidations count="3">
    <dataValidation type="list" allowBlank="1" showInputMessage="1" showErrorMessage="1" sqref="AB8:AS27" xr:uid="{00000000-0002-0000-0100-000000000000}">
      <formula1>"Aplica, -"</formula1>
    </dataValidation>
    <dataValidation type="list" allowBlank="1" showInputMessage="1" showErrorMessage="1" sqref="E8 E18" xr:uid="{00000000-0002-0000-0100-000001000000}">
      <formula1>INDIRECT(D8)</formula1>
    </dataValidation>
    <dataValidation type="list" allowBlank="1" showInputMessage="1" showErrorMessage="1" sqref="AB28:AG359 AI28:AS359" xr:uid="{00000000-0002-0000-0100-000002000000}">
      <formula1>"Aplica"</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'C:\Users\ALEXAN~1\AppData\Local\Temp\Rar$DIa0.434\[4. Plan de acción APIC.xlsx]Hoja2'!#REF!</xm:f>
          </x14:formula1>
          <xm:sqref>X8:X27 B16 F8 F18 B8:D8 B18:D18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56"/>
  <sheetViews>
    <sheetView topLeftCell="A7" zoomScale="40" zoomScaleNormal="40" workbookViewId="0">
      <selection activeCell="S8" sqref="S8:S19"/>
    </sheetView>
  </sheetViews>
  <sheetFormatPr defaultColWidth="11.42578125" defaultRowHeight="13.9"/>
  <cols>
    <col min="1" max="1" width="5.5703125" style="1" customWidth="1"/>
    <col min="2" max="2" width="22.5703125" style="1" customWidth="1"/>
    <col min="3" max="3" width="18.42578125" style="1" customWidth="1"/>
    <col min="4" max="5" width="21.28515625" style="1" customWidth="1"/>
    <col min="6" max="8" width="28.5703125" style="1" customWidth="1"/>
    <col min="9" max="10" width="21.140625" style="1" customWidth="1"/>
    <col min="11" max="11" width="17.85546875" style="1" customWidth="1"/>
    <col min="12" max="12" width="23.140625" style="1" customWidth="1"/>
    <col min="13" max="14" width="19.85546875" style="1" customWidth="1"/>
    <col min="15" max="15" width="13.85546875" style="1" customWidth="1"/>
    <col min="16" max="16" width="17.140625" style="1" customWidth="1"/>
    <col min="17" max="17" width="19.7109375" style="1" customWidth="1"/>
    <col min="18" max="18" width="23.7109375" style="1" customWidth="1"/>
    <col min="19" max="19" width="34.7109375" style="1" customWidth="1"/>
    <col min="20" max="20" width="23.5703125" style="1" customWidth="1"/>
    <col min="21" max="21" width="23.85546875" style="1" customWidth="1"/>
    <col min="22" max="22" width="20.28515625" style="1" customWidth="1"/>
    <col min="23" max="23" width="19.85546875" style="1" hidden="1" customWidth="1"/>
    <col min="24" max="24" width="21.5703125" style="1" customWidth="1"/>
    <col min="25" max="25" width="19.85546875" style="1" hidden="1" customWidth="1"/>
    <col min="26" max="26" width="26.7109375" style="1" customWidth="1"/>
    <col min="27" max="27" width="21.28515625" style="1" customWidth="1"/>
    <col min="28" max="28" width="17.5703125" style="1" customWidth="1"/>
    <col min="29" max="29" width="18.140625" style="1" customWidth="1"/>
    <col min="30" max="30" width="19" style="1" customWidth="1"/>
    <col min="31" max="31" width="24.85546875" style="1" customWidth="1"/>
    <col min="32" max="32" width="17" style="1" customWidth="1"/>
    <col min="33" max="33" width="17.85546875" style="1" customWidth="1"/>
    <col min="34" max="34" width="15.42578125" style="1" customWidth="1"/>
    <col min="35" max="35" width="19.7109375" style="1" customWidth="1"/>
    <col min="36" max="36" width="18.7109375" style="1" customWidth="1"/>
    <col min="37" max="37" width="15.7109375" style="1" customWidth="1"/>
    <col min="38" max="38" width="19.28515625" style="1" customWidth="1"/>
    <col min="39" max="41" width="15.7109375" style="1" customWidth="1"/>
    <col min="42" max="42" width="24.5703125" style="1" customWidth="1"/>
    <col min="43" max="45" width="20.42578125" style="1" customWidth="1"/>
    <col min="46" max="16384" width="11.42578125" style="1"/>
  </cols>
  <sheetData>
    <row r="1" spans="1:45" ht="14.45" thickBot="1"/>
    <row r="2" spans="1:45" ht="45" customHeight="1" thickBot="1">
      <c r="B2" s="303"/>
      <c r="C2" s="304"/>
      <c r="D2" s="309" t="s">
        <v>0</v>
      </c>
      <c r="E2" s="310"/>
      <c r="F2" s="310"/>
      <c r="G2" s="310"/>
      <c r="H2" s="310"/>
      <c r="I2" s="310"/>
      <c r="J2" s="310"/>
      <c r="K2" s="310"/>
      <c r="L2" s="310"/>
      <c r="M2" s="310"/>
      <c r="N2" s="310"/>
      <c r="O2" s="310"/>
      <c r="P2" s="310"/>
      <c r="Q2" s="310"/>
      <c r="R2" s="310"/>
      <c r="S2" s="310"/>
      <c r="T2" s="310"/>
      <c r="U2" s="310"/>
      <c r="V2" s="310"/>
      <c r="W2" s="310"/>
      <c r="X2" s="310"/>
      <c r="Y2" s="310"/>
      <c r="Z2" s="310"/>
      <c r="AA2" s="311"/>
      <c r="AB2" s="312" t="s">
        <v>0</v>
      </c>
      <c r="AC2" s="313"/>
      <c r="AD2" s="313"/>
      <c r="AE2" s="313"/>
      <c r="AF2" s="313"/>
      <c r="AG2" s="313"/>
      <c r="AH2" s="313"/>
      <c r="AI2" s="313"/>
      <c r="AJ2" s="313"/>
      <c r="AK2" s="313"/>
      <c r="AL2" s="313"/>
      <c r="AM2" s="313"/>
      <c r="AN2" s="313"/>
      <c r="AO2" s="313"/>
      <c r="AP2" s="313"/>
      <c r="AQ2" s="313"/>
      <c r="AR2" s="313"/>
      <c r="AS2" s="313"/>
    </row>
    <row r="3" spans="1:45" ht="45" customHeight="1" thickBot="1">
      <c r="B3" s="305"/>
      <c r="C3" s="306"/>
      <c r="D3" s="314" t="s">
        <v>1</v>
      </c>
      <c r="E3" s="315"/>
      <c r="F3" s="315"/>
      <c r="G3" s="315"/>
      <c r="H3" s="315"/>
      <c r="I3" s="315"/>
      <c r="J3" s="315"/>
      <c r="K3" s="315"/>
      <c r="L3" s="315"/>
      <c r="M3" s="315"/>
      <c r="N3" s="315"/>
      <c r="O3" s="315"/>
      <c r="P3" s="315"/>
      <c r="Q3" s="316"/>
      <c r="R3" s="317" t="s">
        <v>2</v>
      </c>
      <c r="S3" s="315"/>
      <c r="T3" s="315"/>
      <c r="U3" s="315"/>
      <c r="V3" s="315"/>
      <c r="W3" s="315"/>
      <c r="X3" s="315"/>
      <c r="Y3" s="315"/>
      <c r="Z3" s="315"/>
      <c r="AA3" s="318"/>
      <c r="AB3" s="319"/>
      <c r="AC3" s="320"/>
      <c r="AD3" s="320"/>
      <c r="AE3" s="320"/>
      <c r="AF3" s="320"/>
      <c r="AG3" s="320"/>
      <c r="AH3" s="320"/>
      <c r="AI3" s="320"/>
      <c r="AJ3" s="320"/>
      <c r="AK3" s="320"/>
      <c r="AL3" s="320"/>
      <c r="AM3" s="320"/>
      <c r="AN3" s="320"/>
      <c r="AO3" s="320"/>
      <c r="AP3" s="320"/>
      <c r="AQ3" s="320"/>
      <c r="AR3" s="320"/>
      <c r="AS3" s="320"/>
    </row>
    <row r="4" spans="1:45" ht="45" customHeight="1" thickBot="1">
      <c r="B4" s="307"/>
      <c r="C4" s="308"/>
      <c r="D4" s="314" t="s">
        <v>3</v>
      </c>
      <c r="E4" s="315"/>
      <c r="F4" s="315"/>
      <c r="G4" s="315"/>
      <c r="H4" s="315"/>
      <c r="I4" s="315"/>
      <c r="J4" s="315"/>
      <c r="K4" s="315"/>
      <c r="L4" s="315"/>
      <c r="M4" s="315"/>
      <c r="N4" s="315"/>
      <c r="O4" s="315"/>
      <c r="P4" s="315"/>
      <c r="Q4" s="315"/>
      <c r="R4" s="315"/>
      <c r="S4" s="315"/>
      <c r="T4" s="315"/>
      <c r="U4" s="315"/>
      <c r="V4" s="315"/>
      <c r="W4" s="315"/>
      <c r="X4" s="315"/>
      <c r="Y4" s="315"/>
      <c r="Z4" s="315"/>
      <c r="AA4" s="318"/>
      <c r="AB4" s="319"/>
      <c r="AC4" s="320"/>
      <c r="AD4" s="320"/>
      <c r="AE4" s="320"/>
      <c r="AF4" s="320"/>
      <c r="AG4" s="320"/>
      <c r="AH4" s="320"/>
      <c r="AI4" s="320"/>
      <c r="AJ4" s="320"/>
      <c r="AK4" s="320"/>
      <c r="AL4" s="320"/>
      <c r="AM4" s="320"/>
      <c r="AN4" s="320"/>
      <c r="AO4" s="320"/>
      <c r="AP4" s="320"/>
      <c r="AQ4" s="320"/>
      <c r="AR4" s="320"/>
      <c r="AS4" s="320"/>
    </row>
    <row r="6" spans="1:45" ht="36" customHeight="1">
      <c r="A6" s="323" t="s">
        <v>4</v>
      </c>
      <c r="B6" s="324" t="s">
        <v>5</v>
      </c>
      <c r="C6" s="325"/>
      <c r="D6" s="325"/>
      <c r="E6" s="325"/>
      <c r="F6" s="325"/>
      <c r="G6" s="325"/>
      <c r="H6" s="325"/>
      <c r="I6" s="325"/>
      <c r="J6" s="326"/>
      <c r="K6" s="327" t="s">
        <v>6</v>
      </c>
      <c r="L6" s="328"/>
      <c r="M6" s="328"/>
      <c r="N6" s="328"/>
      <c r="O6" s="328"/>
      <c r="P6" s="328"/>
      <c r="Q6" s="328"/>
      <c r="R6" s="329"/>
      <c r="S6" s="330" t="s">
        <v>7</v>
      </c>
      <c r="T6" s="330"/>
      <c r="U6" s="330"/>
      <c r="V6" s="330"/>
      <c r="W6" s="103"/>
      <c r="X6" s="331" t="s">
        <v>8</v>
      </c>
      <c r="Y6" s="103"/>
      <c r="Z6" s="331" t="s">
        <v>9</v>
      </c>
      <c r="AA6" s="331"/>
      <c r="AB6" s="321" t="s">
        <v>10</v>
      </c>
      <c r="AC6" s="322"/>
      <c r="AD6" s="322"/>
      <c r="AE6" s="322"/>
      <c r="AF6" s="322"/>
      <c r="AG6" s="322"/>
      <c r="AH6" s="322"/>
      <c r="AI6" s="322"/>
      <c r="AJ6" s="322"/>
      <c r="AK6" s="322"/>
      <c r="AL6" s="322"/>
      <c r="AM6" s="322"/>
      <c r="AN6" s="322"/>
      <c r="AO6" s="322"/>
      <c r="AP6" s="322"/>
      <c r="AQ6" s="322"/>
      <c r="AR6" s="322"/>
      <c r="AS6" s="322"/>
    </row>
    <row r="7" spans="1:45" ht="108" customHeight="1">
      <c r="A7" s="323"/>
      <c r="B7" s="2" t="s">
        <v>11</v>
      </c>
      <c r="C7" s="2" t="s">
        <v>12</v>
      </c>
      <c r="D7" s="2" t="s">
        <v>13</v>
      </c>
      <c r="E7" s="2" t="s">
        <v>14</v>
      </c>
      <c r="F7" s="2" t="s">
        <v>15</v>
      </c>
      <c r="G7" s="2" t="s">
        <v>561</v>
      </c>
      <c r="H7" s="2" t="s">
        <v>17</v>
      </c>
      <c r="I7" s="2" t="s">
        <v>18</v>
      </c>
      <c r="J7" s="2" t="s">
        <v>19</v>
      </c>
      <c r="K7" s="3" t="s">
        <v>20</v>
      </c>
      <c r="L7" s="3" t="s">
        <v>21</v>
      </c>
      <c r="M7" s="3" t="s">
        <v>22</v>
      </c>
      <c r="N7" s="3" t="s">
        <v>23</v>
      </c>
      <c r="O7" s="3" t="s">
        <v>24</v>
      </c>
      <c r="P7" s="3" t="s">
        <v>25</v>
      </c>
      <c r="Q7" s="3" t="s">
        <v>19</v>
      </c>
      <c r="R7" s="3" t="s">
        <v>562</v>
      </c>
      <c r="S7" s="4" t="s">
        <v>27</v>
      </c>
      <c r="T7" s="4" t="s">
        <v>18</v>
      </c>
      <c r="U7" s="4" t="s">
        <v>28</v>
      </c>
      <c r="V7" s="4" t="s">
        <v>29</v>
      </c>
      <c r="W7" s="4"/>
      <c r="X7" s="331"/>
      <c r="Y7" s="4" t="s">
        <v>19</v>
      </c>
      <c r="Z7" s="5" t="s">
        <v>30</v>
      </c>
      <c r="AA7" s="5" t="s">
        <v>31</v>
      </c>
      <c r="AB7" s="6" t="s">
        <v>32</v>
      </c>
      <c r="AC7" s="6" t="s">
        <v>33</v>
      </c>
      <c r="AD7" s="6" t="s">
        <v>34</v>
      </c>
      <c r="AE7" s="6" t="s">
        <v>35</v>
      </c>
      <c r="AF7" s="6" t="s">
        <v>36</v>
      </c>
      <c r="AG7" s="6" t="s">
        <v>37</v>
      </c>
      <c r="AH7" s="6" t="s">
        <v>38</v>
      </c>
      <c r="AI7" s="6" t="s">
        <v>39</v>
      </c>
      <c r="AJ7" s="6" t="s">
        <v>40</v>
      </c>
      <c r="AK7" s="6" t="s">
        <v>41</v>
      </c>
      <c r="AL7" s="6" t="s">
        <v>42</v>
      </c>
      <c r="AM7" s="6" t="s">
        <v>43</v>
      </c>
      <c r="AN7" s="6" t="s">
        <v>44</v>
      </c>
      <c r="AO7" s="6" t="s">
        <v>45</v>
      </c>
      <c r="AP7" s="6" t="s">
        <v>46</v>
      </c>
      <c r="AQ7" s="6" t="s">
        <v>47</v>
      </c>
      <c r="AR7" s="6" t="s">
        <v>48</v>
      </c>
      <c r="AS7" s="6" t="s">
        <v>49</v>
      </c>
    </row>
    <row r="8" spans="1:45" ht="70.5" customHeight="1">
      <c r="A8" s="158">
        <v>3</v>
      </c>
      <c r="B8" s="158" t="s">
        <v>130</v>
      </c>
      <c r="C8" s="277" t="s">
        <v>146</v>
      </c>
      <c r="D8" s="273" t="s">
        <v>52</v>
      </c>
      <c r="E8" s="273" t="s">
        <v>147</v>
      </c>
      <c r="F8" s="273" t="s">
        <v>148</v>
      </c>
      <c r="G8" s="273" t="s">
        <v>149</v>
      </c>
      <c r="H8" s="238" t="s">
        <v>150</v>
      </c>
      <c r="I8" s="276">
        <v>100</v>
      </c>
      <c r="J8" s="175">
        <f>(Q8*L8)+(Q12*L12)+(Q16*L16)</f>
        <v>0</v>
      </c>
      <c r="K8" s="195" t="s">
        <v>151</v>
      </c>
      <c r="L8" s="172">
        <v>0.4</v>
      </c>
      <c r="M8" s="193">
        <v>43831</v>
      </c>
      <c r="N8" s="193">
        <v>44012</v>
      </c>
      <c r="O8" s="195"/>
      <c r="P8" s="195" t="s">
        <v>152</v>
      </c>
      <c r="Q8" s="192">
        <f>(Y8*T8)+(Y9*T9)+(Y10*T10)+(Y11*T11)</f>
        <v>0</v>
      </c>
      <c r="R8" s="272" t="s">
        <v>99</v>
      </c>
      <c r="S8" s="118" t="s">
        <v>153</v>
      </c>
      <c r="T8" s="84">
        <v>0.4</v>
      </c>
      <c r="U8" s="31">
        <v>43831</v>
      </c>
      <c r="V8" s="31">
        <v>44012</v>
      </c>
      <c r="W8" s="19">
        <f>V8-U8</f>
        <v>181</v>
      </c>
      <c r="X8" s="112"/>
      <c r="Y8" s="20">
        <f t="shared" ref="Y8:Y19" si="0">IF(X8="ejecutado",1,0)</f>
        <v>0</v>
      </c>
      <c r="Z8" s="21"/>
      <c r="AA8" s="21"/>
      <c r="AB8" s="116" t="s">
        <v>61</v>
      </c>
      <c r="AC8" s="116" t="s">
        <v>61</v>
      </c>
      <c r="AD8" s="116" t="s">
        <v>62</v>
      </c>
      <c r="AE8" s="116" t="s">
        <v>61</v>
      </c>
      <c r="AF8" s="116" t="s">
        <v>61</v>
      </c>
      <c r="AG8" s="116" t="s">
        <v>61</v>
      </c>
      <c r="AH8" s="116" t="s">
        <v>62</v>
      </c>
      <c r="AI8" s="116" t="s">
        <v>62</v>
      </c>
      <c r="AJ8" s="116" t="s">
        <v>61</v>
      </c>
      <c r="AK8" s="116" t="s">
        <v>61</v>
      </c>
      <c r="AL8" s="116" t="s">
        <v>61</v>
      </c>
      <c r="AM8" s="116" t="s">
        <v>61</v>
      </c>
      <c r="AN8" s="116" t="s">
        <v>61</v>
      </c>
      <c r="AO8" s="116" t="s">
        <v>61</v>
      </c>
      <c r="AP8" s="116" t="s">
        <v>62</v>
      </c>
      <c r="AQ8" s="116" t="s">
        <v>61</v>
      </c>
      <c r="AR8" s="116" t="s">
        <v>62</v>
      </c>
      <c r="AS8" s="116" t="s">
        <v>61</v>
      </c>
    </row>
    <row r="9" spans="1:45" ht="70.5" customHeight="1">
      <c r="A9" s="174"/>
      <c r="B9" s="174"/>
      <c r="C9" s="278"/>
      <c r="D9" s="274"/>
      <c r="E9" s="274"/>
      <c r="F9" s="274"/>
      <c r="G9" s="274"/>
      <c r="H9" s="238"/>
      <c r="I9" s="276"/>
      <c r="J9" s="229"/>
      <c r="K9" s="195"/>
      <c r="L9" s="172"/>
      <c r="M9" s="193"/>
      <c r="N9" s="193"/>
      <c r="O9" s="195"/>
      <c r="P9" s="195"/>
      <c r="Q9" s="192"/>
      <c r="R9" s="272"/>
      <c r="S9" s="118" t="s">
        <v>154</v>
      </c>
      <c r="T9" s="84">
        <v>0.2</v>
      </c>
      <c r="U9" s="85">
        <v>43922</v>
      </c>
      <c r="V9" s="85">
        <v>44012</v>
      </c>
      <c r="W9" s="19"/>
      <c r="X9" s="112"/>
      <c r="Y9" s="20">
        <f t="shared" si="0"/>
        <v>0</v>
      </c>
      <c r="Z9" s="21"/>
      <c r="AA9" s="21"/>
      <c r="AB9" s="116"/>
      <c r="AC9" s="116"/>
      <c r="AD9" s="116" t="s">
        <v>62</v>
      </c>
      <c r="AE9" s="116"/>
      <c r="AF9" s="116"/>
      <c r="AG9" s="116"/>
      <c r="AH9" s="116" t="s">
        <v>62</v>
      </c>
      <c r="AI9" s="116" t="s">
        <v>62</v>
      </c>
      <c r="AJ9" s="116"/>
      <c r="AK9" s="116"/>
      <c r="AL9" s="116"/>
      <c r="AM9" s="116"/>
      <c r="AN9" s="116"/>
      <c r="AO9" s="116"/>
      <c r="AP9" s="116" t="s">
        <v>62</v>
      </c>
      <c r="AQ9" s="116"/>
      <c r="AR9" s="116" t="s">
        <v>62</v>
      </c>
      <c r="AS9" s="116"/>
    </row>
    <row r="10" spans="1:45" ht="70.5" customHeight="1">
      <c r="A10" s="174"/>
      <c r="B10" s="174"/>
      <c r="C10" s="278"/>
      <c r="D10" s="274"/>
      <c r="E10" s="274"/>
      <c r="F10" s="274"/>
      <c r="G10" s="274"/>
      <c r="H10" s="238"/>
      <c r="I10" s="276"/>
      <c r="J10" s="229"/>
      <c r="K10" s="195"/>
      <c r="L10" s="172"/>
      <c r="M10" s="193"/>
      <c r="N10" s="193"/>
      <c r="O10" s="195"/>
      <c r="P10" s="195"/>
      <c r="Q10" s="192"/>
      <c r="R10" s="272"/>
      <c r="S10" s="118" t="s">
        <v>155</v>
      </c>
      <c r="T10" s="84">
        <v>0.2</v>
      </c>
      <c r="U10" s="85">
        <v>43922</v>
      </c>
      <c r="V10" s="85">
        <v>44012</v>
      </c>
      <c r="W10" s="19"/>
      <c r="X10" s="112"/>
      <c r="Y10" s="20"/>
      <c r="Z10" s="21"/>
      <c r="AA10" s="21"/>
      <c r="AB10" s="116"/>
      <c r="AC10" s="116"/>
      <c r="AD10" s="116"/>
      <c r="AE10" s="116"/>
      <c r="AF10" s="116"/>
      <c r="AG10" s="116"/>
      <c r="AH10" s="116"/>
      <c r="AI10" s="116"/>
      <c r="AJ10" s="116"/>
      <c r="AK10" s="116"/>
      <c r="AL10" s="116"/>
      <c r="AM10" s="116"/>
      <c r="AN10" s="116"/>
      <c r="AO10" s="116"/>
      <c r="AP10" s="116"/>
      <c r="AQ10" s="116"/>
      <c r="AR10" s="116"/>
      <c r="AS10" s="116"/>
    </row>
    <row r="11" spans="1:45" ht="70.5" customHeight="1">
      <c r="A11" s="174"/>
      <c r="B11" s="174"/>
      <c r="C11" s="278"/>
      <c r="D11" s="274"/>
      <c r="E11" s="274"/>
      <c r="F11" s="274"/>
      <c r="G11" s="274"/>
      <c r="H11" s="238"/>
      <c r="I11" s="276"/>
      <c r="J11" s="229"/>
      <c r="K11" s="195"/>
      <c r="L11" s="172"/>
      <c r="M11" s="193"/>
      <c r="N11" s="193"/>
      <c r="O11" s="195"/>
      <c r="P11" s="195"/>
      <c r="Q11" s="192"/>
      <c r="R11" s="272"/>
      <c r="S11" s="118" t="s">
        <v>156</v>
      </c>
      <c r="T11" s="84">
        <v>0.2</v>
      </c>
      <c r="U11" s="85">
        <v>43922</v>
      </c>
      <c r="V11" s="85">
        <v>44012</v>
      </c>
      <c r="W11" s="19"/>
      <c r="X11" s="112"/>
      <c r="Y11" s="20">
        <f t="shared" si="0"/>
        <v>0</v>
      </c>
      <c r="Z11" s="21"/>
      <c r="AA11" s="21"/>
      <c r="AB11" s="116"/>
      <c r="AC11" s="116"/>
      <c r="AD11" s="116" t="s">
        <v>62</v>
      </c>
      <c r="AE11" s="116"/>
      <c r="AF11" s="116"/>
      <c r="AG11" s="116"/>
      <c r="AH11" s="116" t="s">
        <v>62</v>
      </c>
      <c r="AI11" s="116" t="s">
        <v>62</v>
      </c>
      <c r="AJ11" s="116"/>
      <c r="AK11" s="116"/>
      <c r="AL11" s="116"/>
      <c r="AM11" s="116"/>
      <c r="AN11" s="116"/>
      <c r="AO11" s="116"/>
      <c r="AP11" s="116" t="s">
        <v>62</v>
      </c>
      <c r="AQ11" s="116"/>
      <c r="AR11" s="116" t="s">
        <v>62</v>
      </c>
      <c r="AS11" s="116"/>
    </row>
    <row r="12" spans="1:45" ht="82.9">
      <c r="A12" s="174"/>
      <c r="B12" s="174"/>
      <c r="C12" s="278"/>
      <c r="D12" s="274"/>
      <c r="E12" s="274"/>
      <c r="F12" s="274"/>
      <c r="G12" s="274"/>
      <c r="H12" s="238"/>
      <c r="I12" s="276"/>
      <c r="J12" s="229"/>
      <c r="K12" s="195" t="s">
        <v>157</v>
      </c>
      <c r="L12" s="172">
        <v>0.3</v>
      </c>
      <c r="M12" s="193">
        <v>43831</v>
      </c>
      <c r="N12" s="193">
        <v>44012</v>
      </c>
      <c r="O12" s="195"/>
      <c r="P12" s="195" t="s">
        <v>152</v>
      </c>
      <c r="Q12" s="192">
        <f>(Y12*T12)+(T13*Y13)+(T14*Y14)+(T15*Y15)</f>
        <v>0</v>
      </c>
      <c r="R12" s="272" t="s">
        <v>99</v>
      </c>
      <c r="S12" s="118" t="s">
        <v>158</v>
      </c>
      <c r="T12" s="84">
        <v>0.25</v>
      </c>
      <c r="U12" s="85">
        <v>43831</v>
      </c>
      <c r="V12" s="85">
        <v>43555</v>
      </c>
      <c r="W12" s="19">
        <f t="shared" ref="W12:W19" si="1">V12-U12</f>
        <v>-276</v>
      </c>
      <c r="X12" s="112"/>
      <c r="Y12" s="20">
        <f t="shared" si="0"/>
        <v>0</v>
      </c>
      <c r="Z12" s="21"/>
      <c r="AA12" s="21"/>
      <c r="AB12" s="116" t="s">
        <v>62</v>
      </c>
      <c r="AC12" s="116" t="s">
        <v>61</v>
      </c>
      <c r="AD12" s="116" t="s">
        <v>62</v>
      </c>
      <c r="AE12" s="116" t="s">
        <v>61</v>
      </c>
      <c r="AF12" s="116" t="s">
        <v>61</v>
      </c>
      <c r="AG12" s="116" t="s">
        <v>61</v>
      </c>
      <c r="AH12" s="116" t="s">
        <v>62</v>
      </c>
      <c r="AI12" s="116" t="s">
        <v>62</v>
      </c>
      <c r="AJ12" s="116" t="s">
        <v>61</v>
      </c>
      <c r="AK12" s="116" t="s">
        <v>61</v>
      </c>
      <c r="AL12" s="116" t="s">
        <v>61</v>
      </c>
      <c r="AM12" s="116" t="s">
        <v>61</v>
      </c>
      <c r="AN12" s="116" t="s">
        <v>61</v>
      </c>
      <c r="AO12" s="116" t="s">
        <v>61</v>
      </c>
      <c r="AP12" s="116" t="s">
        <v>62</v>
      </c>
      <c r="AQ12" s="116" t="s">
        <v>62</v>
      </c>
      <c r="AR12" s="116" t="s">
        <v>62</v>
      </c>
      <c r="AS12" s="116" t="s">
        <v>61</v>
      </c>
    </row>
    <row r="13" spans="1:45" ht="55.15">
      <c r="A13" s="174"/>
      <c r="B13" s="174"/>
      <c r="C13" s="278"/>
      <c r="D13" s="274"/>
      <c r="E13" s="274"/>
      <c r="F13" s="274"/>
      <c r="G13" s="274"/>
      <c r="H13" s="238"/>
      <c r="I13" s="276"/>
      <c r="J13" s="229"/>
      <c r="K13" s="195"/>
      <c r="L13" s="172"/>
      <c r="M13" s="193"/>
      <c r="N13" s="193"/>
      <c r="O13" s="195"/>
      <c r="P13" s="195"/>
      <c r="Q13" s="192"/>
      <c r="R13" s="272"/>
      <c r="S13" s="118" t="s">
        <v>159</v>
      </c>
      <c r="T13" s="84">
        <v>0.25</v>
      </c>
      <c r="U13" s="85">
        <v>43831</v>
      </c>
      <c r="V13" s="85">
        <v>43555</v>
      </c>
      <c r="W13" s="19">
        <f t="shared" si="1"/>
        <v>-276</v>
      </c>
      <c r="X13" s="112"/>
      <c r="Y13" s="20">
        <f t="shared" si="0"/>
        <v>0</v>
      </c>
      <c r="Z13" s="21"/>
      <c r="AA13" s="21"/>
      <c r="AB13" s="116" t="s">
        <v>62</v>
      </c>
      <c r="AC13" s="116" t="s">
        <v>61</v>
      </c>
      <c r="AD13" s="116" t="s">
        <v>62</v>
      </c>
      <c r="AE13" s="116" t="s">
        <v>61</v>
      </c>
      <c r="AF13" s="116" t="s">
        <v>61</v>
      </c>
      <c r="AG13" s="116" t="s">
        <v>61</v>
      </c>
      <c r="AH13" s="116" t="s">
        <v>62</v>
      </c>
      <c r="AI13" s="116" t="s">
        <v>62</v>
      </c>
      <c r="AJ13" s="116" t="s">
        <v>61</v>
      </c>
      <c r="AK13" s="116" t="s">
        <v>61</v>
      </c>
      <c r="AL13" s="116" t="s">
        <v>61</v>
      </c>
      <c r="AM13" s="116" t="s">
        <v>61</v>
      </c>
      <c r="AN13" s="116" t="s">
        <v>61</v>
      </c>
      <c r="AO13" s="116" t="s">
        <v>61</v>
      </c>
      <c r="AP13" s="116" t="s">
        <v>62</v>
      </c>
      <c r="AQ13" s="116" t="s">
        <v>62</v>
      </c>
      <c r="AR13" s="116" t="s">
        <v>62</v>
      </c>
      <c r="AS13" s="116" t="s">
        <v>61</v>
      </c>
    </row>
    <row r="14" spans="1:45" ht="41.45">
      <c r="A14" s="174"/>
      <c r="B14" s="174"/>
      <c r="C14" s="278"/>
      <c r="D14" s="274"/>
      <c r="E14" s="274"/>
      <c r="F14" s="274"/>
      <c r="G14" s="274"/>
      <c r="H14" s="238"/>
      <c r="I14" s="276"/>
      <c r="J14" s="229"/>
      <c r="K14" s="195"/>
      <c r="L14" s="172"/>
      <c r="M14" s="193"/>
      <c r="N14" s="193"/>
      <c r="O14" s="195"/>
      <c r="P14" s="195"/>
      <c r="Q14" s="192"/>
      <c r="R14" s="272"/>
      <c r="S14" s="118" t="s">
        <v>160</v>
      </c>
      <c r="T14" s="84">
        <v>0.25</v>
      </c>
      <c r="U14" s="85">
        <v>43831</v>
      </c>
      <c r="V14" s="85">
        <v>44012</v>
      </c>
      <c r="W14" s="19">
        <f t="shared" si="1"/>
        <v>181</v>
      </c>
      <c r="X14" s="112"/>
      <c r="Y14" s="20">
        <f t="shared" si="0"/>
        <v>0</v>
      </c>
      <c r="Z14" s="21"/>
      <c r="AA14" s="21"/>
      <c r="AB14" s="116" t="s">
        <v>62</v>
      </c>
      <c r="AC14" s="116" t="s">
        <v>61</v>
      </c>
      <c r="AD14" s="116" t="s">
        <v>62</v>
      </c>
      <c r="AE14" s="116" t="s">
        <v>61</v>
      </c>
      <c r="AF14" s="116" t="s">
        <v>61</v>
      </c>
      <c r="AG14" s="116" t="s">
        <v>61</v>
      </c>
      <c r="AH14" s="116" t="s">
        <v>62</v>
      </c>
      <c r="AI14" s="116" t="s">
        <v>62</v>
      </c>
      <c r="AJ14" s="116" t="s">
        <v>61</v>
      </c>
      <c r="AK14" s="116" t="s">
        <v>61</v>
      </c>
      <c r="AL14" s="116" t="s">
        <v>61</v>
      </c>
      <c r="AM14" s="116" t="s">
        <v>61</v>
      </c>
      <c r="AN14" s="116" t="s">
        <v>61</v>
      </c>
      <c r="AO14" s="116" t="s">
        <v>61</v>
      </c>
      <c r="AP14" s="116" t="s">
        <v>62</v>
      </c>
      <c r="AQ14" s="116" t="s">
        <v>62</v>
      </c>
      <c r="AR14" s="116" t="s">
        <v>62</v>
      </c>
      <c r="AS14" s="116" t="s">
        <v>61</v>
      </c>
    </row>
    <row r="15" spans="1:45" ht="41.45">
      <c r="A15" s="174"/>
      <c r="B15" s="174"/>
      <c r="C15" s="278"/>
      <c r="D15" s="274"/>
      <c r="E15" s="274"/>
      <c r="F15" s="274"/>
      <c r="G15" s="274"/>
      <c r="H15" s="238"/>
      <c r="I15" s="276"/>
      <c r="J15" s="229"/>
      <c r="K15" s="195"/>
      <c r="L15" s="172"/>
      <c r="M15" s="193"/>
      <c r="N15" s="193"/>
      <c r="O15" s="195"/>
      <c r="P15" s="195"/>
      <c r="Q15" s="192"/>
      <c r="R15" s="272"/>
      <c r="S15" s="118" t="s">
        <v>161</v>
      </c>
      <c r="T15" s="84">
        <v>0.25</v>
      </c>
      <c r="U15" s="85">
        <v>43466</v>
      </c>
      <c r="V15" s="85">
        <v>43646</v>
      </c>
      <c r="W15" s="19">
        <f t="shared" si="1"/>
        <v>180</v>
      </c>
      <c r="X15" s="112"/>
      <c r="Y15" s="20">
        <f t="shared" si="0"/>
        <v>0</v>
      </c>
      <c r="Z15" s="21"/>
      <c r="AA15" s="21"/>
      <c r="AB15" s="116" t="s">
        <v>62</v>
      </c>
      <c r="AC15" s="116" t="s">
        <v>61</v>
      </c>
      <c r="AD15" s="116" t="s">
        <v>62</v>
      </c>
      <c r="AE15" s="116" t="s">
        <v>61</v>
      </c>
      <c r="AF15" s="116" t="s">
        <v>61</v>
      </c>
      <c r="AG15" s="116" t="s">
        <v>61</v>
      </c>
      <c r="AH15" s="116" t="s">
        <v>62</v>
      </c>
      <c r="AI15" s="116" t="s">
        <v>62</v>
      </c>
      <c r="AJ15" s="116" t="s">
        <v>61</v>
      </c>
      <c r="AK15" s="116" t="s">
        <v>61</v>
      </c>
      <c r="AL15" s="116" t="s">
        <v>61</v>
      </c>
      <c r="AM15" s="116" t="s">
        <v>61</v>
      </c>
      <c r="AN15" s="116" t="s">
        <v>61</v>
      </c>
      <c r="AO15" s="116" t="s">
        <v>61</v>
      </c>
      <c r="AP15" s="116" t="s">
        <v>62</v>
      </c>
      <c r="AQ15" s="116" t="s">
        <v>62</v>
      </c>
      <c r="AR15" s="116" t="s">
        <v>62</v>
      </c>
      <c r="AS15" s="116" t="s">
        <v>61</v>
      </c>
    </row>
    <row r="16" spans="1:45" ht="59.25" customHeight="1">
      <c r="A16" s="174"/>
      <c r="B16" s="174"/>
      <c r="C16" s="278"/>
      <c r="D16" s="274"/>
      <c r="E16" s="274"/>
      <c r="F16" s="274"/>
      <c r="G16" s="274"/>
      <c r="H16" s="238"/>
      <c r="I16" s="276"/>
      <c r="J16" s="229"/>
      <c r="K16" s="195" t="s">
        <v>162</v>
      </c>
      <c r="L16" s="172">
        <v>0.3</v>
      </c>
      <c r="M16" s="193">
        <v>43831</v>
      </c>
      <c r="N16" s="193">
        <v>44012</v>
      </c>
      <c r="O16" s="195"/>
      <c r="P16" s="195" t="s">
        <v>152</v>
      </c>
      <c r="Q16" s="192">
        <f>(Y16*T16)+(Y18*T18)+(T19*Y19)</f>
        <v>0</v>
      </c>
      <c r="R16" s="272" t="str">
        <f>+R8</f>
        <v>9. Desarrollar infraestructuras resilientes, promover la industrialización inclusiva y sostenible, y fomentar la innovación.</v>
      </c>
      <c r="S16" s="118" t="s">
        <v>163</v>
      </c>
      <c r="T16" s="84">
        <v>0.25</v>
      </c>
      <c r="U16" s="85">
        <v>43831</v>
      </c>
      <c r="V16" s="85">
        <v>43555</v>
      </c>
      <c r="W16" s="19">
        <f t="shared" si="1"/>
        <v>-276</v>
      </c>
      <c r="X16" s="112"/>
      <c r="Y16" s="20">
        <f t="shared" si="0"/>
        <v>0</v>
      </c>
      <c r="Z16" s="21"/>
      <c r="AA16" s="21"/>
      <c r="AB16" s="116" t="s">
        <v>61</v>
      </c>
      <c r="AC16" s="116" t="s">
        <v>61</v>
      </c>
      <c r="AD16" s="116" t="s">
        <v>62</v>
      </c>
      <c r="AE16" s="116" t="s">
        <v>61</v>
      </c>
      <c r="AF16" s="116" t="s">
        <v>61</v>
      </c>
      <c r="AG16" s="116" t="s">
        <v>61</v>
      </c>
      <c r="AH16" s="116" t="s">
        <v>62</v>
      </c>
      <c r="AI16" s="116" t="s">
        <v>62</v>
      </c>
      <c r="AJ16" s="116" t="s">
        <v>61</v>
      </c>
      <c r="AK16" s="116" t="s">
        <v>61</v>
      </c>
      <c r="AL16" s="116" t="s">
        <v>61</v>
      </c>
      <c r="AM16" s="116" t="s">
        <v>61</v>
      </c>
      <c r="AN16" s="116" t="s">
        <v>61</v>
      </c>
      <c r="AO16" s="116" t="s">
        <v>61</v>
      </c>
      <c r="AP16" s="116" t="s">
        <v>62</v>
      </c>
      <c r="AQ16" s="116" t="s">
        <v>61</v>
      </c>
      <c r="AR16" s="116" t="s">
        <v>62</v>
      </c>
      <c r="AS16" s="116" t="s">
        <v>61</v>
      </c>
    </row>
    <row r="17" spans="1:45" ht="59.25" customHeight="1">
      <c r="A17" s="174"/>
      <c r="B17" s="174"/>
      <c r="C17" s="278"/>
      <c r="D17" s="274"/>
      <c r="E17" s="274"/>
      <c r="F17" s="274"/>
      <c r="G17" s="274"/>
      <c r="H17" s="238"/>
      <c r="I17" s="276"/>
      <c r="J17" s="229"/>
      <c r="K17" s="195"/>
      <c r="L17" s="172"/>
      <c r="M17" s="193"/>
      <c r="N17" s="193"/>
      <c r="O17" s="195"/>
      <c r="P17" s="195"/>
      <c r="Q17" s="192"/>
      <c r="R17" s="272"/>
      <c r="S17" s="118" t="s">
        <v>164</v>
      </c>
      <c r="T17" s="84">
        <v>0.25</v>
      </c>
      <c r="U17" s="85">
        <v>43831</v>
      </c>
      <c r="V17" s="85">
        <v>43555</v>
      </c>
      <c r="W17" s="19">
        <f t="shared" si="1"/>
        <v>-276</v>
      </c>
      <c r="X17" s="112"/>
      <c r="Y17" s="20">
        <f t="shared" si="0"/>
        <v>0</v>
      </c>
      <c r="Z17" s="21"/>
      <c r="AA17" s="21"/>
      <c r="AB17" s="116" t="s">
        <v>61</v>
      </c>
      <c r="AC17" s="116" t="s">
        <v>61</v>
      </c>
      <c r="AD17" s="116" t="s">
        <v>62</v>
      </c>
      <c r="AE17" s="116" t="s">
        <v>61</v>
      </c>
      <c r="AF17" s="116" t="s">
        <v>61</v>
      </c>
      <c r="AG17" s="116" t="s">
        <v>61</v>
      </c>
      <c r="AH17" s="116" t="s">
        <v>62</v>
      </c>
      <c r="AI17" s="116" t="s">
        <v>62</v>
      </c>
      <c r="AJ17" s="116" t="s">
        <v>61</v>
      </c>
      <c r="AK17" s="116" t="s">
        <v>61</v>
      </c>
      <c r="AL17" s="116" t="s">
        <v>61</v>
      </c>
      <c r="AM17" s="116" t="s">
        <v>61</v>
      </c>
      <c r="AN17" s="116" t="s">
        <v>61</v>
      </c>
      <c r="AO17" s="116" t="s">
        <v>61</v>
      </c>
      <c r="AP17" s="116" t="s">
        <v>62</v>
      </c>
      <c r="AQ17" s="116" t="s">
        <v>61</v>
      </c>
      <c r="AR17" s="116" t="s">
        <v>62</v>
      </c>
      <c r="AS17" s="116" t="s">
        <v>61</v>
      </c>
    </row>
    <row r="18" spans="1:45" ht="59.25" customHeight="1">
      <c r="A18" s="174"/>
      <c r="B18" s="174"/>
      <c r="C18" s="278"/>
      <c r="D18" s="274"/>
      <c r="E18" s="274"/>
      <c r="F18" s="274"/>
      <c r="G18" s="274"/>
      <c r="H18" s="238"/>
      <c r="I18" s="276"/>
      <c r="J18" s="229"/>
      <c r="K18" s="195"/>
      <c r="L18" s="172"/>
      <c r="M18" s="193"/>
      <c r="N18" s="193"/>
      <c r="O18" s="195"/>
      <c r="P18" s="195"/>
      <c r="Q18" s="192"/>
      <c r="R18" s="272"/>
      <c r="S18" s="118" t="s">
        <v>165</v>
      </c>
      <c r="T18" s="84">
        <v>0.25</v>
      </c>
      <c r="U18" s="85">
        <v>43922</v>
      </c>
      <c r="V18" s="85">
        <v>44012</v>
      </c>
      <c r="W18" s="19">
        <f t="shared" si="1"/>
        <v>90</v>
      </c>
      <c r="X18" s="112"/>
      <c r="Y18" s="20">
        <f t="shared" si="0"/>
        <v>0</v>
      </c>
      <c r="Z18" s="21"/>
      <c r="AA18" s="21"/>
      <c r="AB18" s="116" t="s">
        <v>61</v>
      </c>
      <c r="AC18" s="116" t="s">
        <v>61</v>
      </c>
      <c r="AD18" s="116" t="s">
        <v>62</v>
      </c>
      <c r="AE18" s="116" t="s">
        <v>61</v>
      </c>
      <c r="AF18" s="116" t="s">
        <v>61</v>
      </c>
      <c r="AG18" s="116" t="s">
        <v>61</v>
      </c>
      <c r="AH18" s="116" t="s">
        <v>62</v>
      </c>
      <c r="AI18" s="116" t="s">
        <v>62</v>
      </c>
      <c r="AJ18" s="116" t="s">
        <v>61</v>
      </c>
      <c r="AK18" s="116" t="s">
        <v>61</v>
      </c>
      <c r="AL18" s="116" t="s">
        <v>61</v>
      </c>
      <c r="AM18" s="116" t="s">
        <v>61</v>
      </c>
      <c r="AN18" s="116" t="s">
        <v>61</v>
      </c>
      <c r="AO18" s="116" t="s">
        <v>61</v>
      </c>
      <c r="AP18" s="116" t="s">
        <v>62</v>
      </c>
      <c r="AQ18" s="116" t="s">
        <v>61</v>
      </c>
      <c r="AR18" s="116" t="s">
        <v>62</v>
      </c>
      <c r="AS18" s="116" t="s">
        <v>61</v>
      </c>
    </row>
    <row r="19" spans="1:45" ht="69">
      <c r="A19" s="174"/>
      <c r="B19" s="174"/>
      <c r="C19" s="278"/>
      <c r="D19" s="274"/>
      <c r="E19" s="274"/>
      <c r="F19" s="274"/>
      <c r="G19" s="274"/>
      <c r="H19" s="238"/>
      <c r="I19" s="276"/>
      <c r="J19" s="229"/>
      <c r="K19" s="195"/>
      <c r="L19" s="172"/>
      <c r="M19" s="193"/>
      <c r="N19" s="193"/>
      <c r="O19" s="195"/>
      <c r="P19" s="195"/>
      <c r="Q19" s="192"/>
      <c r="R19" s="272"/>
      <c r="S19" s="118" t="s">
        <v>166</v>
      </c>
      <c r="T19" s="84">
        <v>0.25</v>
      </c>
      <c r="U19" s="85">
        <v>43831</v>
      </c>
      <c r="V19" s="85">
        <v>43555</v>
      </c>
      <c r="W19" s="19">
        <f t="shared" si="1"/>
        <v>-276</v>
      </c>
      <c r="X19" s="112"/>
      <c r="Y19" s="20">
        <f t="shared" si="0"/>
        <v>0</v>
      </c>
      <c r="Z19" s="21"/>
      <c r="AA19" s="21"/>
      <c r="AB19" s="116" t="s">
        <v>61</v>
      </c>
      <c r="AC19" s="116" t="s">
        <v>61</v>
      </c>
      <c r="AD19" s="116" t="s">
        <v>62</v>
      </c>
      <c r="AE19" s="116" t="s">
        <v>61</v>
      </c>
      <c r="AF19" s="116" t="s">
        <v>61</v>
      </c>
      <c r="AG19" s="116" t="s">
        <v>61</v>
      </c>
      <c r="AH19" s="116" t="s">
        <v>62</v>
      </c>
      <c r="AI19" s="116" t="s">
        <v>62</v>
      </c>
      <c r="AJ19" s="116" t="s">
        <v>61</v>
      </c>
      <c r="AK19" s="116" t="s">
        <v>61</v>
      </c>
      <c r="AL19" s="116" t="s">
        <v>61</v>
      </c>
      <c r="AM19" s="116" t="s">
        <v>61</v>
      </c>
      <c r="AN19" s="116" t="s">
        <v>61</v>
      </c>
      <c r="AO19" s="116" t="s">
        <v>61</v>
      </c>
      <c r="AP19" s="116" t="s">
        <v>62</v>
      </c>
      <c r="AQ19" s="116" t="s">
        <v>61</v>
      </c>
      <c r="AR19" s="116" t="s">
        <v>62</v>
      </c>
      <c r="AS19" s="116" t="s">
        <v>61</v>
      </c>
    </row>
    <row r="20" spans="1:45" ht="14.25" customHeight="1">
      <c r="D20" s="32" t="s">
        <v>112</v>
      </c>
      <c r="F20" s="95" t="s">
        <v>94</v>
      </c>
      <c r="T20" s="33"/>
      <c r="AB20" s="23"/>
      <c r="AC20" s="23"/>
      <c r="AD20" s="23"/>
      <c r="AE20" s="23"/>
      <c r="AF20" s="23"/>
      <c r="AG20" s="23"/>
      <c r="AI20" s="23"/>
      <c r="AJ20" s="23"/>
      <c r="AK20" s="23"/>
      <c r="AL20" s="23"/>
      <c r="AM20" s="23"/>
      <c r="AN20" s="23"/>
      <c r="AO20" s="23"/>
      <c r="AP20" s="23"/>
      <c r="AQ20" s="23"/>
      <c r="AR20" s="23"/>
      <c r="AS20" s="23"/>
    </row>
    <row r="21" spans="1:45">
      <c r="D21" s="96"/>
      <c r="F21" s="96"/>
      <c r="AB21" s="23"/>
      <c r="AC21" s="23"/>
      <c r="AD21" s="23"/>
      <c r="AE21" s="23"/>
      <c r="AF21" s="23"/>
      <c r="AG21" s="23"/>
      <c r="AI21" s="23"/>
      <c r="AJ21" s="23"/>
      <c r="AK21" s="23"/>
      <c r="AL21" s="23"/>
      <c r="AM21" s="23"/>
      <c r="AN21" s="23"/>
      <c r="AO21" s="23"/>
      <c r="AP21" s="23"/>
      <c r="AQ21" s="23"/>
      <c r="AR21" s="23"/>
      <c r="AS21" s="23"/>
    </row>
    <row r="22" spans="1:45">
      <c r="D22" s="96"/>
      <c r="F22" s="96"/>
      <c r="AB22" s="23"/>
      <c r="AC22" s="23"/>
      <c r="AD22" s="23"/>
      <c r="AE22" s="23"/>
      <c r="AF22" s="23"/>
      <c r="AG22" s="23"/>
      <c r="AI22" s="23"/>
      <c r="AJ22" s="23"/>
      <c r="AK22" s="23"/>
      <c r="AL22" s="23"/>
      <c r="AM22" s="23"/>
      <c r="AN22" s="23"/>
      <c r="AO22" s="23"/>
      <c r="AP22" s="23"/>
      <c r="AQ22" s="23"/>
      <c r="AR22" s="23"/>
      <c r="AS22" s="23"/>
    </row>
    <row r="23" spans="1:45">
      <c r="D23" s="96"/>
      <c r="F23" s="96"/>
      <c r="AB23" s="23"/>
      <c r="AC23" s="23"/>
      <c r="AD23" s="23"/>
      <c r="AE23" s="23"/>
      <c r="AF23" s="23"/>
      <c r="AG23" s="23"/>
      <c r="AI23" s="23"/>
      <c r="AJ23" s="23"/>
      <c r="AK23" s="23"/>
      <c r="AL23" s="23"/>
      <c r="AM23" s="23"/>
      <c r="AN23" s="23"/>
      <c r="AO23" s="23"/>
      <c r="AP23" s="23"/>
      <c r="AQ23" s="23"/>
      <c r="AR23" s="23"/>
      <c r="AS23" s="23"/>
    </row>
    <row r="24" spans="1:45">
      <c r="D24" s="96"/>
      <c r="F24" s="96"/>
      <c r="AB24" s="23"/>
      <c r="AC24" s="23"/>
      <c r="AD24" s="23"/>
      <c r="AE24" s="23"/>
      <c r="AF24" s="23"/>
      <c r="AG24" s="23"/>
      <c r="AI24" s="23"/>
      <c r="AJ24" s="23"/>
      <c r="AK24" s="23"/>
      <c r="AL24" s="23"/>
      <c r="AM24" s="23"/>
      <c r="AN24" s="23"/>
      <c r="AO24" s="23"/>
      <c r="AP24" s="23"/>
      <c r="AQ24" s="23"/>
      <c r="AR24" s="23"/>
      <c r="AS24" s="23"/>
    </row>
    <row r="25" spans="1:45">
      <c r="D25" s="96"/>
      <c r="F25" s="96"/>
      <c r="AB25" s="23"/>
      <c r="AC25" s="23"/>
      <c r="AD25" s="23"/>
      <c r="AE25" s="23"/>
      <c r="AF25" s="23"/>
      <c r="AG25" s="23"/>
      <c r="AI25" s="23"/>
      <c r="AJ25" s="23"/>
      <c r="AK25" s="23"/>
      <c r="AL25" s="23"/>
      <c r="AM25" s="23"/>
      <c r="AN25" s="23"/>
      <c r="AO25" s="23"/>
      <c r="AP25" s="23"/>
      <c r="AQ25" s="23"/>
      <c r="AR25" s="23"/>
      <c r="AS25" s="23"/>
    </row>
    <row r="26" spans="1:45">
      <c r="D26" s="96"/>
      <c r="F26" s="96"/>
      <c r="AB26" s="23"/>
      <c r="AC26" s="23"/>
      <c r="AD26" s="23"/>
      <c r="AE26" s="23"/>
      <c r="AF26" s="23"/>
      <c r="AG26" s="23"/>
      <c r="AI26" s="23"/>
      <c r="AJ26" s="23"/>
      <c r="AK26" s="23"/>
      <c r="AL26" s="23"/>
      <c r="AM26" s="23"/>
      <c r="AN26" s="23"/>
      <c r="AO26" s="23"/>
      <c r="AP26" s="23"/>
      <c r="AQ26" s="23"/>
      <c r="AR26" s="23"/>
      <c r="AS26" s="23"/>
    </row>
    <row r="27" spans="1:45">
      <c r="D27" s="96"/>
      <c r="F27" s="96"/>
      <c r="AB27" s="23"/>
      <c r="AC27" s="23"/>
      <c r="AD27" s="23"/>
      <c r="AE27" s="23"/>
      <c r="AF27" s="23"/>
      <c r="AG27" s="23"/>
      <c r="AI27" s="23"/>
      <c r="AJ27" s="23"/>
      <c r="AK27" s="23"/>
      <c r="AL27" s="23"/>
      <c r="AM27" s="23"/>
      <c r="AN27" s="23"/>
      <c r="AO27" s="23"/>
      <c r="AP27" s="23"/>
      <c r="AQ27" s="23"/>
      <c r="AR27" s="23"/>
      <c r="AS27" s="23"/>
    </row>
    <row r="28" spans="1:45">
      <c r="D28" s="96"/>
      <c r="F28" s="96"/>
      <c r="AB28" s="23"/>
      <c r="AC28" s="23"/>
      <c r="AD28" s="23"/>
      <c r="AE28" s="23"/>
      <c r="AF28" s="23"/>
      <c r="AG28" s="23"/>
      <c r="AI28" s="23"/>
      <c r="AJ28" s="23"/>
      <c r="AK28" s="23"/>
      <c r="AL28" s="23"/>
      <c r="AM28" s="23"/>
      <c r="AN28" s="23"/>
      <c r="AO28" s="23"/>
      <c r="AP28" s="23"/>
      <c r="AQ28" s="23"/>
      <c r="AR28" s="23"/>
      <c r="AS28" s="23"/>
    </row>
    <row r="29" spans="1:45">
      <c r="D29" s="96"/>
      <c r="F29" s="96"/>
      <c r="AB29" s="23"/>
      <c r="AC29" s="23"/>
      <c r="AD29" s="23"/>
      <c r="AE29" s="23"/>
      <c r="AF29" s="23"/>
      <c r="AG29" s="23"/>
      <c r="AI29" s="23"/>
      <c r="AJ29" s="23"/>
      <c r="AK29" s="23"/>
      <c r="AL29" s="23"/>
      <c r="AM29" s="23"/>
      <c r="AN29" s="23"/>
      <c r="AO29" s="23"/>
      <c r="AP29" s="23"/>
      <c r="AQ29" s="23"/>
      <c r="AR29" s="23"/>
      <c r="AS29" s="23"/>
    </row>
    <row r="30" spans="1:45">
      <c r="D30" s="96"/>
      <c r="F30" s="96"/>
      <c r="AB30" s="23"/>
      <c r="AC30" s="23"/>
      <c r="AD30" s="23"/>
      <c r="AE30" s="23"/>
      <c r="AF30" s="23"/>
      <c r="AG30" s="23"/>
      <c r="AI30" s="23"/>
      <c r="AJ30" s="23"/>
      <c r="AK30" s="23"/>
      <c r="AL30" s="23"/>
      <c r="AM30" s="23"/>
      <c r="AN30" s="23"/>
      <c r="AO30" s="23"/>
      <c r="AP30" s="23"/>
      <c r="AQ30" s="23"/>
      <c r="AR30" s="23"/>
      <c r="AS30" s="23"/>
    </row>
    <row r="31" spans="1:45">
      <c r="D31" s="96"/>
      <c r="F31" s="96"/>
      <c r="AB31" s="23"/>
      <c r="AC31" s="23"/>
      <c r="AD31" s="23"/>
      <c r="AE31" s="23"/>
      <c r="AF31" s="23"/>
      <c r="AG31" s="23"/>
      <c r="AI31" s="23"/>
      <c r="AJ31" s="23"/>
      <c r="AK31" s="23"/>
      <c r="AL31" s="23"/>
      <c r="AM31" s="23"/>
      <c r="AN31" s="23"/>
      <c r="AO31" s="23"/>
      <c r="AP31" s="23"/>
      <c r="AQ31" s="23"/>
      <c r="AR31" s="23"/>
      <c r="AS31" s="23"/>
    </row>
    <row r="32" spans="1:45">
      <c r="D32" s="96"/>
      <c r="F32" s="96"/>
      <c r="AB32" s="23"/>
      <c r="AC32" s="23"/>
      <c r="AD32" s="23"/>
      <c r="AE32" s="23"/>
      <c r="AF32" s="23"/>
      <c r="AG32" s="23"/>
      <c r="AI32" s="23"/>
      <c r="AJ32" s="23"/>
      <c r="AK32" s="23"/>
      <c r="AL32" s="23"/>
      <c r="AM32" s="23"/>
      <c r="AN32" s="23"/>
      <c r="AO32" s="23"/>
      <c r="AP32" s="23"/>
      <c r="AQ32" s="23"/>
      <c r="AR32" s="23"/>
      <c r="AS32" s="23"/>
    </row>
    <row r="33" spans="4:45">
      <c r="D33" s="96"/>
      <c r="F33" s="96"/>
      <c r="AB33" s="23"/>
      <c r="AC33" s="23"/>
      <c r="AD33" s="23"/>
      <c r="AE33" s="23"/>
      <c r="AF33" s="23"/>
      <c r="AG33" s="23"/>
      <c r="AI33" s="23"/>
      <c r="AJ33" s="23"/>
      <c r="AK33" s="23"/>
      <c r="AL33" s="23"/>
      <c r="AM33" s="23"/>
      <c r="AN33" s="23"/>
      <c r="AO33" s="23"/>
      <c r="AP33" s="23"/>
      <c r="AQ33" s="23"/>
      <c r="AR33" s="23"/>
      <c r="AS33" s="23"/>
    </row>
    <row r="34" spans="4:45">
      <c r="D34" s="96"/>
      <c r="F34" s="96"/>
      <c r="AB34" s="23"/>
      <c r="AC34" s="23"/>
      <c r="AD34" s="23"/>
      <c r="AE34" s="23"/>
      <c r="AF34" s="23"/>
      <c r="AG34" s="23"/>
      <c r="AI34" s="23"/>
      <c r="AJ34" s="23"/>
      <c r="AK34" s="23"/>
      <c r="AL34" s="23"/>
      <c r="AM34" s="23"/>
      <c r="AN34" s="23"/>
      <c r="AO34" s="23"/>
      <c r="AP34" s="23"/>
      <c r="AQ34" s="23"/>
      <c r="AR34" s="23"/>
      <c r="AS34" s="23"/>
    </row>
    <row r="35" spans="4:45">
      <c r="D35" s="96"/>
      <c r="F35" s="96"/>
      <c r="AB35" s="23"/>
      <c r="AC35" s="23"/>
      <c r="AD35" s="23"/>
      <c r="AE35" s="23"/>
      <c r="AF35" s="23"/>
      <c r="AG35" s="23"/>
      <c r="AI35" s="23"/>
      <c r="AJ35" s="23"/>
      <c r="AK35" s="23"/>
      <c r="AL35" s="23"/>
      <c r="AM35" s="23"/>
      <c r="AN35" s="23"/>
      <c r="AO35" s="23"/>
      <c r="AP35" s="23"/>
      <c r="AQ35" s="23"/>
      <c r="AR35" s="23"/>
      <c r="AS35" s="23"/>
    </row>
    <row r="36" spans="4:45">
      <c r="D36" s="96"/>
      <c r="F36" s="96"/>
      <c r="AB36" s="23"/>
      <c r="AC36" s="23"/>
      <c r="AD36" s="23"/>
      <c r="AE36" s="23"/>
      <c r="AF36" s="23"/>
      <c r="AG36" s="23"/>
      <c r="AI36" s="23"/>
      <c r="AJ36" s="23"/>
      <c r="AK36" s="23"/>
      <c r="AL36" s="23"/>
      <c r="AM36" s="23"/>
      <c r="AN36" s="23"/>
      <c r="AO36" s="23"/>
      <c r="AP36" s="23"/>
      <c r="AQ36" s="23"/>
      <c r="AR36" s="23"/>
      <c r="AS36" s="23"/>
    </row>
    <row r="37" spans="4:45">
      <c r="D37" s="96"/>
      <c r="F37" s="96"/>
      <c r="AB37" s="23"/>
      <c r="AC37" s="23"/>
      <c r="AD37" s="23"/>
      <c r="AE37" s="23"/>
      <c r="AF37" s="23"/>
      <c r="AG37" s="23"/>
      <c r="AI37" s="23"/>
      <c r="AJ37" s="23"/>
      <c r="AK37" s="23"/>
      <c r="AL37" s="23"/>
      <c r="AM37" s="23"/>
      <c r="AN37" s="23"/>
      <c r="AO37" s="23"/>
      <c r="AP37" s="23"/>
      <c r="AQ37" s="23"/>
      <c r="AR37" s="23"/>
      <c r="AS37" s="23"/>
    </row>
    <row r="38" spans="4:45">
      <c r="D38" s="96"/>
      <c r="F38" s="96"/>
      <c r="AB38" s="23"/>
      <c r="AC38" s="23"/>
      <c r="AD38" s="23"/>
      <c r="AE38" s="23"/>
      <c r="AF38" s="23"/>
      <c r="AG38" s="23"/>
      <c r="AI38" s="23"/>
      <c r="AJ38" s="23"/>
      <c r="AK38" s="23"/>
      <c r="AL38" s="23"/>
      <c r="AM38" s="23"/>
      <c r="AN38" s="23"/>
      <c r="AO38" s="23"/>
      <c r="AP38" s="23"/>
      <c r="AQ38" s="23"/>
      <c r="AR38" s="23"/>
      <c r="AS38" s="23"/>
    </row>
    <row r="39" spans="4:45">
      <c r="D39" s="96"/>
      <c r="F39" s="96"/>
      <c r="AB39" s="23"/>
      <c r="AC39" s="23"/>
      <c r="AD39" s="23"/>
      <c r="AE39" s="23"/>
      <c r="AF39" s="23"/>
      <c r="AG39" s="23"/>
      <c r="AI39" s="23"/>
      <c r="AJ39" s="23"/>
      <c r="AK39" s="23"/>
      <c r="AL39" s="23"/>
      <c r="AM39" s="23"/>
      <c r="AN39" s="23"/>
      <c r="AO39" s="23"/>
      <c r="AP39" s="23"/>
      <c r="AQ39" s="23"/>
      <c r="AR39" s="23"/>
      <c r="AS39" s="23"/>
    </row>
    <row r="40" spans="4:45">
      <c r="D40" s="96"/>
      <c r="F40" s="96"/>
      <c r="AB40" s="23"/>
      <c r="AC40" s="23"/>
      <c r="AD40" s="23"/>
      <c r="AE40" s="23"/>
      <c r="AF40" s="23"/>
      <c r="AG40" s="23"/>
      <c r="AI40" s="23"/>
      <c r="AJ40" s="23"/>
      <c r="AK40" s="23"/>
      <c r="AL40" s="23"/>
      <c r="AM40" s="23"/>
      <c r="AN40" s="23"/>
      <c r="AO40" s="23"/>
      <c r="AP40" s="23"/>
      <c r="AQ40" s="23"/>
      <c r="AR40" s="23"/>
      <c r="AS40" s="23"/>
    </row>
    <row r="41" spans="4:45">
      <c r="D41" s="96"/>
      <c r="F41" s="96"/>
    </row>
    <row r="42" spans="4:45">
      <c r="D42" s="96"/>
      <c r="F42" s="96"/>
    </row>
    <row r="43" spans="4:45">
      <c r="D43" s="96"/>
      <c r="F43" s="96"/>
    </row>
    <row r="44" spans="4:45">
      <c r="D44" s="96"/>
      <c r="F44" s="96"/>
    </row>
    <row r="45" spans="4:45">
      <c r="D45" s="96"/>
      <c r="F45" s="96"/>
    </row>
    <row r="46" spans="4:45">
      <c r="D46" s="96"/>
      <c r="F46" s="96"/>
    </row>
    <row r="47" spans="4:45">
      <c r="D47" s="96"/>
      <c r="F47" s="96"/>
    </row>
    <row r="48" spans="4:45">
      <c r="D48" s="96"/>
      <c r="F48" s="96"/>
    </row>
    <row r="49" spans="4:6">
      <c r="D49" s="96"/>
      <c r="F49" s="96"/>
    </row>
    <row r="50" spans="4:6">
      <c r="D50" s="96"/>
      <c r="F50" s="96"/>
    </row>
    <row r="51" spans="4:6">
      <c r="D51" s="96"/>
      <c r="F51" s="96"/>
    </row>
    <row r="52" spans="4:6">
      <c r="D52" s="96"/>
      <c r="F52" s="96"/>
    </row>
    <row r="53" spans="4:6">
      <c r="D53" s="96"/>
      <c r="F53" s="96"/>
    </row>
    <row r="54" spans="4:6">
      <c r="D54" s="96"/>
      <c r="F54" s="96"/>
    </row>
    <row r="55" spans="4:6">
      <c r="D55" s="96"/>
      <c r="F55" s="96"/>
    </row>
    <row r="56" spans="4:6">
      <c r="D56" s="127"/>
      <c r="F56" s="127"/>
    </row>
  </sheetData>
  <mergeCells count="49">
    <mergeCell ref="B2:C4"/>
    <mergeCell ref="D2:AA2"/>
    <mergeCell ref="AB2:AS2"/>
    <mergeCell ref="D3:Q3"/>
    <mergeCell ref="R3:AA3"/>
    <mergeCell ref="AB3:AS3"/>
    <mergeCell ref="D4:AA4"/>
    <mergeCell ref="AB4:AS4"/>
    <mergeCell ref="AB6:AS6"/>
    <mergeCell ref="A8:A19"/>
    <mergeCell ref="B8:B19"/>
    <mergeCell ref="C8:C19"/>
    <mergeCell ref="D8:D19"/>
    <mergeCell ref="E8:E19"/>
    <mergeCell ref="F8:F19"/>
    <mergeCell ref="G8:G19"/>
    <mergeCell ref="H8:H19"/>
    <mergeCell ref="I8:I19"/>
    <mergeCell ref="A6:A7"/>
    <mergeCell ref="B6:J6"/>
    <mergeCell ref="K6:R6"/>
    <mergeCell ref="S6:V6"/>
    <mergeCell ref="X6:X7"/>
    <mergeCell ref="Z6:AA6"/>
    <mergeCell ref="J8:J19"/>
    <mergeCell ref="K8:K11"/>
    <mergeCell ref="L8:L11"/>
    <mergeCell ref="M8:M11"/>
    <mergeCell ref="N8:N11"/>
    <mergeCell ref="K16:K19"/>
    <mergeCell ref="L16:L19"/>
    <mergeCell ref="M16:M19"/>
    <mergeCell ref="N16:N19"/>
    <mergeCell ref="K12:K15"/>
    <mergeCell ref="L12:L15"/>
    <mergeCell ref="M12:M15"/>
    <mergeCell ref="N12:N15"/>
    <mergeCell ref="O12:O15"/>
    <mergeCell ref="O16:O19"/>
    <mergeCell ref="P16:P19"/>
    <mergeCell ref="Q16:Q19"/>
    <mergeCell ref="R16:R19"/>
    <mergeCell ref="P8:P11"/>
    <mergeCell ref="Q8:Q11"/>
    <mergeCell ref="R8:R11"/>
    <mergeCell ref="P12:P15"/>
    <mergeCell ref="Q12:Q15"/>
    <mergeCell ref="O8:O11"/>
    <mergeCell ref="R12:R15"/>
  </mergeCells>
  <conditionalFormatting sqref="AB20:AG540 AI20:AS540 AQ15:AR15 AR8 AQ17:AS19 AB15:AP19 AS15:AS16 AR16 AB9:AS14">
    <cfRule type="cellIs" dxfId="219" priority="5" operator="equal">
      <formula>"Aplica"</formula>
    </cfRule>
  </conditionalFormatting>
  <conditionalFormatting sqref="AB8:AG8 AI8:AS8">
    <cfRule type="cellIs" dxfId="218" priority="4" operator="equal">
      <formula>"Aplica"</formula>
    </cfRule>
  </conditionalFormatting>
  <conditionalFormatting sqref="AQ16:AR16">
    <cfRule type="cellIs" dxfId="217" priority="3" operator="equal">
      <formula>"Aplica"</formula>
    </cfRule>
  </conditionalFormatting>
  <conditionalFormatting sqref="AH20:AH540">
    <cfRule type="cellIs" dxfId="216" priority="2" operator="equal">
      <formula>"Aplica"</formula>
    </cfRule>
  </conditionalFormatting>
  <conditionalFormatting sqref="AH8">
    <cfRule type="cellIs" dxfId="215" priority="1" operator="equal">
      <formula>"Aplica"</formula>
    </cfRule>
  </conditionalFormatting>
  <dataValidations count="3">
    <dataValidation type="list" allowBlank="1" showInputMessage="1" showErrorMessage="1" sqref="AB8:AS19" xr:uid="{00000000-0002-0000-0200-000000000000}">
      <formula1>"Aplica, -"</formula1>
    </dataValidation>
    <dataValidation type="list" allowBlank="1" showInputMessage="1" showErrorMessage="1" sqref="E8" xr:uid="{00000000-0002-0000-0200-000001000000}">
      <formula1>INDIRECT(D8)</formula1>
    </dataValidation>
    <dataValidation type="list" allowBlank="1" showInputMessage="1" showErrorMessage="1" sqref="AI20:AS339 AB20:AG339" xr:uid="{00000000-0002-0000-0200-000002000000}">
      <formula1>"Aplica"</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3000000}">
          <x14:formula1>
            <xm:f>'C:\Users\ALEXAN~1\AppData\Local\Temp\Rar$DIa0.878\[EGTI_Plan_de_Accion_2020.xlsx]Instructivo'!#REF!</xm:f>
          </x14:formula1>
          <xm:sqref>R8:R19</xm:sqref>
        </x14:dataValidation>
        <x14:dataValidation type="list" allowBlank="1" showInputMessage="1" showErrorMessage="1" xr:uid="{00000000-0002-0000-0200-000004000000}">
          <x14:formula1>
            <xm:f>'C:\Users\ALEXAN~1\AppData\Local\Temp\Rar$DIa0.878\[EGTI_Plan_de_Accion_2020.xlsx]Hoja2'!#REF!</xm:f>
          </x14:formula1>
          <xm:sqref>X8:X19 D20 F8 F20 B8:D8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27"/>
  <sheetViews>
    <sheetView topLeftCell="K13" zoomScale="60" zoomScaleNormal="60" workbookViewId="0">
      <selection activeCell="S8" sqref="S8:S27"/>
    </sheetView>
  </sheetViews>
  <sheetFormatPr defaultColWidth="11.42578125" defaultRowHeight="13.9"/>
  <cols>
    <col min="1" max="1" width="5.7109375" style="1" bestFit="1" customWidth="1"/>
    <col min="2" max="2" width="30.5703125" style="1" customWidth="1"/>
    <col min="3" max="3" width="20.5703125" style="1" customWidth="1"/>
    <col min="4" max="4" width="26.28515625" style="1" customWidth="1"/>
    <col min="5" max="5" width="25.140625" style="1" customWidth="1"/>
    <col min="6" max="6" width="37" style="1" customWidth="1"/>
    <col min="7" max="7" width="31.85546875" style="1" customWidth="1"/>
    <col min="8" max="8" width="30.7109375" style="1" customWidth="1"/>
    <col min="9" max="9" width="26.140625" style="1" customWidth="1"/>
    <col min="10" max="10" width="25.42578125" style="1" customWidth="1"/>
    <col min="11" max="11" width="45.5703125" style="1" customWidth="1"/>
    <col min="12" max="12" width="25.7109375" style="1" customWidth="1"/>
    <col min="13" max="13" width="25.140625" style="1" customWidth="1"/>
    <col min="14" max="14" width="23.28515625" style="1" customWidth="1"/>
    <col min="15" max="15" width="13.85546875" style="1" hidden="1" customWidth="1"/>
    <col min="16" max="16" width="23.85546875" style="1" customWidth="1"/>
    <col min="17" max="17" width="24.7109375" style="1" customWidth="1"/>
    <col min="18" max="18" width="38.7109375" style="1" customWidth="1"/>
    <col min="19" max="19" width="68.140625" style="1" customWidth="1"/>
    <col min="20" max="20" width="25.85546875" style="34" customWidth="1"/>
    <col min="21" max="21" width="26.42578125" style="1" customWidth="1"/>
    <col min="22" max="22" width="25.42578125" style="1" customWidth="1"/>
    <col min="23" max="23" width="0.5703125" style="1" customWidth="1"/>
    <col min="24" max="24" width="21.5703125" style="1" customWidth="1"/>
    <col min="25" max="25" width="19.85546875" style="1" hidden="1" customWidth="1"/>
    <col min="26" max="26" width="29.140625" style="1" customWidth="1"/>
    <col min="27" max="27" width="23.5703125" style="1" customWidth="1"/>
    <col min="28" max="28" width="23" style="1" customWidth="1"/>
    <col min="29" max="29" width="23.140625" style="1" customWidth="1"/>
    <col min="30" max="30" width="25.28515625" style="1" customWidth="1"/>
    <col min="31" max="31" width="31" style="1" customWidth="1"/>
    <col min="32" max="32" width="27.7109375" style="1" customWidth="1"/>
    <col min="33" max="33" width="25.85546875" style="1" customWidth="1"/>
    <col min="34" max="34" width="20.7109375" style="1" customWidth="1"/>
    <col min="35" max="35" width="28.28515625" style="1" customWidth="1"/>
    <col min="36" max="36" width="24" style="1" customWidth="1"/>
    <col min="37" max="37" width="20.7109375" style="1" customWidth="1"/>
    <col min="38" max="38" width="27.85546875" style="1" customWidth="1"/>
    <col min="39" max="39" width="22.140625" style="1" customWidth="1"/>
    <col min="40" max="40" width="21.85546875" style="1" customWidth="1"/>
    <col min="41" max="41" width="19.42578125" style="1" customWidth="1"/>
    <col min="42" max="42" width="29.5703125" style="1" customWidth="1"/>
    <col min="43" max="43" width="26.7109375" style="1" customWidth="1"/>
    <col min="44" max="44" width="25.5703125" style="1" customWidth="1"/>
    <col min="45" max="45" width="17" style="1" customWidth="1"/>
    <col min="46" max="16384" width="11.42578125" style="1"/>
  </cols>
  <sheetData>
    <row r="1" spans="1:45" ht="14.45" thickBot="1"/>
    <row r="2" spans="1:45" ht="14.45" thickBot="1">
      <c r="B2" s="372"/>
      <c r="C2" s="373"/>
      <c r="D2" s="378" t="s">
        <v>0</v>
      </c>
      <c r="E2" s="379"/>
      <c r="F2" s="379"/>
      <c r="G2" s="379"/>
      <c r="H2" s="379"/>
      <c r="I2" s="379"/>
      <c r="J2" s="379"/>
      <c r="K2" s="379"/>
      <c r="L2" s="379"/>
      <c r="M2" s="379"/>
      <c r="N2" s="379"/>
      <c r="O2" s="379"/>
      <c r="P2" s="379"/>
      <c r="Q2" s="379"/>
      <c r="R2" s="379"/>
      <c r="S2" s="379"/>
      <c r="T2" s="379"/>
      <c r="U2" s="379"/>
      <c r="V2" s="379"/>
      <c r="W2" s="379"/>
      <c r="X2" s="379"/>
      <c r="Y2" s="379"/>
      <c r="Z2" s="379"/>
      <c r="AA2" s="380"/>
      <c r="AB2" s="381" t="s">
        <v>0</v>
      </c>
      <c r="AC2" s="382"/>
      <c r="AD2" s="382"/>
      <c r="AE2" s="382"/>
      <c r="AF2" s="382"/>
      <c r="AG2" s="382"/>
      <c r="AH2" s="382"/>
      <c r="AI2" s="382"/>
      <c r="AJ2" s="382"/>
      <c r="AK2" s="382"/>
      <c r="AL2" s="382"/>
      <c r="AM2" s="382"/>
      <c r="AN2" s="382"/>
      <c r="AO2" s="382"/>
      <c r="AP2" s="382"/>
      <c r="AQ2" s="382"/>
      <c r="AR2" s="382"/>
      <c r="AS2" s="382"/>
    </row>
    <row r="3" spans="1:45" ht="14.45" thickBot="1">
      <c r="B3" s="374"/>
      <c r="C3" s="375"/>
      <c r="D3" s="383" t="s">
        <v>1</v>
      </c>
      <c r="E3" s="384"/>
      <c r="F3" s="384"/>
      <c r="G3" s="384"/>
      <c r="H3" s="384"/>
      <c r="I3" s="384"/>
      <c r="J3" s="384"/>
      <c r="K3" s="384"/>
      <c r="L3" s="384"/>
      <c r="M3" s="384"/>
      <c r="N3" s="384"/>
      <c r="O3" s="384"/>
      <c r="P3" s="384"/>
      <c r="Q3" s="385"/>
      <c r="R3" s="386" t="s">
        <v>2</v>
      </c>
      <c r="S3" s="384"/>
      <c r="T3" s="384"/>
      <c r="U3" s="384"/>
      <c r="V3" s="384"/>
      <c r="W3" s="384"/>
      <c r="X3" s="384"/>
      <c r="Y3" s="384"/>
      <c r="Z3" s="384"/>
      <c r="AA3" s="387"/>
      <c r="AB3" s="319"/>
      <c r="AC3" s="320"/>
      <c r="AD3" s="320"/>
      <c r="AE3" s="320"/>
      <c r="AF3" s="320"/>
      <c r="AG3" s="320"/>
      <c r="AH3" s="320"/>
      <c r="AI3" s="320"/>
      <c r="AJ3" s="320"/>
      <c r="AK3" s="320"/>
      <c r="AL3" s="320"/>
      <c r="AM3" s="320"/>
      <c r="AN3" s="320"/>
      <c r="AO3" s="320"/>
      <c r="AP3" s="320"/>
      <c r="AQ3" s="320"/>
      <c r="AR3" s="320"/>
      <c r="AS3" s="320"/>
    </row>
    <row r="4" spans="1:45" ht="14.45" thickBot="1">
      <c r="B4" s="376"/>
      <c r="C4" s="377"/>
      <c r="D4" s="383" t="s">
        <v>3</v>
      </c>
      <c r="E4" s="384"/>
      <c r="F4" s="384"/>
      <c r="G4" s="384"/>
      <c r="H4" s="384"/>
      <c r="I4" s="384"/>
      <c r="J4" s="384"/>
      <c r="K4" s="384"/>
      <c r="L4" s="384"/>
      <c r="M4" s="384"/>
      <c r="N4" s="384"/>
      <c r="O4" s="384"/>
      <c r="P4" s="384"/>
      <c r="Q4" s="384"/>
      <c r="R4" s="384"/>
      <c r="S4" s="384"/>
      <c r="T4" s="384"/>
      <c r="U4" s="384"/>
      <c r="V4" s="384"/>
      <c r="W4" s="384"/>
      <c r="X4" s="384"/>
      <c r="Y4" s="384"/>
      <c r="Z4" s="384"/>
      <c r="AA4" s="387"/>
      <c r="AB4" s="319"/>
      <c r="AC4" s="320"/>
      <c r="AD4" s="320"/>
      <c r="AE4" s="320"/>
      <c r="AF4" s="320"/>
      <c r="AG4" s="320"/>
      <c r="AH4" s="320"/>
      <c r="AI4" s="320"/>
      <c r="AJ4" s="320"/>
      <c r="AK4" s="320"/>
      <c r="AL4" s="320"/>
      <c r="AM4" s="320"/>
      <c r="AN4" s="320"/>
      <c r="AO4" s="320"/>
      <c r="AP4" s="320"/>
      <c r="AQ4" s="320"/>
      <c r="AR4" s="320"/>
      <c r="AS4" s="320"/>
    </row>
    <row r="6" spans="1:45">
      <c r="A6" s="361" t="s">
        <v>4</v>
      </c>
      <c r="B6" s="362" t="s">
        <v>5</v>
      </c>
      <c r="C6" s="363"/>
      <c r="D6" s="363"/>
      <c r="E6" s="363"/>
      <c r="F6" s="363"/>
      <c r="G6" s="363"/>
      <c r="H6" s="363"/>
      <c r="I6" s="363"/>
      <c r="J6" s="364"/>
      <c r="K6" s="365" t="s">
        <v>6</v>
      </c>
      <c r="L6" s="366"/>
      <c r="M6" s="366"/>
      <c r="N6" s="366"/>
      <c r="O6" s="366"/>
      <c r="P6" s="366"/>
      <c r="Q6" s="366"/>
      <c r="R6" s="367"/>
      <c r="S6" s="368" t="s">
        <v>7</v>
      </c>
      <c r="T6" s="368"/>
      <c r="U6" s="368"/>
      <c r="V6" s="368"/>
      <c r="W6" s="139"/>
      <c r="X6" s="369" t="s">
        <v>8</v>
      </c>
      <c r="Y6" s="139"/>
      <c r="Z6" s="369" t="s">
        <v>9</v>
      </c>
      <c r="AA6" s="369"/>
      <c r="AB6" s="370" t="s">
        <v>10</v>
      </c>
      <c r="AC6" s="371"/>
      <c r="AD6" s="371"/>
      <c r="AE6" s="371"/>
      <c r="AF6" s="371"/>
      <c r="AG6" s="371"/>
      <c r="AH6" s="371"/>
      <c r="AI6" s="371"/>
      <c r="AJ6" s="371"/>
      <c r="AK6" s="371"/>
      <c r="AL6" s="371"/>
      <c r="AM6" s="371"/>
      <c r="AN6" s="371"/>
      <c r="AO6" s="371"/>
      <c r="AP6" s="371"/>
      <c r="AQ6" s="371"/>
      <c r="AR6" s="371"/>
      <c r="AS6" s="371"/>
    </row>
    <row r="7" spans="1:45" ht="55.15">
      <c r="A7" s="361"/>
      <c r="B7" s="72" t="s">
        <v>11</v>
      </c>
      <c r="C7" s="72" t="s">
        <v>12</v>
      </c>
      <c r="D7" s="72" t="s">
        <v>13</v>
      </c>
      <c r="E7" s="72" t="s">
        <v>14</v>
      </c>
      <c r="F7" s="72" t="s">
        <v>15</v>
      </c>
      <c r="G7" s="72" t="s">
        <v>561</v>
      </c>
      <c r="H7" s="72" t="s">
        <v>17</v>
      </c>
      <c r="I7" s="72" t="s">
        <v>18</v>
      </c>
      <c r="J7" s="72" t="s">
        <v>19</v>
      </c>
      <c r="K7" s="73" t="s">
        <v>20</v>
      </c>
      <c r="L7" s="73" t="s">
        <v>21</v>
      </c>
      <c r="M7" s="73" t="s">
        <v>22</v>
      </c>
      <c r="N7" s="73" t="s">
        <v>23</v>
      </c>
      <c r="O7" s="73" t="s">
        <v>24</v>
      </c>
      <c r="P7" s="73" t="s">
        <v>25</v>
      </c>
      <c r="Q7" s="73" t="s">
        <v>19</v>
      </c>
      <c r="R7" s="73" t="s">
        <v>562</v>
      </c>
      <c r="S7" s="139" t="s">
        <v>27</v>
      </c>
      <c r="T7" s="139" t="s">
        <v>18</v>
      </c>
      <c r="U7" s="139" t="s">
        <v>28</v>
      </c>
      <c r="V7" s="139" t="s">
        <v>29</v>
      </c>
      <c r="W7" s="139"/>
      <c r="X7" s="369"/>
      <c r="Y7" s="139" t="s">
        <v>19</v>
      </c>
      <c r="Z7" s="140" t="s">
        <v>30</v>
      </c>
      <c r="AA7" s="140" t="s">
        <v>31</v>
      </c>
      <c r="AB7" s="74" t="s">
        <v>32</v>
      </c>
      <c r="AC7" s="74" t="s">
        <v>33</v>
      </c>
      <c r="AD7" s="74" t="s">
        <v>34</v>
      </c>
      <c r="AE7" s="74" t="s">
        <v>35</v>
      </c>
      <c r="AF7" s="74" t="s">
        <v>36</v>
      </c>
      <c r="AG7" s="74" t="s">
        <v>37</v>
      </c>
      <c r="AH7" s="74" t="s">
        <v>38</v>
      </c>
      <c r="AI7" s="74" t="s">
        <v>39</v>
      </c>
      <c r="AJ7" s="74" t="s">
        <v>40</v>
      </c>
      <c r="AK7" s="74" t="s">
        <v>41</v>
      </c>
      <c r="AL7" s="74" t="s">
        <v>42</v>
      </c>
      <c r="AM7" s="74" t="s">
        <v>43</v>
      </c>
      <c r="AN7" s="74" t="s">
        <v>44</v>
      </c>
      <c r="AO7" s="74" t="s">
        <v>45</v>
      </c>
      <c r="AP7" s="74" t="s">
        <v>46</v>
      </c>
      <c r="AQ7" s="74" t="s">
        <v>47</v>
      </c>
      <c r="AR7" s="74" t="s">
        <v>48</v>
      </c>
      <c r="AS7" s="74" t="s">
        <v>49</v>
      </c>
    </row>
    <row r="8" spans="1:45" ht="27.6">
      <c r="A8" s="158">
        <v>4</v>
      </c>
      <c r="B8" s="158" t="s">
        <v>167</v>
      </c>
      <c r="C8" s="260" t="s">
        <v>168</v>
      </c>
      <c r="D8" s="211" t="s">
        <v>52</v>
      </c>
      <c r="E8" s="211" t="s">
        <v>169</v>
      </c>
      <c r="F8" s="211" t="s">
        <v>170</v>
      </c>
      <c r="G8" s="211" t="s">
        <v>171</v>
      </c>
      <c r="H8" s="211" t="s">
        <v>172</v>
      </c>
      <c r="I8" s="250">
        <v>0.8</v>
      </c>
      <c r="J8" s="167">
        <v>0</v>
      </c>
      <c r="K8" s="236" t="s">
        <v>173</v>
      </c>
      <c r="L8" s="228">
        <v>0.375</v>
      </c>
      <c r="M8" s="151">
        <v>43832</v>
      </c>
      <c r="N8" s="151">
        <v>43889</v>
      </c>
      <c r="O8" s="152"/>
      <c r="P8" s="152" t="s">
        <v>174</v>
      </c>
      <c r="Q8" s="153">
        <v>0</v>
      </c>
      <c r="R8" s="153" t="s">
        <v>79</v>
      </c>
      <c r="S8" s="128" t="s">
        <v>175</v>
      </c>
      <c r="T8" s="8">
        <v>0.2</v>
      </c>
      <c r="U8" s="117">
        <v>43832</v>
      </c>
      <c r="V8" s="117">
        <v>43838</v>
      </c>
      <c r="W8" s="7">
        <f>V8-U8</f>
        <v>6</v>
      </c>
      <c r="X8" s="104"/>
      <c r="Y8" s="8">
        <f>IF(X8="ejecutado",1,0)</f>
        <v>0</v>
      </c>
      <c r="Z8" s="9"/>
      <c r="AA8" s="9"/>
      <c r="AB8" s="122" t="s">
        <v>61</v>
      </c>
      <c r="AC8" s="122" t="s">
        <v>61</v>
      </c>
      <c r="AD8" s="122" t="s">
        <v>62</v>
      </c>
      <c r="AE8" s="122" t="s">
        <v>61</v>
      </c>
      <c r="AF8" s="122" t="s">
        <v>61</v>
      </c>
      <c r="AG8" s="122" t="s">
        <v>61</v>
      </c>
      <c r="AH8" s="122" t="s">
        <v>61</v>
      </c>
      <c r="AI8" s="122" t="s">
        <v>61</v>
      </c>
      <c r="AJ8" s="122" t="s">
        <v>61</v>
      </c>
      <c r="AK8" s="122" t="s">
        <v>61</v>
      </c>
      <c r="AL8" s="122" t="s">
        <v>61</v>
      </c>
      <c r="AM8" s="122" t="s">
        <v>61</v>
      </c>
      <c r="AN8" s="122" t="s">
        <v>61</v>
      </c>
      <c r="AO8" s="122" t="s">
        <v>61</v>
      </c>
      <c r="AP8" s="122" t="s">
        <v>61</v>
      </c>
      <c r="AQ8" s="122" t="s">
        <v>61</v>
      </c>
      <c r="AR8" s="122" t="s">
        <v>61</v>
      </c>
      <c r="AS8" s="122" t="s">
        <v>62</v>
      </c>
    </row>
    <row r="9" spans="1:45" ht="27.6">
      <c r="A9" s="174"/>
      <c r="B9" s="174"/>
      <c r="C9" s="261"/>
      <c r="D9" s="212"/>
      <c r="E9" s="212"/>
      <c r="F9" s="212"/>
      <c r="G9" s="212"/>
      <c r="H9" s="212"/>
      <c r="I9" s="269"/>
      <c r="J9" s="165"/>
      <c r="K9" s="236"/>
      <c r="L9" s="228"/>
      <c r="M9" s="151"/>
      <c r="N9" s="151"/>
      <c r="O9" s="152"/>
      <c r="P9" s="152"/>
      <c r="Q9" s="154"/>
      <c r="R9" s="154"/>
      <c r="S9" s="128" t="s">
        <v>176</v>
      </c>
      <c r="T9" s="8">
        <v>0.1</v>
      </c>
      <c r="U9" s="117">
        <v>43839</v>
      </c>
      <c r="V9" s="117">
        <v>43845</v>
      </c>
      <c r="W9" s="7">
        <f t="shared" ref="W9:W10" si="0">V9-U9</f>
        <v>6</v>
      </c>
      <c r="X9" s="104"/>
      <c r="Y9" s="8">
        <f t="shared" ref="Y9:Y10" si="1">IF(X9="ejecutado",1,0)</f>
        <v>0</v>
      </c>
      <c r="Z9" s="9"/>
      <c r="AA9" s="9"/>
      <c r="AB9" s="122" t="s">
        <v>61</v>
      </c>
      <c r="AC9" s="122" t="s">
        <v>61</v>
      </c>
      <c r="AD9" s="122" t="s">
        <v>62</v>
      </c>
      <c r="AE9" s="122" t="s">
        <v>61</v>
      </c>
      <c r="AF9" s="122" t="s">
        <v>61</v>
      </c>
      <c r="AG9" s="122" t="s">
        <v>61</v>
      </c>
      <c r="AH9" s="122" t="s">
        <v>61</v>
      </c>
      <c r="AI9" s="122" t="s">
        <v>61</v>
      </c>
      <c r="AJ9" s="122" t="s">
        <v>61</v>
      </c>
      <c r="AK9" s="122" t="s">
        <v>61</v>
      </c>
      <c r="AL9" s="122" t="s">
        <v>61</v>
      </c>
      <c r="AM9" s="122" t="s">
        <v>61</v>
      </c>
      <c r="AN9" s="122" t="s">
        <v>61</v>
      </c>
      <c r="AO9" s="122" t="s">
        <v>61</v>
      </c>
      <c r="AP9" s="122" t="s">
        <v>61</v>
      </c>
      <c r="AQ9" s="122" t="s">
        <v>61</v>
      </c>
      <c r="AR9" s="122" t="s">
        <v>61</v>
      </c>
      <c r="AS9" s="122" t="s">
        <v>62</v>
      </c>
    </row>
    <row r="10" spans="1:45" ht="27.6">
      <c r="A10" s="174"/>
      <c r="B10" s="174"/>
      <c r="C10" s="261"/>
      <c r="D10" s="212"/>
      <c r="E10" s="212"/>
      <c r="F10" s="212"/>
      <c r="G10" s="212"/>
      <c r="H10" s="212"/>
      <c r="I10" s="269"/>
      <c r="J10" s="165"/>
      <c r="K10" s="236"/>
      <c r="L10" s="228"/>
      <c r="M10" s="151"/>
      <c r="N10" s="151"/>
      <c r="O10" s="152"/>
      <c r="P10" s="152"/>
      <c r="Q10" s="154"/>
      <c r="R10" s="154"/>
      <c r="S10" s="128" t="s">
        <v>177</v>
      </c>
      <c r="T10" s="8">
        <v>0.2</v>
      </c>
      <c r="U10" s="117">
        <v>43846</v>
      </c>
      <c r="V10" s="117">
        <v>43852</v>
      </c>
      <c r="W10" s="7">
        <f t="shared" si="0"/>
        <v>6</v>
      </c>
      <c r="X10" s="104"/>
      <c r="Y10" s="8">
        <f t="shared" si="1"/>
        <v>0</v>
      </c>
      <c r="Z10" s="9"/>
      <c r="AA10" s="9"/>
      <c r="AB10" s="122" t="s">
        <v>61</v>
      </c>
      <c r="AC10" s="122" t="s">
        <v>61</v>
      </c>
      <c r="AD10" s="122" t="s">
        <v>62</v>
      </c>
      <c r="AE10" s="122" t="s">
        <v>61</v>
      </c>
      <c r="AF10" s="122" t="s">
        <v>61</v>
      </c>
      <c r="AG10" s="122" t="s">
        <v>61</v>
      </c>
      <c r="AH10" s="122" t="s">
        <v>61</v>
      </c>
      <c r="AI10" s="122" t="s">
        <v>61</v>
      </c>
      <c r="AJ10" s="122" t="s">
        <v>61</v>
      </c>
      <c r="AK10" s="122" t="s">
        <v>61</v>
      </c>
      <c r="AL10" s="122" t="s">
        <v>61</v>
      </c>
      <c r="AM10" s="122" t="s">
        <v>61</v>
      </c>
      <c r="AN10" s="122" t="s">
        <v>61</v>
      </c>
      <c r="AO10" s="122" t="s">
        <v>61</v>
      </c>
      <c r="AP10" s="122" t="s">
        <v>61</v>
      </c>
      <c r="AQ10" s="122" t="s">
        <v>61</v>
      </c>
      <c r="AR10" s="122" t="s">
        <v>61</v>
      </c>
      <c r="AS10" s="122" t="s">
        <v>62</v>
      </c>
    </row>
    <row r="11" spans="1:45" ht="41.45">
      <c r="A11" s="174"/>
      <c r="B11" s="174"/>
      <c r="C11" s="261"/>
      <c r="D11" s="212"/>
      <c r="E11" s="212"/>
      <c r="F11" s="212"/>
      <c r="G11" s="212"/>
      <c r="H11" s="212"/>
      <c r="I11" s="269"/>
      <c r="J11" s="165"/>
      <c r="K11" s="236"/>
      <c r="L11" s="228"/>
      <c r="M11" s="151"/>
      <c r="N11" s="151"/>
      <c r="O11" s="152"/>
      <c r="P11" s="152"/>
      <c r="Q11" s="154"/>
      <c r="R11" s="154"/>
      <c r="S11" s="128" t="s">
        <v>178</v>
      </c>
      <c r="T11" s="125">
        <v>0.1</v>
      </c>
      <c r="U11" s="117">
        <v>43853</v>
      </c>
      <c r="V11" s="117">
        <v>43859</v>
      </c>
      <c r="W11" s="7"/>
      <c r="X11" s="104"/>
      <c r="Y11" s="8"/>
      <c r="Z11" s="9"/>
      <c r="AA11" s="9"/>
      <c r="AB11" s="122"/>
      <c r="AC11" s="122"/>
      <c r="AD11" s="122" t="s">
        <v>62</v>
      </c>
      <c r="AE11" s="122"/>
      <c r="AF11" s="122"/>
      <c r="AG11" s="122"/>
      <c r="AH11" s="122"/>
      <c r="AI11" s="122"/>
      <c r="AJ11" s="122"/>
      <c r="AK11" s="122"/>
      <c r="AL11" s="122"/>
      <c r="AM11" s="122"/>
      <c r="AN11" s="122"/>
      <c r="AO11" s="122"/>
      <c r="AP11" s="122"/>
      <c r="AQ11" s="122"/>
      <c r="AR11" s="122"/>
      <c r="AS11" s="122" t="s">
        <v>62</v>
      </c>
    </row>
    <row r="12" spans="1:45" ht="27.6">
      <c r="A12" s="174"/>
      <c r="B12" s="174"/>
      <c r="C12" s="261"/>
      <c r="D12" s="212"/>
      <c r="E12" s="212"/>
      <c r="F12" s="212"/>
      <c r="G12" s="212"/>
      <c r="H12" s="212"/>
      <c r="I12" s="269"/>
      <c r="J12" s="165"/>
      <c r="K12" s="236"/>
      <c r="L12" s="228"/>
      <c r="M12" s="151"/>
      <c r="N12" s="151"/>
      <c r="O12" s="152"/>
      <c r="P12" s="152"/>
      <c r="Q12" s="154"/>
      <c r="R12" s="154"/>
      <c r="S12" s="128" t="s">
        <v>179</v>
      </c>
      <c r="T12" s="125">
        <v>0.1</v>
      </c>
      <c r="U12" s="117">
        <v>43860</v>
      </c>
      <c r="V12" s="117">
        <v>43866</v>
      </c>
      <c r="W12" s="7"/>
      <c r="X12" s="104"/>
      <c r="Y12" s="8"/>
      <c r="Z12" s="9"/>
      <c r="AA12" s="9"/>
      <c r="AB12" s="122"/>
      <c r="AC12" s="122"/>
      <c r="AD12" s="122" t="s">
        <v>62</v>
      </c>
      <c r="AE12" s="122"/>
      <c r="AF12" s="122"/>
      <c r="AG12" s="122"/>
      <c r="AH12" s="122"/>
      <c r="AI12" s="122"/>
      <c r="AJ12" s="122"/>
      <c r="AK12" s="122"/>
      <c r="AL12" s="122"/>
      <c r="AM12" s="122"/>
      <c r="AN12" s="122"/>
      <c r="AO12" s="122"/>
      <c r="AP12" s="122"/>
      <c r="AQ12" s="122"/>
      <c r="AR12" s="122"/>
      <c r="AS12" s="122" t="s">
        <v>62</v>
      </c>
    </row>
    <row r="13" spans="1:45" ht="27.6">
      <c r="A13" s="174"/>
      <c r="B13" s="174"/>
      <c r="C13" s="261"/>
      <c r="D13" s="212"/>
      <c r="E13" s="212"/>
      <c r="F13" s="212"/>
      <c r="G13" s="212"/>
      <c r="H13" s="212"/>
      <c r="I13" s="269"/>
      <c r="J13" s="165"/>
      <c r="K13" s="236"/>
      <c r="L13" s="228"/>
      <c r="M13" s="151"/>
      <c r="N13" s="151"/>
      <c r="O13" s="152"/>
      <c r="P13" s="152"/>
      <c r="Q13" s="154"/>
      <c r="R13" s="154"/>
      <c r="S13" s="128" t="s">
        <v>180</v>
      </c>
      <c r="T13" s="125">
        <v>0.1</v>
      </c>
      <c r="U13" s="117">
        <v>43867</v>
      </c>
      <c r="V13" s="117">
        <v>43873</v>
      </c>
      <c r="W13" s="7"/>
      <c r="X13" s="104"/>
      <c r="Y13" s="8"/>
      <c r="Z13" s="9"/>
      <c r="AA13" s="9"/>
      <c r="AB13" s="122"/>
      <c r="AC13" s="122"/>
      <c r="AD13" s="122" t="s">
        <v>62</v>
      </c>
      <c r="AE13" s="122"/>
      <c r="AF13" s="122"/>
      <c r="AG13" s="122"/>
      <c r="AH13" s="122"/>
      <c r="AI13" s="122"/>
      <c r="AJ13" s="122"/>
      <c r="AK13" s="122"/>
      <c r="AL13" s="122"/>
      <c r="AM13" s="122"/>
      <c r="AN13" s="122"/>
      <c r="AO13" s="122"/>
      <c r="AP13" s="122"/>
      <c r="AQ13" s="122"/>
      <c r="AR13" s="122"/>
      <c r="AS13" s="122" t="s">
        <v>62</v>
      </c>
    </row>
    <row r="14" spans="1:45" ht="27.6">
      <c r="A14" s="174"/>
      <c r="B14" s="174"/>
      <c r="C14" s="261"/>
      <c r="D14" s="212"/>
      <c r="E14" s="212"/>
      <c r="F14" s="212"/>
      <c r="G14" s="212"/>
      <c r="H14" s="212"/>
      <c r="I14" s="269"/>
      <c r="J14" s="165"/>
      <c r="K14" s="236"/>
      <c r="L14" s="228"/>
      <c r="M14" s="151"/>
      <c r="N14" s="151"/>
      <c r="O14" s="152"/>
      <c r="P14" s="152"/>
      <c r="Q14" s="154"/>
      <c r="R14" s="154"/>
      <c r="S14" s="128" t="s">
        <v>181</v>
      </c>
      <c r="T14" s="125">
        <v>0.1</v>
      </c>
      <c r="U14" s="117">
        <v>43874</v>
      </c>
      <c r="V14" s="117">
        <v>43880</v>
      </c>
      <c r="W14" s="7"/>
      <c r="X14" s="104"/>
      <c r="Y14" s="8"/>
      <c r="Z14" s="9"/>
      <c r="AA14" s="9"/>
      <c r="AB14" s="122"/>
      <c r="AC14" s="122"/>
      <c r="AD14" s="122" t="s">
        <v>62</v>
      </c>
      <c r="AE14" s="122"/>
      <c r="AF14" s="122"/>
      <c r="AG14" s="122"/>
      <c r="AH14" s="122"/>
      <c r="AI14" s="122"/>
      <c r="AJ14" s="122"/>
      <c r="AK14" s="122"/>
      <c r="AL14" s="122"/>
      <c r="AM14" s="122"/>
      <c r="AN14" s="122"/>
      <c r="AO14" s="122"/>
      <c r="AP14" s="122"/>
      <c r="AQ14" s="122"/>
      <c r="AR14" s="122"/>
      <c r="AS14" s="122" t="s">
        <v>62</v>
      </c>
    </row>
    <row r="15" spans="1:45" ht="27.6">
      <c r="A15" s="174"/>
      <c r="B15" s="174"/>
      <c r="C15" s="261"/>
      <c r="D15" s="212"/>
      <c r="E15" s="212"/>
      <c r="F15" s="212"/>
      <c r="G15" s="212"/>
      <c r="H15" s="212"/>
      <c r="I15" s="269"/>
      <c r="J15" s="165"/>
      <c r="K15" s="236"/>
      <c r="L15" s="228"/>
      <c r="M15" s="151"/>
      <c r="N15" s="151"/>
      <c r="O15" s="152"/>
      <c r="P15" s="152"/>
      <c r="Q15" s="154"/>
      <c r="R15" s="154"/>
      <c r="S15" s="128" t="s">
        <v>182</v>
      </c>
      <c r="T15" s="125">
        <v>0.1</v>
      </c>
      <c r="U15" s="117">
        <v>43881</v>
      </c>
      <c r="V15" s="117">
        <v>43889</v>
      </c>
      <c r="W15" s="7"/>
      <c r="X15" s="104"/>
      <c r="Y15" s="8"/>
      <c r="Z15" s="9"/>
      <c r="AA15" s="9"/>
      <c r="AB15" s="122"/>
      <c r="AC15" s="122"/>
      <c r="AD15" s="122" t="s">
        <v>62</v>
      </c>
      <c r="AE15" s="122"/>
      <c r="AF15" s="122"/>
      <c r="AG15" s="122"/>
      <c r="AH15" s="122"/>
      <c r="AI15" s="122"/>
      <c r="AJ15" s="122"/>
      <c r="AK15" s="122"/>
      <c r="AL15" s="122"/>
      <c r="AM15" s="122"/>
      <c r="AN15" s="122"/>
      <c r="AO15" s="122"/>
      <c r="AP15" s="122"/>
      <c r="AQ15" s="122"/>
      <c r="AR15" s="122"/>
      <c r="AS15" s="122" t="s">
        <v>62</v>
      </c>
    </row>
    <row r="16" spans="1:45" ht="27.6">
      <c r="A16" s="174"/>
      <c r="B16" s="158" t="s">
        <v>183</v>
      </c>
      <c r="C16" s="260" t="s">
        <v>168</v>
      </c>
      <c r="D16" s="158" t="s">
        <v>184</v>
      </c>
      <c r="E16" s="158" t="s">
        <v>185</v>
      </c>
      <c r="F16" s="212"/>
      <c r="G16" s="212"/>
      <c r="H16" s="212"/>
      <c r="I16" s="269"/>
      <c r="J16" s="167">
        <v>0</v>
      </c>
      <c r="K16" s="236" t="s">
        <v>186</v>
      </c>
      <c r="L16" s="228">
        <v>0.375</v>
      </c>
      <c r="M16" s="151">
        <v>43845</v>
      </c>
      <c r="N16" s="151">
        <v>44012</v>
      </c>
      <c r="O16" s="152"/>
      <c r="P16" s="152" t="s">
        <v>187</v>
      </c>
      <c r="Q16" s="153">
        <v>0</v>
      </c>
      <c r="R16" s="153" t="s">
        <v>79</v>
      </c>
      <c r="S16" s="128" t="s">
        <v>188</v>
      </c>
      <c r="T16" s="106">
        <v>0.2</v>
      </c>
      <c r="U16" s="117">
        <v>43845</v>
      </c>
      <c r="V16" s="117">
        <v>43860</v>
      </c>
      <c r="W16" s="7">
        <f>V16-U16</f>
        <v>15</v>
      </c>
      <c r="X16" s="104"/>
      <c r="Y16" s="8">
        <f>IF(X16="ejecutado",1,0)</f>
        <v>0</v>
      </c>
      <c r="Z16" s="9"/>
      <c r="AA16" s="9"/>
      <c r="AB16" s="122" t="s">
        <v>61</v>
      </c>
      <c r="AC16" s="122" t="s">
        <v>61</v>
      </c>
      <c r="AD16" s="122" t="s">
        <v>62</v>
      </c>
      <c r="AE16" s="122" t="s">
        <v>61</v>
      </c>
      <c r="AF16" s="122" t="s">
        <v>61</v>
      </c>
      <c r="AG16" s="122" t="s">
        <v>61</v>
      </c>
      <c r="AH16" s="122" t="s">
        <v>61</v>
      </c>
      <c r="AI16" s="122" t="s">
        <v>61</v>
      </c>
      <c r="AJ16" s="122" t="s">
        <v>61</v>
      </c>
      <c r="AK16" s="122" t="s">
        <v>61</v>
      </c>
      <c r="AL16" s="122" t="s">
        <v>61</v>
      </c>
      <c r="AM16" s="122" t="s">
        <v>61</v>
      </c>
      <c r="AN16" s="122" t="s">
        <v>61</v>
      </c>
      <c r="AO16" s="122" t="s">
        <v>61</v>
      </c>
      <c r="AP16" s="122" t="s">
        <v>61</v>
      </c>
      <c r="AQ16" s="122" t="s">
        <v>61</v>
      </c>
      <c r="AR16" s="122" t="s">
        <v>61</v>
      </c>
      <c r="AS16" s="122" t="s">
        <v>62</v>
      </c>
    </row>
    <row r="17" spans="1:58" ht="27.6">
      <c r="A17" s="174"/>
      <c r="B17" s="174"/>
      <c r="C17" s="261"/>
      <c r="D17" s="174"/>
      <c r="E17" s="174"/>
      <c r="F17" s="212"/>
      <c r="G17" s="212"/>
      <c r="H17" s="212"/>
      <c r="I17" s="269"/>
      <c r="J17" s="165"/>
      <c r="K17" s="236"/>
      <c r="L17" s="228"/>
      <c r="M17" s="151"/>
      <c r="N17" s="151"/>
      <c r="O17" s="152"/>
      <c r="P17" s="152"/>
      <c r="Q17" s="154"/>
      <c r="R17" s="154"/>
      <c r="S17" s="128" t="s">
        <v>189</v>
      </c>
      <c r="T17" s="106">
        <v>0.2</v>
      </c>
      <c r="U17" s="107">
        <v>43862</v>
      </c>
      <c r="V17" s="107">
        <v>43905</v>
      </c>
      <c r="W17" s="7">
        <f t="shared" ref="W17:W18" si="2">V17-U17</f>
        <v>43</v>
      </c>
      <c r="X17" s="104"/>
      <c r="Y17" s="8">
        <f t="shared" ref="Y17:Y18" si="3">IF(X17="ejecutado",1,0)</f>
        <v>0</v>
      </c>
      <c r="Z17" s="9"/>
      <c r="AA17" s="9"/>
      <c r="AB17" s="122" t="s">
        <v>61</v>
      </c>
      <c r="AC17" s="122" t="s">
        <v>61</v>
      </c>
      <c r="AD17" s="122" t="s">
        <v>62</v>
      </c>
      <c r="AE17" s="122" t="s">
        <v>61</v>
      </c>
      <c r="AF17" s="122" t="s">
        <v>61</v>
      </c>
      <c r="AG17" s="122" t="s">
        <v>61</v>
      </c>
      <c r="AH17" s="122" t="s">
        <v>61</v>
      </c>
      <c r="AI17" s="122" t="s">
        <v>61</v>
      </c>
      <c r="AJ17" s="122" t="s">
        <v>61</v>
      </c>
      <c r="AK17" s="122" t="s">
        <v>61</v>
      </c>
      <c r="AL17" s="122" t="s">
        <v>61</v>
      </c>
      <c r="AM17" s="122" t="s">
        <v>61</v>
      </c>
      <c r="AN17" s="122" t="s">
        <v>61</v>
      </c>
      <c r="AO17" s="122" t="s">
        <v>61</v>
      </c>
      <c r="AP17" s="122" t="s">
        <v>61</v>
      </c>
      <c r="AQ17" s="122" t="s">
        <v>61</v>
      </c>
      <c r="AR17" s="122" t="s">
        <v>61</v>
      </c>
      <c r="AS17" s="122" t="s">
        <v>62</v>
      </c>
    </row>
    <row r="18" spans="1:58" ht="27.6">
      <c r="A18" s="174"/>
      <c r="B18" s="174"/>
      <c r="C18" s="261"/>
      <c r="D18" s="174"/>
      <c r="E18" s="174"/>
      <c r="F18" s="212"/>
      <c r="G18" s="212"/>
      <c r="H18" s="212"/>
      <c r="I18" s="269"/>
      <c r="J18" s="165"/>
      <c r="K18" s="236"/>
      <c r="L18" s="228"/>
      <c r="M18" s="151"/>
      <c r="N18" s="151"/>
      <c r="O18" s="152"/>
      <c r="P18" s="152"/>
      <c r="Q18" s="154"/>
      <c r="R18" s="155"/>
      <c r="S18" s="128" t="s">
        <v>190</v>
      </c>
      <c r="T18" s="106">
        <v>0.6</v>
      </c>
      <c r="U18" s="107">
        <v>43906</v>
      </c>
      <c r="V18" s="107">
        <v>44012</v>
      </c>
      <c r="W18" s="7">
        <f t="shared" si="2"/>
        <v>106</v>
      </c>
      <c r="X18" s="104"/>
      <c r="Y18" s="8">
        <f t="shared" si="3"/>
        <v>0</v>
      </c>
      <c r="Z18" s="9"/>
      <c r="AA18" s="9"/>
      <c r="AB18" s="122" t="s">
        <v>61</v>
      </c>
      <c r="AC18" s="122" t="s">
        <v>61</v>
      </c>
      <c r="AD18" s="122" t="s">
        <v>62</v>
      </c>
      <c r="AE18" s="122" t="s">
        <v>61</v>
      </c>
      <c r="AF18" s="122" t="s">
        <v>61</v>
      </c>
      <c r="AG18" s="122" t="s">
        <v>61</v>
      </c>
      <c r="AH18" s="122" t="s">
        <v>61</v>
      </c>
      <c r="AI18" s="122" t="s">
        <v>61</v>
      </c>
      <c r="AJ18" s="122" t="s">
        <v>61</v>
      </c>
      <c r="AK18" s="122" t="s">
        <v>61</v>
      </c>
      <c r="AL18" s="122" t="s">
        <v>61</v>
      </c>
      <c r="AM18" s="122" t="s">
        <v>61</v>
      </c>
      <c r="AN18" s="122" t="s">
        <v>61</v>
      </c>
      <c r="AO18" s="122" t="s">
        <v>61</v>
      </c>
      <c r="AP18" s="122" t="s">
        <v>61</v>
      </c>
      <c r="AQ18" s="122" t="s">
        <v>61</v>
      </c>
      <c r="AR18" s="122" t="s">
        <v>61</v>
      </c>
      <c r="AS18" s="122" t="s">
        <v>62</v>
      </c>
    </row>
    <row r="19" spans="1:58" ht="27.6">
      <c r="A19" s="174"/>
      <c r="B19" s="152" t="s">
        <v>183</v>
      </c>
      <c r="C19" s="171" t="s">
        <v>168</v>
      </c>
      <c r="D19" s="152" t="s">
        <v>52</v>
      </c>
      <c r="E19" s="152" t="s">
        <v>113</v>
      </c>
      <c r="F19" s="212"/>
      <c r="G19" s="212"/>
      <c r="H19" s="212"/>
      <c r="I19" s="269"/>
      <c r="J19" s="175">
        <v>0</v>
      </c>
      <c r="K19" s="271" t="s">
        <v>191</v>
      </c>
      <c r="L19" s="228">
        <v>0.25</v>
      </c>
      <c r="M19" s="151">
        <v>43952</v>
      </c>
      <c r="N19" s="151">
        <v>43980</v>
      </c>
      <c r="O19" s="152"/>
      <c r="P19" s="239" t="s">
        <v>192</v>
      </c>
      <c r="Q19" s="182">
        <f>(Y19*T19)+(T20*Y20)+(T21*Y21)+(T23*Y23)</f>
        <v>0</v>
      </c>
      <c r="R19" s="182" t="s">
        <v>79</v>
      </c>
      <c r="S19" s="128" t="s">
        <v>193</v>
      </c>
      <c r="T19" s="106">
        <v>0.2</v>
      </c>
      <c r="U19" s="117">
        <v>43952</v>
      </c>
      <c r="V19" s="117">
        <v>43952</v>
      </c>
      <c r="W19" s="7">
        <f>V19-U19</f>
        <v>0</v>
      </c>
      <c r="X19" s="104"/>
      <c r="Y19" s="8">
        <f>IF(X19="ejecutado",1,0)</f>
        <v>0</v>
      </c>
      <c r="Z19" s="9"/>
      <c r="AA19" s="9"/>
      <c r="AB19" s="122" t="s">
        <v>61</v>
      </c>
      <c r="AC19" s="122" t="s">
        <v>61</v>
      </c>
      <c r="AD19" s="122" t="s">
        <v>62</v>
      </c>
      <c r="AE19" s="122" t="s">
        <v>61</v>
      </c>
      <c r="AF19" s="122" t="s">
        <v>61</v>
      </c>
      <c r="AG19" s="122" t="s">
        <v>61</v>
      </c>
      <c r="AH19" s="122" t="s">
        <v>61</v>
      </c>
      <c r="AI19" s="122" t="s">
        <v>61</v>
      </c>
      <c r="AJ19" s="122" t="s">
        <v>61</v>
      </c>
      <c r="AK19" s="122" t="s">
        <v>61</v>
      </c>
      <c r="AL19" s="122" t="s">
        <v>61</v>
      </c>
      <c r="AM19" s="122" t="s">
        <v>61</v>
      </c>
      <c r="AN19" s="122" t="s">
        <v>61</v>
      </c>
      <c r="AO19" s="122" t="s">
        <v>61</v>
      </c>
      <c r="AP19" s="122" t="s">
        <v>61</v>
      </c>
      <c r="AQ19" s="122" t="s">
        <v>61</v>
      </c>
      <c r="AR19" s="122" t="s">
        <v>61</v>
      </c>
      <c r="AS19" s="122" t="s">
        <v>62</v>
      </c>
      <c r="BF19" s="1">
        <f>200/80</f>
        <v>2.5</v>
      </c>
    </row>
    <row r="20" spans="1:58" ht="27.6">
      <c r="A20" s="174"/>
      <c r="B20" s="152"/>
      <c r="C20" s="171"/>
      <c r="D20" s="152"/>
      <c r="E20" s="152"/>
      <c r="F20" s="212"/>
      <c r="G20" s="212"/>
      <c r="H20" s="212"/>
      <c r="I20" s="269"/>
      <c r="J20" s="229"/>
      <c r="K20" s="271"/>
      <c r="L20" s="228"/>
      <c r="M20" s="151"/>
      <c r="N20" s="151"/>
      <c r="O20" s="152"/>
      <c r="P20" s="239"/>
      <c r="Q20" s="182"/>
      <c r="R20" s="182"/>
      <c r="S20" s="128" t="s">
        <v>194</v>
      </c>
      <c r="T20" s="106">
        <v>0.2</v>
      </c>
      <c r="U20" s="107">
        <v>43959</v>
      </c>
      <c r="V20" s="107">
        <v>43959</v>
      </c>
      <c r="W20" s="7">
        <f t="shared" ref="W20:W23" si="4">V20-U20</f>
        <v>0</v>
      </c>
      <c r="X20" s="104"/>
      <c r="Y20" s="8">
        <f t="shared" ref="Y20:Y23" si="5">IF(X20="ejecutado",1,0)</f>
        <v>0</v>
      </c>
      <c r="Z20" s="9"/>
      <c r="AA20" s="9"/>
      <c r="AB20" s="122" t="s">
        <v>61</v>
      </c>
      <c r="AC20" s="122" t="s">
        <v>61</v>
      </c>
      <c r="AD20" s="122" t="s">
        <v>62</v>
      </c>
      <c r="AE20" s="122" t="s">
        <v>61</v>
      </c>
      <c r="AF20" s="122" t="s">
        <v>61</v>
      </c>
      <c r="AG20" s="122" t="s">
        <v>61</v>
      </c>
      <c r="AH20" s="122" t="s">
        <v>61</v>
      </c>
      <c r="AI20" s="122" t="s">
        <v>61</v>
      </c>
      <c r="AJ20" s="122" t="s">
        <v>61</v>
      </c>
      <c r="AK20" s="122" t="s">
        <v>61</v>
      </c>
      <c r="AL20" s="122" t="s">
        <v>61</v>
      </c>
      <c r="AM20" s="122" t="s">
        <v>61</v>
      </c>
      <c r="AN20" s="122" t="s">
        <v>61</v>
      </c>
      <c r="AO20" s="122" t="s">
        <v>61</v>
      </c>
      <c r="AP20" s="122" t="s">
        <v>61</v>
      </c>
      <c r="AQ20" s="122" t="s">
        <v>61</v>
      </c>
      <c r="AR20" s="122" t="s">
        <v>61</v>
      </c>
      <c r="AS20" s="122" t="s">
        <v>62</v>
      </c>
    </row>
    <row r="21" spans="1:58" ht="27.6">
      <c r="A21" s="174"/>
      <c r="B21" s="152"/>
      <c r="C21" s="171"/>
      <c r="D21" s="152"/>
      <c r="E21" s="152"/>
      <c r="F21" s="212"/>
      <c r="G21" s="212"/>
      <c r="H21" s="212"/>
      <c r="I21" s="269"/>
      <c r="J21" s="229"/>
      <c r="K21" s="271"/>
      <c r="L21" s="228"/>
      <c r="M21" s="151"/>
      <c r="N21" s="151"/>
      <c r="O21" s="152"/>
      <c r="P21" s="239"/>
      <c r="Q21" s="182"/>
      <c r="R21" s="182"/>
      <c r="S21" s="128" t="s">
        <v>195</v>
      </c>
      <c r="T21" s="106">
        <v>0.2</v>
      </c>
      <c r="U21" s="107">
        <v>43966</v>
      </c>
      <c r="V21" s="107">
        <v>43966</v>
      </c>
      <c r="W21" s="7">
        <f t="shared" si="4"/>
        <v>0</v>
      </c>
      <c r="X21" s="104"/>
      <c r="Y21" s="8">
        <f t="shared" si="5"/>
        <v>0</v>
      </c>
      <c r="Z21" s="9"/>
      <c r="AA21" s="9"/>
      <c r="AB21" s="122" t="s">
        <v>61</v>
      </c>
      <c r="AC21" s="122" t="s">
        <v>61</v>
      </c>
      <c r="AD21" s="122" t="s">
        <v>62</v>
      </c>
      <c r="AE21" s="122" t="s">
        <v>61</v>
      </c>
      <c r="AF21" s="122" t="s">
        <v>61</v>
      </c>
      <c r="AG21" s="122" t="s">
        <v>61</v>
      </c>
      <c r="AH21" s="122" t="s">
        <v>61</v>
      </c>
      <c r="AI21" s="122" t="s">
        <v>61</v>
      </c>
      <c r="AJ21" s="122" t="s">
        <v>61</v>
      </c>
      <c r="AK21" s="122" t="s">
        <v>61</v>
      </c>
      <c r="AL21" s="122" t="s">
        <v>61</v>
      </c>
      <c r="AM21" s="122" t="s">
        <v>61</v>
      </c>
      <c r="AN21" s="122" t="s">
        <v>61</v>
      </c>
      <c r="AO21" s="122" t="s">
        <v>61</v>
      </c>
      <c r="AP21" s="122" t="s">
        <v>61</v>
      </c>
      <c r="AQ21" s="122" t="s">
        <v>61</v>
      </c>
      <c r="AR21" s="122" t="s">
        <v>61</v>
      </c>
      <c r="AS21" s="122" t="s">
        <v>62</v>
      </c>
      <c r="AW21" s="1">
        <f>300/80</f>
        <v>3.75</v>
      </c>
    </row>
    <row r="22" spans="1:58" ht="27.6">
      <c r="A22" s="174"/>
      <c r="B22" s="152"/>
      <c r="C22" s="171"/>
      <c r="D22" s="152"/>
      <c r="E22" s="152"/>
      <c r="F22" s="212"/>
      <c r="G22" s="212"/>
      <c r="H22" s="212"/>
      <c r="I22" s="269"/>
      <c r="J22" s="229"/>
      <c r="K22" s="271"/>
      <c r="L22" s="228"/>
      <c r="M22" s="151"/>
      <c r="N22" s="151"/>
      <c r="O22" s="152"/>
      <c r="P22" s="239"/>
      <c r="Q22" s="182"/>
      <c r="R22" s="182"/>
      <c r="S22" s="128" t="s">
        <v>196</v>
      </c>
      <c r="T22" s="106">
        <v>0.2</v>
      </c>
      <c r="U22" s="107">
        <v>43973</v>
      </c>
      <c r="V22" s="107">
        <v>43973</v>
      </c>
      <c r="W22" s="7">
        <f t="shared" si="4"/>
        <v>0</v>
      </c>
      <c r="X22" s="104"/>
      <c r="Y22" s="8"/>
      <c r="Z22" s="9"/>
      <c r="AA22" s="9"/>
      <c r="AB22" s="122"/>
      <c r="AC22" s="122"/>
      <c r="AD22" s="122" t="s">
        <v>62</v>
      </c>
      <c r="AE22" s="122"/>
      <c r="AF22" s="122"/>
      <c r="AG22" s="122"/>
      <c r="AH22" s="122"/>
      <c r="AI22" s="122"/>
      <c r="AJ22" s="122"/>
      <c r="AK22" s="122"/>
      <c r="AL22" s="122"/>
      <c r="AM22" s="122"/>
      <c r="AN22" s="122"/>
      <c r="AO22" s="122"/>
      <c r="AP22" s="122"/>
      <c r="AQ22" s="122"/>
      <c r="AR22" s="122"/>
      <c r="AS22" s="122" t="s">
        <v>62</v>
      </c>
    </row>
    <row r="23" spans="1:58" ht="27.6">
      <c r="A23" s="174"/>
      <c r="B23" s="152"/>
      <c r="C23" s="171"/>
      <c r="D23" s="152"/>
      <c r="E23" s="152"/>
      <c r="F23" s="213"/>
      <c r="G23" s="213"/>
      <c r="H23" s="213"/>
      <c r="I23" s="270"/>
      <c r="J23" s="229"/>
      <c r="K23" s="271"/>
      <c r="L23" s="228"/>
      <c r="M23" s="151"/>
      <c r="N23" s="151"/>
      <c r="O23" s="152"/>
      <c r="P23" s="239"/>
      <c r="Q23" s="182"/>
      <c r="R23" s="182"/>
      <c r="S23" s="128" t="s">
        <v>197</v>
      </c>
      <c r="T23" s="106">
        <v>0.2</v>
      </c>
      <c r="U23" s="107">
        <v>43980</v>
      </c>
      <c r="V23" s="107">
        <v>43980</v>
      </c>
      <c r="W23" s="7">
        <f t="shared" si="4"/>
        <v>0</v>
      </c>
      <c r="X23" s="104"/>
      <c r="Y23" s="8">
        <f t="shared" si="5"/>
        <v>0</v>
      </c>
      <c r="Z23" s="9"/>
      <c r="AA23" s="9"/>
      <c r="AB23" s="122" t="s">
        <v>61</v>
      </c>
      <c r="AC23" s="122" t="s">
        <v>61</v>
      </c>
      <c r="AD23" s="122" t="s">
        <v>62</v>
      </c>
      <c r="AE23" s="122" t="s">
        <v>61</v>
      </c>
      <c r="AF23" s="122" t="s">
        <v>61</v>
      </c>
      <c r="AG23" s="122" t="s">
        <v>61</v>
      </c>
      <c r="AH23" s="122" t="s">
        <v>61</v>
      </c>
      <c r="AI23" s="122" t="s">
        <v>61</v>
      </c>
      <c r="AJ23" s="122" t="s">
        <v>61</v>
      </c>
      <c r="AK23" s="122" t="s">
        <v>61</v>
      </c>
      <c r="AL23" s="122" t="s">
        <v>61</v>
      </c>
      <c r="AM23" s="122" t="s">
        <v>61</v>
      </c>
      <c r="AN23" s="122" t="s">
        <v>61</v>
      </c>
      <c r="AO23" s="122" t="s">
        <v>61</v>
      </c>
      <c r="AP23" s="122" t="s">
        <v>61</v>
      </c>
      <c r="AQ23" s="122" t="s">
        <v>61</v>
      </c>
      <c r="AR23" s="122" t="s">
        <v>61</v>
      </c>
      <c r="AS23" s="122" t="s">
        <v>62</v>
      </c>
    </row>
    <row r="24" spans="1:58" ht="41.45">
      <c r="A24" s="174"/>
      <c r="B24" s="158" t="s">
        <v>183</v>
      </c>
      <c r="C24" s="260" t="s">
        <v>168</v>
      </c>
      <c r="D24" s="158" t="s">
        <v>103</v>
      </c>
      <c r="E24" s="158" t="s">
        <v>104</v>
      </c>
      <c r="F24" s="211" t="s">
        <v>198</v>
      </c>
      <c r="G24" s="211" t="s">
        <v>199</v>
      </c>
      <c r="H24" s="211" t="s">
        <v>200</v>
      </c>
      <c r="I24" s="266">
        <v>0.2</v>
      </c>
      <c r="J24" s="167">
        <v>0</v>
      </c>
      <c r="K24" s="236" t="s">
        <v>201</v>
      </c>
      <c r="L24" s="228">
        <v>1</v>
      </c>
      <c r="M24" s="151">
        <v>43845</v>
      </c>
      <c r="N24" s="151">
        <v>44012</v>
      </c>
      <c r="O24" s="152"/>
      <c r="P24" s="152" t="s">
        <v>202</v>
      </c>
      <c r="Q24" s="153">
        <f>(Y24*T24)+(T25*Y25)+(T26*Y26)+(T27*Y27)</f>
        <v>0</v>
      </c>
      <c r="R24" s="153" t="s">
        <v>79</v>
      </c>
      <c r="S24" s="128" t="s">
        <v>203</v>
      </c>
      <c r="T24" s="106">
        <v>0.2</v>
      </c>
      <c r="U24" s="117">
        <v>43845</v>
      </c>
      <c r="V24" s="117">
        <v>43905</v>
      </c>
      <c r="W24" s="7">
        <f>V24-U24</f>
        <v>60</v>
      </c>
      <c r="X24" s="104"/>
      <c r="Y24" s="8">
        <f>IF(X24="ejecutado",1,0)</f>
        <v>0</v>
      </c>
      <c r="Z24" s="9"/>
      <c r="AA24" s="9"/>
      <c r="AB24" s="122" t="s">
        <v>61</v>
      </c>
      <c r="AC24" s="122" t="s">
        <v>61</v>
      </c>
      <c r="AD24" s="122" t="s">
        <v>62</v>
      </c>
      <c r="AE24" s="122" t="s">
        <v>61</v>
      </c>
      <c r="AF24" s="122" t="s">
        <v>61</v>
      </c>
      <c r="AG24" s="122" t="s">
        <v>61</v>
      </c>
      <c r="AH24" s="122" t="s">
        <v>61</v>
      </c>
      <c r="AI24" s="122" t="s">
        <v>61</v>
      </c>
      <c r="AJ24" s="122" t="s">
        <v>61</v>
      </c>
      <c r="AK24" s="122" t="s">
        <v>61</v>
      </c>
      <c r="AL24" s="122" t="s">
        <v>61</v>
      </c>
      <c r="AM24" s="122" t="s">
        <v>61</v>
      </c>
      <c r="AN24" s="122" t="s">
        <v>61</v>
      </c>
      <c r="AO24" s="122" t="s">
        <v>61</v>
      </c>
      <c r="AP24" s="122" t="s">
        <v>61</v>
      </c>
      <c r="AQ24" s="122" t="s">
        <v>61</v>
      </c>
      <c r="AR24" s="122" t="s">
        <v>61</v>
      </c>
      <c r="AS24" s="122" t="s">
        <v>62</v>
      </c>
    </row>
    <row r="25" spans="1:58" ht="27.6">
      <c r="A25" s="174"/>
      <c r="B25" s="174"/>
      <c r="C25" s="261"/>
      <c r="D25" s="174"/>
      <c r="E25" s="174"/>
      <c r="F25" s="212"/>
      <c r="G25" s="212"/>
      <c r="H25" s="212"/>
      <c r="I25" s="267"/>
      <c r="J25" s="165"/>
      <c r="K25" s="236"/>
      <c r="L25" s="228"/>
      <c r="M25" s="151"/>
      <c r="N25" s="151"/>
      <c r="O25" s="152"/>
      <c r="P25" s="152"/>
      <c r="Q25" s="154"/>
      <c r="R25" s="154"/>
      <c r="S25" s="128" t="s">
        <v>204</v>
      </c>
      <c r="T25" s="106">
        <v>0.4</v>
      </c>
      <c r="U25" s="107">
        <v>43906</v>
      </c>
      <c r="V25" s="107">
        <v>43951</v>
      </c>
      <c r="W25" s="7">
        <f t="shared" ref="W25:W27" si="6">V25-U25</f>
        <v>45</v>
      </c>
      <c r="X25" s="104"/>
      <c r="Y25" s="8">
        <f t="shared" ref="Y25:Y27" si="7">IF(X25="ejecutado",1,0)</f>
        <v>0</v>
      </c>
      <c r="Z25" s="9"/>
      <c r="AA25" s="9"/>
      <c r="AB25" s="122" t="s">
        <v>61</v>
      </c>
      <c r="AC25" s="122" t="s">
        <v>61</v>
      </c>
      <c r="AD25" s="122" t="s">
        <v>62</v>
      </c>
      <c r="AE25" s="122" t="s">
        <v>61</v>
      </c>
      <c r="AF25" s="122" t="s">
        <v>61</v>
      </c>
      <c r="AG25" s="122" t="s">
        <v>61</v>
      </c>
      <c r="AH25" s="122" t="s">
        <v>61</v>
      </c>
      <c r="AI25" s="122" t="s">
        <v>61</v>
      </c>
      <c r="AJ25" s="122" t="s">
        <v>61</v>
      </c>
      <c r="AK25" s="122" t="s">
        <v>61</v>
      </c>
      <c r="AL25" s="122" t="s">
        <v>61</v>
      </c>
      <c r="AM25" s="122" t="s">
        <v>61</v>
      </c>
      <c r="AN25" s="122" t="s">
        <v>61</v>
      </c>
      <c r="AO25" s="122" t="s">
        <v>61</v>
      </c>
      <c r="AP25" s="122" t="s">
        <v>61</v>
      </c>
      <c r="AQ25" s="122" t="s">
        <v>61</v>
      </c>
      <c r="AR25" s="122" t="s">
        <v>61</v>
      </c>
      <c r="AS25" s="122" t="s">
        <v>62</v>
      </c>
    </row>
    <row r="26" spans="1:58" ht="27.6">
      <c r="A26" s="174"/>
      <c r="B26" s="174"/>
      <c r="C26" s="261"/>
      <c r="D26" s="174"/>
      <c r="E26" s="174"/>
      <c r="F26" s="212"/>
      <c r="G26" s="212"/>
      <c r="H26" s="212"/>
      <c r="I26" s="267"/>
      <c r="J26" s="165"/>
      <c r="K26" s="236"/>
      <c r="L26" s="228"/>
      <c r="M26" s="151"/>
      <c r="N26" s="151"/>
      <c r="O26" s="152"/>
      <c r="P26" s="152"/>
      <c r="Q26" s="154"/>
      <c r="R26" s="154"/>
      <c r="S26" s="128" t="s">
        <v>205</v>
      </c>
      <c r="T26" s="106">
        <v>0.2</v>
      </c>
      <c r="U26" s="107">
        <v>43952</v>
      </c>
      <c r="V26" s="107">
        <v>43981</v>
      </c>
      <c r="W26" s="7">
        <f t="shared" si="6"/>
        <v>29</v>
      </c>
      <c r="X26" s="104"/>
      <c r="Y26" s="8">
        <f t="shared" si="7"/>
        <v>0</v>
      </c>
      <c r="Z26" s="9"/>
      <c r="AA26" s="9"/>
      <c r="AB26" s="122" t="s">
        <v>61</v>
      </c>
      <c r="AC26" s="122" t="s">
        <v>61</v>
      </c>
      <c r="AD26" s="122" t="s">
        <v>62</v>
      </c>
      <c r="AE26" s="122" t="s">
        <v>61</v>
      </c>
      <c r="AF26" s="122" t="s">
        <v>61</v>
      </c>
      <c r="AG26" s="122" t="s">
        <v>61</v>
      </c>
      <c r="AH26" s="122" t="s">
        <v>61</v>
      </c>
      <c r="AI26" s="122" t="s">
        <v>61</v>
      </c>
      <c r="AJ26" s="122" t="s">
        <v>61</v>
      </c>
      <c r="AK26" s="122" t="s">
        <v>61</v>
      </c>
      <c r="AL26" s="122" t="s">
        <v>61</v>
      </c>
      <c r="AM26" s="122" t="s">
        <v>61</v>
      </c>
      <c r="AN26" s="122" t="s">
        <v>61</v>
      </c>
      <c r="AO26" s="122" t="s">
        <v>61</v>
      </c>
      <c r="AP26" s="122" t="s">
        <v>61</v>
      </c>
      <c r="AQ26" s="122" t="s">
        <v>61</v>
      </c>
      <c r="AR26" s="122" t="s">
        <v>61</v>
      </c>
      <c r="AS26" s="122" t="s">
        <v>62</v>
      </c>
    </row>
    <row r="27" spans="1:58" ht="27.6">
      <c r="A27" s="174"/>
      <c r="B27" s="159"/>
      <c r="C27" s="262"/>
      <c r="D27" s="159"/>
      <c r="E27" s="159"/>
      <c r="F27" s="213"/>
      <c r="G27" s="213"/>
      <c r="H27" s="213"/>
      <c r="I27" s="268"/>
      <c r="J27" s="166"/>
      <c r="K27" s="236"/>
      <c r="L27" s="228"/>
      <c r="M27" s="151"/>
      <c r="N27" s="151"/>
      <c r="O27" s="152"/>
      <c r="P27" s="152"/>
      <c r="Q27" s="155"/>
      <c r="R27" s="155"/>
      <c r="S27" s="128" t="s">
        <v>206</v>
      </c>
      <c r="T27" s="106">
        <v>0.2</v>
      </c>
      <c r="U27" s="107">
        <v>43983</v>
      </c>
      <c r="V27" s="107">
        <v>44012</v>
      </c>
      <c r="W27" s="7">
        <f t="shared" si="6"/>
        <v>29</v>
      </c>
      <c r="X27" s="104"/>
      <c r="Y27" s="8">
        <f t="shared" si="7"/>
        <v>0</v>
      </c>
      <c r="Z27" s="9"/>
      <c r="AA27" s="9"/>
      <c r="AB27" s="122" t="s">
        <v>61</v>
      </c>
      <c r="AC27" s="122" t="s">
        <v>61</v>
      </c>
      <c r="AD27" s="122" t="s">
        <v>62</v>
      </c>
      <c r="AE27" s="122" t="s">
        <v>61</v>
      </c>
      <c r="AF27" s="122" t="s">
        <v>61</v>
      </c>
      <c r="AG27" s="122" t="s">
        <v>61</v>
      </c>
      <c r="AH27" s="122" t="s">
        <v>61</v>
      </c>
      <c r="AI27" s="122" t="s">
        <v>61</v>
      </c>
      <c r="AJ27" s="122" t="s">
        <v>61</v>
      </c>
      <c r="AK27" s="122" t="s">
        <v>61</v>
      </c>
      <c r="AL27" s="122" t="s">
        <v>61</v>
      </c>
      <c r="AM27" s="122" t="s">
        <v>61</v>
      </c>
      <c r="AN27" s="122" t="s">
        <v>61</v>
      </c>
      <c r="AO27" s="122" t="s">
        <v>61</v>
      </c>
      <c r="AP27" s="122" t="s">
        <v>61</v>
      </c>
      <c r="AQ27" s="122" t="s">
        <v>61</v>
      </c>
      <c r="AR27" s="122" t="s">
        <v>61</v>
      </c>
      <c r="AS27" s="122" t="s">
        <v>62</v>
      </c>
    </row>
  </sheetData>
  <mergeCells count="76">
    <mergeCell ref="B2:C4"/>
    <mergeCell ref="D2:AA2"/>
    <mergeCell ref="AB2:AS2"/>
    <mergeCell ref="D3:Q3"/>
    <mergeCell ref="R3:AA3"/>
    <mergeCell ref="AB3:AS3"/>
    <mergeCell ref="D4:AA4"/>
    <mergeCell ref="AB4:AS4"/>
    <mergeCell ref="S6:V6"/>
    <mergeCell ref="X6:X7"/>
    <mergeCell ref="AB6:AS6"/>
    <mergeCell ref="B8:B15"/>
    <mergeCell ref="C8:C15"/>
    <mergeCell ref="D8:D15"/>
    <mergeCell ref="E8:E15"/>
    <mergeCell ref="F8:F23"/>
    <mergeCell ref="G8:G23"/>
    <mergeCell ref="H8:H23"/>
    <mergeCell ref="I8:I23"/>
    <mergeCell ref="Z6:AA6"/>
    <mergeCell ref="P8:P15"/>
    <mergeCell ref="Q8:Q15"/>
    <mergeCell ref="R8:R15"/>
    <mergeCell ref="B16:B18"/>
    <mergeCell ref="J8:J15"/>
    <mergeCell ref="K8:K15"/>
    <mergeCell ref="A6:A7"/>
    <mergeCell ref="B6:J6"/>
    <mergeCell ref="K6:R6"/>
    <mergeCell ref="L8:L15"/>
    <mergeCell ref="M8:M15"/>
    <mergeCell ref="N8:N15"/>
    <mergeCell ref="O8:O15"/>
    <mergeCell ref="R16:R18"/>
    <mergeCell ref="N16:N18"/>
    <mergeCell ref="O16:O18"/>
    <mergeCell ref="P16:P18"/>
    <mergeCell ref="Q16:Q18"/>
    <mergeCell ref="M16:M18"/>
    <mergeCell ref="B19:B23"/>
    <mergeCell ref="C19:C23"/>
    <mergeCell ref="D19:D23"/>
    <mergeCell ref="E19:E23"/>
    <mergeCell ref="J19:J23"/>
    <mergeCell ref="E16:E18"/>
    <mergeCell ref="J16:J18"/>
    <mergeCell ref="K16:K18"/>
    <mergeCell ref="C16:C18"/>
    <mergeCell ref="D16:D18"/>
    <mergeCell ref="R19:R23"/>
    <mergeCell ref="B24:B27"/>
    <mergeCell ref="C24:C27"/>
    <mergeCell ref="D24:D27"/>
    <mergeCell ref="E24:E27"/>
    <mergeCell ref="Q19:Q23"/>
    <mergeCell ref="R24:R27"/>
    <mergeCell ref="Q24:Q27"/>
    <mergeCell ref="K19:K23"/>
    <mergeCell ref="L19:L23"/>
    <mergeCell ref="M19:M23"/>
    <mergeCell ref="A8:A27"/>
    <mergeCell ref="K24:K27"/>
    <mergeCell ref="N19:N23"/>
    <mergeCell ref="O19:O23"/>
    <mergeCell ref="P19:P23"/>
    <mergeCell ref="F24:F27"/>
    <mergeCell ref="G24:G27"/>
    <mergeCell ref="H24:H27"/>
    <mergeCell ref="I24:I27"/>
    <mergeCell ref="J24:J27"/>
    <mergeCell ref="L24:L27"/>
    <mergeCell ref="M24:M27"/>
    <mergeCell ref="N24:N27"/>
    <mergeCell ref="O24:O27"/>
    <mergeCell ref="P24:P27"/>
    <mergeCell ref="L16:L18"/>
  </mergeCells>
  <conditionalFormatting sqref="AB24:AG527 AB8:AG15 AI8:AS15 AB16:AS18 AD19:AD23 AS19:AS23 AI24:AS527">
    <cfRule type="cellIs" dxfId="214" priority="6" operator="equal">
      <formula>"Aplica"</formula>
    </cfRule>
  </conditionalFormatting>
  <conditionalFormatting sqref="AH8:AH15 AH24:AH527">
    <cfRule type="cellIs" dxfId="213" priority="5" operator="equal">
      <formula>"Aplica"</formula>
    </cfRule>
  </conditionalFormatting>
  <conditionalFormatting sqref="AB24:AC27 AI24:AS25 AE24:AG27 AI26:AR27">
    <cfRule type="cellIs" dxfId="212" priority="4" operator="equal">
      <formula>"Aplica"</formula>
    </cfRule>
  </conditionalFormatting>
  <conditionalFormatting sqref="AH24:AH27">
    <cfRule type="cellIs" dxfId="211" priority="3" operator="equal">
      <formula>"Aplica"</formula>
    </cfRule>
  </conditionalFormatting>
  <conditionalFormatting sqref="AB19:AC23 AI19:AR23 AE19:AG23">
    <cfRule type="cellIs" dxfId="210" priority="2" operator="equal">
      <formula>"Aplica"</formula>
    </cfRule>
  </conditionalFormatting>
  <conditionalFormatting sqref="AH19:AH23">
    <cfRule type="cellIs" dxfId="209" priority="1" operator="equal">
      <formula>"Aplica"</formula>
    </cfRule>
  </conditionalFormatting>
  <dataValidations count="3">
    <dataValidation type="list" allowBlank="1" showInputMessage="1" showErrorMessage="1" sqref="AB8:AS27" xr:uid="{00000000-0002-0000-0300-000000000000}">
      <formula1>"Aplica, -"</formula1>
    </dataValidation>
    <dataValidation type="list" allowBlank="1" showInputMessage="1" showErrorMessage="1" sqref="E19 E16 E24" xr:uid="{00000000-0002-0000-0300-000001000000}">
      <formula1>INDIRECT(D16)</formula1>
    </dataValidation>
    <dataValidation type="list" allowBlank="1" showInputMessage="1" showErrorMessage="1" sqref="AI24:AS326 AB24:AG326" xr:uid="{00000000-0002-0000-0300-000002000000}">
      <formula1>"Aplica"</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3000000}">
          <x14:formula1>
            <xm:f>'C:\Users\ALEXAN~1\AppData\Local\Temp\Rar$DIa0.560\[PIV  PLAN DE ACCIÓN 2020 VF.xlsx]Hoja2'!#REF!</xm:f>
          </x14:formula1>
          <xm:sqref>E8:E15 F8 F24 B8:D8 B16:D16 B24:D24 B19:D19 X8:X27</xm:sqref>
        </x14:dataValidation>
        <x14:dataValidation type="list" allowBlank="1" showInputMessage="1" showErrorMessage="1" xr:uid="{00000000-0002-0000-0300-000004000000}">
          <x14:formula1>
            <xm:f>'C:\Users\ALEXAN~1\AppData\Local\Temp\Rar$DIa0.560\[PIV  PLAN DE ACCIÓN 2020 VF.xlsx]Instructivo'!#REF!</xm:f>
          </x14:formula1>
          <xm:sqref>R8:R27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2:AS19"/>
  <sheetViews>
    <sheetView topLeftCell="A12" zoomScale="40" zoomScaleNormal="40" workbookViewId="0">
      <selection activeCell="R9" sqref="R9:R19"/>
    </sheetView>
  </sheetViews>
  <sheetFormatPr defaultColWidth="11.42578125" defaultRowHeight="14.45"/>
  <cols>
    <col min="1" max="1" width="5.5703125" bestFit="1" customWidth="1"/>
    <col min="2" max="2" width="22.5703125" customWidth="1"/>
    <col min="3" max="3" width="18.42578125" customWidth="1"/>
    <col min="4" max="5" width="21.28515625" customWidth="1"/>
    <col min="6" max="6" width="21.140625" customWidth="1"/>
    <col min="7" max="7" width="19.42578125" customWidth="1"/>
    <col min="8" max="8" width="14.85546875" customWidth="1"/>
    <col min="9" max="10" width="21.140625" customWidth="1"/>
    <col min="11" max="11" width="23.5703125" customWidth="1"/>
    <col min="12" max="12" width="23.140625" customWidth="1"/>
    <col min="13" max="13" width="26.7109375" customWidth="1"/>
    <col min="14" max="14" width="24.85546875" customWidth="1"/>
    <col min="15" max="15" width="0" hidden="1" customWidth="1"/>
    <col min="16" max="16" width="17.140625" customWidth="1"/>
    <col min="17" max="17" width="19.7109375" customWidth="1"/>
    <col min="18" max="18" width="50.140625" customWidth="1"/>
    <col min="19" max="19" width="60.28515625" customWidth="1"/>
    <col min="20" max="20" width="23.5703125" customWidth="1"/>
    <col min="21" max="21" width="23.85546875" customWidth="1"/>
    <col min="22" max="22" width="25.7109375" customWidth="1"/>
    <col min="23" max="23" width="0" hidden="1" customWidth="1"/>
    <col min="24" max="24" width="21.5703125" customWidth="1"/>
    <col min="25" max="25" width="0" hidden="1" customWidth="1"/>
    <col min="26" max="26" width="26.7109375" customWidth="1"/>
    <col min="27" max="27" width="21.28515625" customWidth="1"/>
    <col min="28" max="28" width="17.5703125" customWidth="1"/>
    <col min="29" max="29" width="18.140625" customWidth="1"/>
    <col min="30" max="30" width="19" customWidth="1"/>
    <col min="31" max="31" width="24.85546875" customWidth="1"/>
    <col min="32" max="32" width="17" customWidth="1"/>
    <col min="33" max="33" width="17.85546875" customWidth="1"/>
    <col min="34" max="34" width="15.42578125" customWidth="1"/>
    <col min="35" max="35" width="19.7109375" customWidth="1"/>
    <col min="36" max="36" width="16.140625" customWidth="1"/>
    <col min="37" max="37" width="15.7109375" customWidth="1"/>
    <col min="38" max="38" width="19.28515625" customWidth="1"/>
    <col min="39" max="41" width="15.7109375" customWidth="1"/>
    <col min="42" max="42" width="24.5703125" customWidth="1"/>
    <col min="43" max="43" width="23.7109375" customWidth="1"/>
    <col min="44" max="44" width="19.5703125" customWidth="1"/>
    <col min="45" max="45" width="11.85546875" customWidth="1"/>
  </cols>
  <sheetData>
    <row r="2" spans="1:45" s="1" customFormat="1" thickBot="1"/>
    <row r="3" spans="1:45" s="1" customFormat="1" ht="45" customHeight="1" thickBot="1">
      <c r="B3" s="303"/>
      <c r="C3" s="304"/>
      <c r="D3" s="309" t="s">
        <v>0</v>
      </c>
      <c r="E3" s="310"/>
      <c r="F3" s="310"/>
      <c r="G3" s="310"/>
      <c r="H3" s="310"/>
      <c r="I3" s="310"/>
      <c r="J3" s="310"/>
      <c r="K3" s="310"/>
      <c r="L3" s="310"/>
      <c r="M3" s="310"/>
      <c r="N3" s="310"/>
      <c r="O3" s="310"/>
      <c r="P3" s="310"/>
      <c r="Q3" s="310"/>
      <c r="R3" s="310"/>
      <c r="S3" s="310"/>
      <c r="T3" s="310"/>
      <c r="U3" s="310"/>
      <c r="V3" s="310"/>
      <c r="W3" s="310"/>
      <c r="X3" s="310"/>
      <c r="Y3" s="310"/>
      <c r="Z3" s="310"/>
      <c r="AA3" s="311"/>
      <c r="AB3" s="312" t="s">
        <v>0</v>
      </c>
      <c r="AC3" s="313"/>
      <c r="AD3" s="313"/>
      <c r="AE3" s="313"/>
      <c r="AF3" s="313"/>
      <c r="AG3" s="313"/>
      <c r="AH3" s="313"/>
      <c r="AI3" s="313"/>
      <c r="AJ3" s="313"/>
      <c r="AK3" s="313"/>
      <c r="AL3" s="313"/>
      <c r="AM3" s="313"/>
      <c r="AN3" s="313"/>
      <c r="AO3" s="313"/>
      <c r="AP3" s="313"/>
      <c r="AQ3" s="313"/>
      <c r="AR3" s="313"/>
      <c r="AS3" s="313"/>
    </row>
    <row r="4" spans="1:45" s="1" customFormat="1" ht="45" customHeight="1" thickBot="1">
      <c r="B4" s="305"/>
      <c r="C4" s="306"/>
      <c r="D4" s="314" t="s">
        <v>1</v>
      </c>
      <c r="E4" s="315"/>
      <c r="F4" s="315"/>
      <c r="G4" s="315"/>
      <c r="H4" s="315"/>
      <c r="I4" s="315"/>
      <c r="J4" s="315"/>
      <c r="K4" s="315"/>
      <c r="L4" s="315"/>
      <c r="M4" s="315"/>
      <c r="N4" s="315"/>
      <c r="O4" s="315"/>
      <c r="P4" s="315"/>
      <c r="Q4" s="316"/>
      <c r="R4" s="317" t="s">
        <v>2</v>
      </c>
      <c r="S4" s="315"/>
      <c r="T4" s="315"/>
      <c r="U4" s="315"/>
      <c r="V4" s="315"/>
      <c r="W4" s="315"/>
      <c r="X4" s="315"/>
      <c r="Y4" s="315"/>
      <c r="Z4" s="315"/>
      <c r="AA4" s="318"/>
      <c r="AB4" s="319"/>
      <c r="AC4" s="320"/>
      <c r="AD4" s="320"/>
      <c r="AE4" s="320"/>
      <c r="AF4" s="320"/>
      <c r="AG4" s="320"/>
      <c r="AH4" s="320"/>
      <c r="AI4" s="320"/>
      <c r="AJ4" s="320"/>
      <c r="AK4" s="320"/>
      <c r="AL4" s="320"/>
      <c r="AM4" s="320"/>
      <c r="AN4" s="320"/>
      <c r="AO4" s="320"/>
      <c r="AP4" s="320"/>
      <c r="AQ4" s="320"/>
      <c r="AR4" s="320"/>
      <c r="AS4" s="320"/>
    </row>
    <row r="5" spans="1:45" s="1" customFormat="1" ht="45" customHeight="1" thickBot="1">
      <c r="B5" s="307"/>
      <c r="C5" s="308"/>
      <c r="D5" s="314" t="s">
        <v>3</v>
      </c>
      <c r="E5" s="315"/>
      <c r="F5" s="315"/>
      <c r="G5" s="315"/>
      <c r="H5" s="315"/>
      <c r="I5" s="315"/>
      <c r="J5" s="315"/>
      <c r="K5" s="315"/>
      <c r="L5" s="315"/>
      <c r="M5" s="315"/>
      <c r="N5" s="315"/>
      <c r="O5" s="315"/>
      <c r="P5" s="315"/>
      <c r="Q5" s="315"/>
      <c r="R5" s="315"/>
      <c r="S5" s="315"/>
      <c r="T5" s="315"/>
      <c r="U5" s="315"/>
      <c r="V5" s="315"/>
      <c r="W5" s="315"/>
      <c r="X5" s="315"/>
      <c r="Y5" s="315"/>
      <c r="Z5" s="315"/>
      <c r="AA5" s="318"/>
      <c r="AB5" s="319"/>
      <c r="AC5" s="320"/>
      <c r="AD5" s="320"/>
      <c r="AE5" s="320"/>
      <c r="AF5" s="320"/>
      <c r="AG5" s="320"/>
      <c r="AH5" s="320"/>
      <c r="AI5" s="320"/>
      <c r="AJ5" s="320"/>
      <c r="AK5" s="320"/>
      <c r="AL5" s="320"/>
      <c r="AM5" s="320"/>
      <c r="AN5" s="320"/>
      <c r="AO5" s="320"/>
      <c r="AP5" s="320"/>
      <c r="AQ5" s="320"/>
      <c r="AR5" s="320"/>
      <c r="AS5" s="320"/>
    </row>
    <row r="6" spans="1:45" s="1" customFormat="1" ht="13.9"/>
    <row r="7" spans="1:45" s="1" customFormat="1" ht="36" customHeight="1">
      <c r="A7" s="323" t="s">
        <v>4</v>
      </c>
      <c r="B7" s="324" t="s">
        <v>5</v>
      </c>
      <c r="C7" s="325"/>
      <c r="D7" s="325"/>
      <c r="E7" s="325"/>
      <c r="F7" s="325"/>
      <c r="G7" s="325"/>
      <c r="H7" s="325"/>
      <c r="I7" s="325"/>
      <c r="J7" s="326"/>
      <c r="K7" s="327" t="s">
        <v>6</v>
      </c>
      <c r="L7" s="328"/>
      <c r="M7" s="328"/>
      <c r="N7" s="328"/>
      <c r="O7" s="328"/>
      <c r="P7" s="328"/>
      <c r="Q7" s="328"/>
      <c r="R7" s="329"/>
      <c r="S7" s="330" t="s">
        <v>7</v>
      </c>
      <c r="T7" s="330"/>
      <c r="U7" s="330"/>
      <c r="V7" s="330"/>
      <c r="W7" s="103"/>
      <c r="X7" s="331" t="s">
        <v>8</v>
      </c>
      <c r="Y7" s="103"/>
      <c r="Z7" s="331" t="s">
        <v>9</v>
      </c>
      <c r="AA7" s="331"/>
      <c r="AB7" s="321" t="s">
        <v>10</v>
      </c>
      <c r="AC7" s="322"/>
      <c r="AD7" s="322"/>
      <c r="AE7" s="322"/>
      <c r="AF7" s="322"/>
      <c r="AG7" s="322"/>
      <c r="AH7" s="322"/>
      <c r="AI7" s="322"/>
      <c r="AJ7" s="322"/>
      <c r="AK7" s="322"/>
      <c r="AL7" s="322"/>
      <c r="AM7" s="322"/>
      <c r="AN7" s="322"/>
      <c r="AO7" s="322"/>
      <c r="AP7" s="322"/>
      <c r="AQ7" s="322"/>
      <c r="AR7" s="322"/>
      <c r="AS7" s="322"/>
    </row>
    <row r="8" spans="1:45" s="1" customFormat="1" ht="108" customHeight="1">
      <c r="A8" s="323"/>
      <c r="B8" s="2" t="s">
        <v>11</v>
      </c>
      <c r="C8" s="2" t="s">
        <v>12</v>
      </c>
      <c r="D8" s="2" t="s">
        <v>13</v>
      </c>
      <c r="E8" s="2" t="s">
        <v>14</v>
      </c>
      <c r="F8" s="2" t="s">
        <v>15</v>
      </c>
      <c r="G8" s="2" t="s">
        <v>16</v>
      </c>
      <c r="H8" s="2" t="s">
        <v>17</v>
      </c>
      <c r="I8" s="2" t="s">
        <v>18</v>
      </c>
      <c r="J8" s="2" t="s">
        <v>19</v>
      </c>
      <c r="K8" s="3" t="s">
        <v>20</v>
      </c>
      <c r="L8" s="3" t="s">
        <v>21</v>
      </c>
      <c r="M8" s="3" t="s">
        <v>22</v>
      </c>
      <c r="N8" s="3" t="s">
        <v>23</v>
      </c>
      <c r="O8" s="3" t="s">
        <v>24</v>
      </c>
      <c r="P8" s="3" t="s">
        <v>25</v>
      </c>
      <c r="Q8" s="3" t="s">
        <v>19</v>
      </c>
      <c r="R8" s="3" t="s">
        <v>26</v>
      </c>
      <c r="S8" s="4" t="s">
        <v>27</v>
      </c>
      <c r="T8" s="4" t="s">
        <v>18</v>
      </c>
      <c r="U8" s="4" t="s">
        <v>28</v>
      </c>
      <c r="V8" s="4" t="s">
        <v>29</v>
      </c>
      <c r="W8" s="4"/>
      <c r="X8" s="331"/>
      <c r="Y8" s="4" t="s">
        <v>19</v>
      </c>
      <c r="Z8" s="5" t="s">
        <v>30</v>
      </c>
      <c r="AA8" s="5" t="s">
        <v>31</v>
      </c>
      <c r="AB8" s="6" t="s">
        <v>32</v>
      </c>
      <c r="AC8" s="6" t="s">
        <v>33</v>
      </c>
      <c r="AD8" s="6" t="s">
        <v>34</v>
      </c>
      <c r="AE8" s="6" t="s">
        <v>35</v>
      </c>
      <c r="AF8" s="6" t="s">
        <v>36</v>
      </c>
      <c r="AG8" s="6" t="s">
        <v>37</v>
      </c>
      <c r="AH8" s="6" t="s">
        <v>38</v>
      </c>
      <c r="AI8" s="6" t="s">
        <v>39</v>
      </c>
      <c r="AJ8" s="6" t="s">
        <v>40</v>
      </c>
      <c r="AK8" s="6" t="s">
        <v>41</v>
      </c>
      <c r="AL8" s="6" t="s">
        <v>42</v>
      </c>
      <c r="AM8" s="6" t="s">
        <v>43</v>
      </c>
      <c r="AN8" s="6" t="s">
        <v>44</v>
      </c>
      <c r="AO8" s="6" t="s">
        <v>45</v>
      </c>
      <c r="AP8" s="6" t="s">
        <v>46</v>
      </c>
      <c r="AQ8" s="6" t="s">
        <v>47</v>
      </c>
      <c r="AR8" s="6" t="s">
        <v>48</v>
      </c>
      <c r="AS8" s="6" t="s">
        <v>49</v>
      </c>
    </row>
    <row r="9" spans="1:45" ht="69">
      <c r="A9" s="349">
        <v>5</v>
      </c>
      <c r="B9" s="152" t="s">
        <v>488</v>
      </c>
      <c r="C9" s="152" t="s">
        <v>489</v>
      </c>
      <c r="D9" s="152" t="s">
        <v>103</v>
      </c>
      <c r="E9" s="152" t="s">
        <v>104</v>
      </c>
      <c r="F9" s="152" t="s">
        <v>170</v>
      </c>
      <c r="G9" s="152" t="s">
        <v>490</v>
      </c>
      <c r="H9" s="152" t="s">
        <v>491</v>
      </c>
      <c r="I9" s="228">
        <v>0.35</v>
      </c>
      <c r="J9" s="228">
        <v>0</v>
      </c>
      <c r="K9" s="152" t="s">
        <v>492</v>
      </c>
      <c r="L9" s="228">
        <v>0.5</v>
      </c>
      <c r="M9" s="351">
        <v>43831</v>
      </c>
      <c r="N9" s="351">
        <v>44012</v>
      </c>
      <c r="O9" s="152"/>
      <c r="P9" s="152" t="s">
        <v>493</v>
      </c>
      <c r="Q9" s="182">
        <v>0</v>
      </c>
      <c r="R9" s="128" t="s">
        <v>494</v>
      </c>
      <c r="S9" s="106">
        <v>0.2</v>
      </c>
      <c r="T9" s="138">
        <v>43831</v>
      </c>
      <c r="U9" s="10">
        <v>44012</v>
      </c>
      <c r="V9" s="35">
        <v>180</v>
      </c>
      <c r="W9" s="104"/>
      <c r="X9" s="125">
        <v>0</v>
      </c>
      <c r="Y9" s="36"/>
      <c r="Z9" s="36"/>
      <c r="AA9" s="104" t="s">
        <v>61</v>
      </c>
      <c r="AB9" s="104" t="s">
        <v>61</v>
      </c>
      <c r="AC9" s="104" t="s">
        <v>61</v>
      </c>
      <c r="AD9" s="104" t="s">
        <v>61</v>
      </c>
      <c r="AE9" s="104" t="s">
        <v>61</v>
      </c>
      <c r="AF9" s="104" t="s">
        <v>61</v>
      </c>
      <c r="AG9" s="104" t="s">
        <v>61</v>
      </c>
      <c r="AH9" s="104" t="s">
        <v>62</v>
      </c>
      <c r="AI9" s="104" t="s">
        <v>61</v>
      </c>
      <c r="AJ9" s="104" t="s">
        <v>61</v>
      </c>
      <c r="AK9" s="104" t="s">
        <v>61</v>
      </c>
      <c r="AL9" s="104" t="s">
        <v>61</v>
      </c>
      <c r="AM9" s="104" t="s">
        <v>61</v>
      </c>
      <c r="AN9" s="104" t="s">
        <v>61</v>
      </c>
      <c r="AO9" s="104" t="s">
        <v>61</v>
      </c>
      <c r="AP9" s="104" t="s">
        <v>61</v>
      </c>
      <c r="AQ9" s="104" t="s">
        <v>61</v>
      </c>
      <c r="AR9" s="104" t="s">
        <v>62</v>
      </c>
    </row>
    <row r="10" spans="1:45" ht="69">
      <c r="A10" s="350"/>
      <c r="B10" s="152"/>
      <c r="C10" s="152"/>
      <c r="D10" s="152"/>
      <c r="E10" s="152"/>
      <c r="F10" s="152"/>
      <c r="G10" s="152"/>
      <c r="H10" s="152"/>
      <c r="I10" s="228"/>
      <c r="J10" s="228"/>
      <c r="K10" s="152"/>
      <c r="L10" s="228"/>
      <c r="M10" s="351"/>
      <c r="N10" s="351"/>
      <c r="O10" s="152"/>
      <c r="P10" s="152"/>
      <c r="Q10" s="182"/>
      <c r="R10" s="128" t="s">
        <v>495</v>
      </c>
      <c r="S10" s="106">
        <v>0.2</v>
      </c>
      <c r="T10" s="138">
        <v>43831</v>
      </c>
      <c r="U10" s="10">
        <v>44012</v>
      </c>
      <c r="V10" s="35">
        <v>180</v>
      </c>
      <c r="W10" s="104"/>
      <c r="X10" s="125">
        <v>0</v>
      </c>
      <c r="Y10" s="36"/>
      <c r="Z10" s="36"/>
      <c r="AA10" s="104" t="s">
        <v>61</v>
      </c>
      <c r="AB10" s="104" t="s">
        <v>61</v>
      </c>
      <c r="AC10" s="104" t="s">
        <v>61</v>
      </c>
      <c r="AD10" s="104" t="s">
        <v>61</v>
      </c>
      <c r="AE10" s="104" t="s">
        <v>61</v>
      </c>
      <c r="AF10" s="104" t="s">
        <v>61</v>
      </c>
      <c r="AG10" s="104" t="s">
        <v>61</v>
      </c>
      <c r="AH10" s="104" t="s">
        <v>62</v>
      </c>
      <c r="AI10" s="104" t="s">
        <v>61</v>
      </c>
      <c r="AJ10" s="104" t="s">
        <v>61</v>
      </c>
      <c r="AK10" s="104" t="s">
        <v>61</v>
      </c>
      <c r="AL10" s="104" t="s">
        <v>61</v>
      </c>
      <c r="AM10" s="104" t="s">
        <v>61</v>
      </c>
      <c r="AN10" s="104" t="s">
        <v>61</v>
      </c>
      <c r="AO10" s="104" t="s">
        <v>61</v>
      </c>
      <c r="AP10" s="104" t="s">
        <v>61</v>
      </c>
      <c r="AQ10" s="104" t="s">
        <v>61</v>
      </c>
      <c r="AR10" s="104" t="s">
        <v>62</v>
      </c>
    </row>
    <row r="11" spans="1:45" ht="41.45">
      <c r="A11" s="350"/>
      <c r="B11" s="152"/>
      <c r="C11" s="152"/>
      <c r="D11" s="152"/>
      <c r="E11" s="152"/>
      <c r="F11" s="152"/>
      <c r="G11" s="152"/>
      <c r="H11" s="152"/>
      <c r="I11" s="228"/>
      <c r="J11" s="228"/>
      <c r="K11" s="152"/>
      <c r="L11" s="228"/>
      <c r="M11" s="351"/>
      <c r="N11" s="351"/>
      <c r="O11" s="152"/>
      <c r="P11" s="152"/>
      <c r="Q11" s="182"/>
      <c r="R11" s="37" t="s">
        <v>496</v>
      </c>
      <c r="S11" s="106">
        <v>0.2</v>
      </c>
      <c r="T11" s="138">
        <v>43831</v>
      </c>
      <c r="U11" s="10">
        <v>44012</v>
      </c>
      <c r="V11" s="35">
        <v>180</v>
      </c>
      <c r="W11" s="104"/>
      <c r="X11" s="125">
        <v>0</v>
      </c>
      <c r="Y11" s="36"/>
      <c r="Z11" s="36"/>
      <c r="AA11" s="104" t="s">
        <v>61</v>
      </c>
      <c r="AB11" s="104" t="s">
        <v>61</v>
      </c>
      <c r="AC11" s="104" t="s">
        <v>61</v>
      </c>
      <c r="AD11" s="104" t="s">
        <v>61</v>
      </c>
      <c r="AE11" s="104" t="s">
        <v>61</v>
      </c>
      <c r="AF11" s="104" t="s">
        <v>61</v>
      </c>
      <c r="AG11" s="104" t="s">
        <v>61</v>
      </c>
      <c r="AH11" s="104" t="s">
        <v>62</v>
      </c>
      <c r="AI11" s="104" t="s">
        <v>61</v>
      </c>
      <c r="AJ11" s="104" t="s">
        <v>61</v>
      </c>
      <c r="AK11" s="104" t="s">
        <v>61</v>
      </c>
      <c r="AL11" s="104" t="s">
        <v>61</v>
      </c>
      <c r="AM11" s="104" t="s">
        <v>61</v>
      </c>
      <c r="AN11" s="104" t="s">
        <v>61</v>
      </c>
      <c r="AO11" s="104" t="s">
        <v>61</v>
      </c>
      <c r="AP11" s="104" t="s">
        <v>61</v>
      </c>
      <c r="AQ11" s="104" t="s">
        <v>61</v>
      </c>
      <c r="AR11" s="104" t="s">
        <v>62</v>
      </c>
    </row>
    <row r="12" spans="1:45" ht="41.45">
      <c r="A12" s="350"/>
      <c r="B12" s="152"/>
      <c r="C12" s="152"/>
      <c r="D12" s="152"/>
      <c r="E12" s="152"/>
      <c r="F12" s="152"/>
      <c r="G12" s="152"/>
      <c r="H12" s="152"/>
      <c r="I12" s="228"/>
      <c r="J12" s="228"/>
      <c r="K12" s="152"/>
      <c r="L12" s="228"/>
      <c r="M12" s="351"/>
      <c r="N12" s="351"/>
      <c r="O12" s="152"/>
      <c r="P12" s="152"/>
      <c r="Q12" s="182"/>
      <c r="R12" s="128" t="s">
        <v>497</v>
      </c>
      <c r="S12" s="106">
        <v>0.2</v>
      </c>
      <c r="T12" s="138">
        <v>43831</v>
      </c>
      <c r="U12" s="10">
        <v>44012</v>
      </c>
      <c r="V12" s="35">
        <v>180</v>
      </c>
      <c r="W12" s="104"/>
      <c r="X12" s="125">
        <v>0</v>
      </c>
      <c r="Y12" s="36"/>
      <c r="Z12" s="36"/>
      <c r="AA12" s="104" t="s">
        <v>61</v>
      </c>
      <c r="AB12" s="104" t="s">
        <v>61</v>
      </c>
      <c r="AC12" s="104" t="s">
        <v>61</v>
      </c>
      <c r="AD12" s="104" t="s">
        <v>61</v>
      </c>
      <c r="AE12" s="104" t="s">
        <v>61</v>
      </c>
      <c r="AF12" s="104" t="s">
        <v>61</v>
      </c>
      <c r="AG12" s="104" t="s">
        <v>61</v>
      </c>
      <c r="AH12" s="104" t="s">
        <v>62</v>
      </c>
      <c r="AI12" s="104" t="s">
        <v>61</v>
      </c>
      <c r="AJ12" s="104" t="s">
        <v>61</v>
      </c>
      <c r="AK12" s="104" t="s">
        <v>61</v>
      </c>
      <c r="AL12" s="104" t="s">
        <v>61</v>
      </c>
      <c r="AM12" s="104" t="s">
        <v>61</v>
      </c>
      <c r="AN12" s="104" t="s">
        <v>61</v>
      </c>
      <c r="AO12" s="104" t="s">
        <v>61</v>
      </c>
      <c r="AP12" s="104" t="s">
        <v>61</v>
      </c>
      <c r="AQ12" s="104" t="s">
        <v>61</v>
      </c>
      <c r="AR12" s="104" t="s">
        <v>62</v>
      </c>
    </row>
    <row r="13" spans="1:45" ht="69">
      <c r="A13" s="350"/>
      <c r="B13" s="152"/>
      <c r="C13" s="152"/>
      <c r="D13" s="152"/>
      <c r="E13" s="152"/>
      <c r="F13" s="152"/>
      <c r="G13" s="152"/>
      <c r="H13" s="152"/>
      <c r="I13" s="228"/>
      <c r="J13" s="228"/>
      <c r="K13" s="152"/>
      <c r="L13" s="228"/>
      <c r="M13" s="351"/>
      <c r="N13" s="351"/>
      <c r="O13" s="152"/>
      <c r="P13" s="152"/>
      <c r="Q13" s="182"/>
      <c r="R13" s="128" t="s">
        <v>498</v>
      </c>
      <c r="S13" s="106">
        <v>0.2</v>
      </c>
      <c r="T13" s="138">
        <v>43831</v>
      </c>
      <c r="U13" s="10">
        <v>44012</v>
      </c>
      <c r="V13" s="35">
        <v>180</v>
      </c>
      <c r="W13" s="104"/>
      <c r="X13" s="125">
        <v>0</v>
      </c>
      <c r="Y13" s="36"/>
      <c r="Z13" s="36"/>
      <c r="AA13" s="104" t="s">
        <v>61</v>
      </c>
      <c r="AB13" s="104" t="s">
        <v>61</v>
      </c>
      <c r="AC13" s="104" t="s">
        <v>61</v>
      </c>
      <c r="AD13" s="104" t="s">
        <v>61</v>
      </c>
      <c r="AE13" s="104" t="s">
        <v>61</v>
      </c>
      <c r="AF13" s="104" t="s">
        <v>61</v>
      </c>
      <c r="AG13" s="104" t="s">
        <v>61</v>
      </c>
      <c r="AH13" s="104" t="s">
        <v>62</v>
      </c>
      <c r="AI13" s="104" t="s">
        <v>61</v>
      </c>
      <c r="AJ13" s="104" t="s">
        <v>61</v>
      </c>
      <c r="AK13" s="104" t="s">
        <v>61</v>
      </c>
      <c r="AL13" s="104" t="s">
        <v>61</v>
      </c>
      <c r="AM13" s="104" t="s">
        <v>61</v>
      </c>
      <c r="AN13" s="104" t="s">
        <v>61</v>
      </c>
      <c r="AO13" s="104" t="s">
        <v>61</v>
      </c>
      <c r="AP13" s="104" t="s">
        <v>61</v>
      </c>
      <c r="AQ13" s="104" t="s">
        <v>61</v>
      </c>
      <c r="AR13" s="104" t="s">
        <v>62</v>
      </c>
    </row>
    <row r="14" spans="1:45" ht="55.15">
      <c r="A14" s="350"/>
      <c r="B14" s="152"/>
      <c r="C14" s="152"/>
      <c r="D14" s="152"/>
      <c r="E14" s="152"/>
      <c r="F14" s="152"/>
      <c r="G14" s="152" t="s">
        <v>499</v>
      </c>
      <c r="H14" s="152" t="s">
        <v>500</v>
      </c>
      <c r="I14" s="228">
        <v>0.35</v>
      </c>
      <c r="J14" s="228">
        <v>0</v>
      </c>
      <c r="K14" s="152" t="s">
        <v>501</v>
      </c>
      <c r="L14" s="228">
        <v>0.5</v>
      </c>
      <c r="M14" s="351">
        <v>43831</v>
      </c>
      <c r="N14" s="351">
        <v>44012</v>
      </c>
      <c r="O14" s="152"/>
      <c r="P14" s="152" t="s">
        <v>493</v>
      </c>
      <c r="Q14" s="182">
        <v>0</v>
      </c>
      <c r="R14" s="128" t="s">
        <v>502</v>
      </c>
      <c r="S14" s="106">
        <v>0.2</v>
      </c>
      <c r="T14" s="138">
        <v>43831</v>
      </c>
      <c r="U14" s="10">
        <v>44012</v>
      </c>
      <c r="V14" s="35">
        <v>180</v>
      </c>
      <c r="W14" s="104"/>
      <c r="X14" s="125">
        <v>0</v>
      </c>
      <c r="Y14" s="36"/>
      <c r="Z14" s="36"/>
      <c r="AA14" s="104" t="s">
        <v>61</v>
      </c>
      <c r="AB14" s="104" t="s">
        <v>61</v>
      </c>
      <c r="AC14" s="104" t="s">
        <v>61</v>
      </c>
      <c r="AD14" s="104" t="s">
        <v>61</v>
      </c>
      <c r="AE14" s="104" t="s">
        <v>61</v>
      </c>
      <c r="AF14" s="104" t="s">
        <v>61</v>
      </c>
      <c r="AG14" s="104" t="s">
        <v>61</v>
      </c>
      <c r="AH14" s="104" t="s">
        <v>62</v>
      </c>
      <c r="AI14" s="104" t="s">
        <v>61</v>
      </c>
      <c r="AJ14" s="104" t="s">
        <v>61</v>
      </c>
      <c r="AK14" s="104" t="s">
        <v>61</v>
      </c>
      <c r="AL14" s="104" t="s">
        <v>61</v>
      </c>
      <c r="AM14" s="104" t="s">
        <v>61</v>
      </c>
      <c r="AN14" s="104" t="s">
        <v>61</v>
      </c>
      <c r="AO14" s="104" t="s">
        <v>61</v>
      </c>
      <c r="AP14" s="104" t="s">
        <v>61</v>
      </c>
      <c r="AQ14" s="104" t="s">
        <v>61</v>
      </c>
      <c r="AR14" s="104" t="s">
        <v>62</v>
      </c>
    </row>
    <row r="15" spans="1:45" ht="82.9" customHeight="1">
      <c r="A15" s="350"/>
      <c r="B15" s="152"/>
      <c r="C15" s="152"/>
      <c r="D15" s="152"/>
      <c r="E15" s="152"/>
      <c r="F15" s="152"/>
      <c r="G15" s="152"/>
      <c r="H15" s="152"/>
      <c r="I15" s="228"/>
      <c r="J15" s="228"/>
      <c r="K15" s="152"/>
      <c r="L15" s="228"/>
      <c r="M15" s="351"/>
      <c r="N15" s="351"/>
      <c r="O15" s="152"/>
      <c r="P15" s="152"/>
      <c r="Q15" s="182"/>
      <c r="R15" s="128" t="s">
        <v>503</v>
      </c>
      <c r="S15" s="106">
        <v>0.2</v>
      </c>
      <c r="T15" s="138">
        <v>43831</v>
      </c>
      <c r="U15" s="10">
        <v>44012</v>
      </c>
      <c r="V15" s="35">
        <v>180</v>
      </c>
      <c r="W15" s="104"/>
      <c r="X15" s="125">
        <v>0</v>
      </c>
      <c r="Y15" s="36"/>
      <c r="Z15" s="36"/>
      <c r="AA15" s="104" t="s">
        <v>61</v>
      </c>
      <c r="AB15" s="104" t="s">
        <v>61</v>
      </c>
      <c r="AC15" s="104" t="s">
        <v>61</v>
      </c>
      <c r="AD15" s="104" t="s">
        <v>61</v>
      </c>
      <c r="AE15" s="104" t="s">
        <v>61</v>
      </c>
      <c r="AF15" s="104" t="s">
        <v>61</v>
      </c>
      <c r="AG15" s="104" t="s">
        <v>61</v>
      </c>
      <c r="AH15" s="104" t="s">
        <v>62</v>
      </c>
      <c r="AI15" s="104" t="s">
        <v>61</v>
      </c>
      <c r="AJ15" s="104" t="s">
        <v>61</v>
      </c>
      <c r="AK15" s="104" t="s">
        <v>61</v>
      </c>
      <c r="AL15" s="104" t="s">
        <v>61</v>
      </c>
      <c r="AM15" s="104" t="s">
        <v>61</v>
      </c>
      <c r="AN15" s="104" t="s">
        <v>61</v>
      </c>
      <c r="AO15" s="104" t="s">
        <v>61</v>
      </c>
      <c r="AP15" s="104" t="s">
        <v>61</v>
      </c>
      <c r="AQ15" s="104" t="s">
        <v>61</v>
      </c>
      <c r="AR15" s="104" t="s">
        <v>62</v>
      </c>
    </row>
    <row r="16" spans="1:45" ht="41.45">
      <c r="A16" s="350"/>
      <c r="B16" s="152"/>
      <c r="C16" s="152"/>
      <c r="D16" s="152"/>
      <c r="E16" s="152"/>
      <c r="F16" s="152"/>
      <c r="G16" s="152"/>
      <c r="H16" s="152"/>
      <c r="I16" s="228"/>
      <c r="J16" s="228"/>
      <c r="K16" s="152"/>
      <c r="L16" s="228"/>
      <c r="M16" s="351"/>
      <c r="N16" s="351"/>
      <c r="O16" s="152"/>
      <c r="P16" s="152"/>
      <c r="Q16" s="182"/>
      <c r="R16" s="128" t="s">
        <v>504</v>
      </c>
      <c r="S16" s="106">
        <v>0.2</v>
      </c>
      <c r="T16" s="138">
        <v>43831</v>
      </c>
      <c r="U16" s="10">
        <v>44012</v>
      </c>
      <c r="V16" s="35">
        <v>180</v>
      </c>
      <c r="W16" s="104"/>
      <c r="X16" s="125">
        <v>0</v>
      </c>
      <c r="Y16" s="36"/>
      <c r="Z16" s="36"/>
      <c r="AA16" s="104" t="s">
        <v>61</v>
      </c>
      <c r="AB16" s="104" t="s">
        <v>61</v>
      </c>
      <c r="AC16" s="104" t="s">
        <v>61</v>
      </c>
      <c r="AD16" s="104" t="s">
        <v>61</v>
      </c>
      <c r="AE16" s="104" t="s">
        <v>61</v>
      </c>
      <c r="AF16" s="104" t="s">
        <v>61</v>
      </c>
      <c r="AG16" s="104" t="s">
        <v>61</v>
      </c>
      <c r="AH16" s="104" t="s">
        <v>62</v>
      </c>
      <c r="AI16" s="104" t="s">
        <v>61</v>
      </c>
      <c r="AJ16" s="104" t="s">
        <v>61</v>
      </c>
      <c r="AK16" s="104" t="s">
        <v>61</v>
      </c>
      <c r="AL16" s="104" t="s">
        <v>61</v>
      </c>
      <c r="AM16" s="104" t="s">
        <v>61</v>
      </c>
      <c r="AN16" s="104" t="s">
        <v>61</v>
      </c>
      <c r="AO16" s="104" t="s">
        <v>61</v>
      </c>
      <c r="AP16" s="104" t="s">
        <v>61</v>
      </c>
      <c r="AQ16" s="104" t="s">
        <v>61</v>
      </c>
      <c r="AR16" s="104" t="s">
        <v>62</v>
      </c>
    </row>
    <row r="17" spans="1:44" ht="27.6">
      <c r="A17" s="350"/>
      <c r="B17" s="152"/>
      <c r="C17" s="152"/>
      <c r="D17" s="152"/>
      <c r="E17" s="152"/>
      <c r="F17" s="152"/>
      <c r="G17" s="152"/>
      <c r="H17" s="152"/>
      <c r="I17" s="228"/>
      <c r="J17" s="228"/>
      <c r="K17" s="152"/>
      <c r="L17" s="228"/>
      <c r="M17" s="351"/>
      <c r="N17" s="351"/>
      <c r="O17" s="152"/>
      <c r="P17" s="152"/>
      <c r="Q17" s="182"/>
      <c r="R17" s="128" t="s">
        <v>505</v>
      </c>
      <c r="S17" s="106">
        <v>0.4</v>
      </c>
      <c r="T17" s="138">
        <v>43831</v>
      </c>
      <c r="U17" s="10">
        <v>44012</v>
      </c>
      <c r="V17" s="35">
        <v>180</v>
      </c>
      <c r="W17" s="104"/>
      <c r="X17" s="125">
        <v>0</v>
      </c>
      <c r="Y17" s="36"/>
      <c r="Z17" s="36"/>
      <c r="AA17" s="104" t="s">
        <v>61</v>
      </c>
      <c r="AB17" s="104" t="s">
        <v>61</v>
      </c>
      <c r="AC17" s="104" t="s">
        <v>61</v>
      </c>
      <c r="AD17" s="104" t="s">
        <v>61</v>
      </c>
      <c r="AE17" s="104" t="s">
        <v>61</v>
      </c>
      <c r="AF17" s="104" t="s">
        <v>61</v>
      </c>
      <c r="AG17" s="104" t="s">
        <v>61</v>
      </c>
      <c r="AH17" s="104" t="s">
        <v>62</v>
      </c>
      <c r="AI17" s="104" t="s">
        <v>61</v>
      </c>
      <c r="AJ17" s="104" t="s">
        <v>61</v>
      </c>
      <c r="AK17" s="104" t="s">
        <v>61</v>
      </c>
      <c r="AL17" s="104" t="s">
        <v>61</v>
      </c>
      <c r="AM17" s="104" t="s">
        <v>61</v>
      </c>
      <c r="AN17" s="104" t="s">
        <v>61</v>
      </c>
      <c r="AO17" s="104" t="s">
        <v>61</v>
      </c>
      <c r="AP17" s="104" t="s">
        <v>61</v>
      </c>
      <c r="AQ17" s="104" t="s">
        <v>61</v>
      </c>
      <c r="AR17" s="104" t="s">
        <v>62</v>
      </c>
    </row>
    <row r="18" spans="1:44" ht="165.6">
      <c r="A18" s="350"/>
      <c r="B18" s="152"/>
      <c r="C18" s="152"/>
      <c r="D18" s="104" t="s">
        <v>52</v>
      </c>
      <c r="E18" s="104" t="s">
        <v>506</v>
      </c>
      <c r="F18" s="104" t="s">
        <v>54</v>
      </c>
      <c r="G18" s="104" t="s">
        <v>507</v>
      </c>
      <c r="H18" s="104" t="s">
        <v>508</v>
      </c>
      <c r="I18" s="106">
        <v>0.2</v>
      </c>
      <c r="J18" s="106">
        <v>0</v>
      </c>
      <c r="K18" s="104" t="s">
        <v>509</v>
      </c>
      <c r="L18" s="106">
        <v>1</v>
      </c>
      <c r="M18" s="138">
        <v>43831</v>
      </c>
      <c r="N18" s="138">
        <v>44012</v>
      </c>
      <c r="O18" s="104"/>
      <c r="P18" s="104" t="s">
        <v>493</v>
      </c>
      <c r="Q18" s="125">
        <v>0</v>
      </c>
      <c r="R18" s="128" t="s">
        <v>510</v>
      </c>
      <c r="S18" s="106">
        <v>1</v>
      </c>
      <c r="T18" s="138">
        <v>43831</v>
      </c>
      <c r="U18" s="10">
        <v>44012</v>
      </c>
      <c r="V18" s="35">
        <v>180</v>
      </c>
      <c r="W18" s="104"/>
      <c r="X18" s="125">
        <v>0</v>
      </c>
      <c r="Y18" s="36"/>
      <c r="Z18" s="36"/>
      <c r="AA18" s="104" t="s">
        <v>61</v>
      </c>
      <c r="AB18" s="104" t="s">
        <v>61</v>
      </c>
      <c r="AC18" s="104" t="s">
        <v>61</v>
      </c>
      <c r="AD18" s="104" t="s">
        <v>61</v>
      </c>
      <c r="AE18" s="104" t="s">
        <v>61</v>
      </c>
      <c r="AF18" s="104" t="s">
        <v>61</v>
      </c>
      <c r="AG18" s="104" t="s">
        <v>61</v>
      </c>
      <c r="AH18" s="104" t="s">
        <v>62</v>
      </c>
      <c r="AI18" s="104" t="s">
        <v>61</v>
      </c>
      <c r="AJ18" s="104" t="s">
        <v>61</v>
      </c>
      <c r="AK18" s="104" t="s">
        <v>61</v>
      </c>
      <c r="AL18" s="104" t="s">
        <v>61</v>
      </c>
      <c r="AM18" s="104" t="s">
        <v>61</v>
      </c>
      <c r="AN18" s="104" t="s">
        <v>61</v>
      </c>
      <c r="AO18" s="104" t="s">
        <v>61</v>
      </c>
      <c r="AP18" s="104" t="s">
        <v>61</v>
      </c>
      <c r="AQ18" s="104" t="s">
        <v>61</v>
      </c>
      <c r="AR18" s="104" t="s">
        <v>62</v>
      </c>
    </row>
    <row r="19" spans="1:44" ht="158.44999999999999">
      <c r="A19" s="350"/>
      <c r="B19" s="152"/>
      <c r="C19" s="152"/>
      <c r="D19" s="133" t="s">
        <v>52</v>
      </c>
      <c r="E19" s="133" t="s">
        <v>511</v>
      </c>
      <c r="F19" s="133" t="s">
        <v>563</v>
      </c>
      <c r="G19" s="133" t="s">
        <v>513</v>
      </c>
      <c r="H19" s="133" t="s">
        <v>514</v>
      </c>
      <c r="I19" s="38">
        <v>0.1</v>
      </c>
      <c r="J19" s="38">
        <v>0</v>
      </c>
      <c r="K19" s="104" t="s">
        <v>515</v>
      </c>
      <c r="L19" s="106">
        <v>1</v>
      </c>
      <c r="M19" s="138">
        <v>43831</v>
      </c>
      <c r="N19" s="138">
        <v>44012</v>
      </c>
      <c r="O19" s="133"/>
      <c r="P19" s="133" t="s">
        <v>493</v>
      </c>
      <c r="Q19" s="38">
        <v>0</v>
      </c>
      <c r="R19" s="128" t="s">
        <v>516</v>
      </c>
      <c r="S19" s="38">
        <v>1</v>
      </c>
      <c r="T19" s="138">
        <v>43831</v>
      </c>
      <c r="U19" s="10">
        <v>44012</v>
      </c>
      <c r="V19" s="35">
        <v>180</v>
      </c>
      <c r="W19" s="133"/>
      <c r="X19" s="38">
        <v>0</v>
      </c>
      <c r="Y19" s="133"/>
      <c r="Z19" s="133"/>
      <c r="AA19" s="104" t="s">
        <v>61</v>
      </c>
      <c r="AB19" s="104" t="s">
        <v>61</v>
      </c>
      <c r="AC19" s="104" t="s">
        <v>61</v>
      </c>
      <c r="AD19" s="104" t="s">
        <v>61</v>
      </c>
      <c r="AE19" s="104" t="s">
        <v>61</v>
      </c>
      <c r="AF19" s="104" t="s">
        <v>61</v>
      </c>
      <c r="AG19" s="104" t="s">
        <v>61</v>
      </c>
      <c r="AH19" s="104" t="s">
        <v>62</v>
      </c>
      <c r="AI19" s="104" t="s">
        <v>61</v>
      </c>
      <c r="AJ19" s="104" t="s">
        <v>61</v>
      </c>
      <c r="AK19" s="104" t="s">
        <v>61</v>
      </c>
      <c r="AL19" s="104" t="s">
        <v>61</v>
      </c>
      <c r="AM19" s="104" t="s">
        <v>61</v>
      </c>
      <c r="AN19" s="104" t="s">
        <v>61</v>
      </c>
      <c r="AO19" s="104" t="s">
        <v>61</v>
      </c>
      <c r="AP19" s="104" t="s">
        <v>61</v>
      </c>
      <c r="AQ19" s="104" t="s">
        <v>61</v>
      </c>
      <c r="AR19" s="104" t="s">
        <v>62</v>
      </c>
    </row>
  </sheetData>
  <mergeCells count="43">
    <mergeCell ref="H14:H17"/>
    <mergeCell ref="I14:I17"/>
    <mergeCell ref="J14:J17"/>
    <mergeCell ref="K14:K17"/>
    <mergeCell ref="Q14:Q17"/>
    <mergeCell ref="L14:L17"/>
    <mergeCell ref="M14:M17"/>
    <mergeCell ref="N14:N17"/>
    <mergeCell ref="O14:O17"/>
    <mergeCell ref="P14:P17"/>
    <mergeCell ref="AB7:AS7"/>
    <mergeCell ref="A9:A19"/>
    <mergeCell ref="B9:B19"/>
    <mergeCell ref="C9:C19"/>
    <mergeCell ref="D9:D17"/>
    <mergeCell ref="E9:E17"/>
    <mergeCell ref="F9:F17"/>
    <mergeCell ref="G9:G13"/>
    <mergeCell ref="H9:H13"/>
    <mergeCell ref="I9:I13"/>
    <mergeCell ref="J9:J13"/>
    <mergeCell ref="K9:K13"/>
    <mergeCell ref="L9:L13"/>
    <mergeCell ref="M9:M13"/>
    <mergeCell ref="N9:N13"/>
    <mergeCell ref="G14:G17"/>
    <mergeCell ref="A7:A8"/>
    <mergeCell ref="B7:J7"/>
    <mergeCell ref="K7:R7"/>
    <mergeCell ref="S7:V7"/>
    <mergeCell ref="X7:X8"/>
    <mergeCell ref="AB3:AS3"/>
    <mergeCell ref="D4:Q4"/>
    <mergeCell ref="R4:AA4"/>
    <mergeCell ref="AB4:AS4"/>
    <mergeCell ref="D5:AA5"/>
    <mergeCell ref="AB5:AS5"/>
    <mergeCell ref="O9:O13"/>
    <mergeCell ref="P9:P13"/>
    <mergeCell ref="Q9:Q13"/>
    <mergeCell ref="B3:C5"/>
    <mergeCell ref="D3:AA3"/>
    <mergeCell ref="Z7:AA7"/>
  </mergeCells>
  <conditionalFormatting sqref="AR18 AA14:AR14">
    <cfRule type="cellIs" dxfId="208" priority="2" operator="equal">
      <formula>"Aplica"</formula>
    </cfRule>
  </conditionalFormatting>
  <conditionalFormatting sqref="AA9:AR12">
    <cfRule type="cellIs" dxfId="207" priority="9" operator="equal">
      <formula>"Aplica"</formula>
    </cfRule>
  </conditionalFormatting>
  <conditionalFormatting sqref="AA18:AF18 AH18:AQ18">
    <cfRule type="cellIs" dxfId="206" priority="8" operator="equal">
      <formula>"Aplica"</formula>
    </cfRule>
  </conditionalFormatting>
  <conditionalFormatting sqref="AG18">
    <cfRule type="cellIs" dxfId="205" priority="7" operator="equal">
      <formula>"Aplica"</formula>
    </cfRule>
  </conditionalFormatting>
  <conditionalFormatting sqref="AA16:AR16">
    <cfRule type="cellIs" dxfId="204" priority="6" operator="equal">
      <formula>"Aplica"</formula>
    </cfRule>
  </conditionalFormatting>
  <conditionalFormatting sqref="AA15:AR15">
    <cfRule type="cellIs" dxfId="203" priority="5" operator="equal">
      <formula>"Aplica"</formula>
    </cfRule>
  </conditionalFormatting>
  <conditionalFormatting sqref="AA17:AR17">
    <cfRule type="cellIs" dxfId="202" priority="4" operator="equal">
      <formula>"Aplica"</formula>
    </cfRule>
  </conditionalFormatting>
  <conditionalFormatting sqref="AA13:AR13">
    <cfRule type="cellIs" dxfId="201" priority="3" operator="equal">
      <formula>"Aplica"</formula>
    </cfRule>
  </conditionalFormatting>
  <conditionalFormatting sqref="AA19:AR19">
    <cfRule type="cellIs" dxfId="200" priority="1" operator="equal">
      <formula>"Aplica"</formula>
    </cfRule>
  </conditionalFormatting>
  <dataValidations count="2">
    <dataValidation type="list" allowBlank="1" showInputMessage="1" showErrorMessage="1" sqref="AA9:AR19" xr:uid="{9A71DDA8-E70E-4ED7-BCBE-6DDB806A9BD4}">
      <formula1>"Aplica, -"</formula1>
    </dataValidation>
    <dataValidation type="list" allowBlank="1" showInputMessage="1" showErrorMessage="1" sqref="E18 E9:E10" xr:uid="{479579D4-3B94-4C6B-97C2-46601CE41AE7}">
      <formula1>INDIRECT(D9)</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FAD29C72-A9F5-4260-969E-BF665E7EC41B}">
          <x14:formula1>
            <xm:f>'Z:\1. Planeación Estratégica\2019\[PPMQ PA 2019.xlsx]Hoja2'!#REF!</xm:f>
          </x14:formula1>
          <xm:sqref>D18 F18 C9 F9:F10 D9:D10 W9:W18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S51"/>
  <sheetViews>
    <sheetView topLeftCell="M1" zoomScale="70" zoomScaleNormal="70" workbookViewId="0">
      <selection activeCell="R7" sqref="R7"/>
    </sheetView>
  </sheetViews>
  <sheetFormatPr defaultColWidth="11.42578125" defaultRowHeight="13.9"/>
  <cols>
    <col min="1" max="1" width="5.5703125" style="1" bestFit="1" customWidth="1"/>
    <col min="2" max="2" width="22.5703125" style="1" customWidth="1"/>
    <col min="3" max="3" width="18.42578125" style="1" customWidth="1"/>
    <col min="4" max="5" width="21.28515625" style="1" customWidth="1"/>
    <col min="6" max="6" width="21.140625" style="1" customWidth="1"/>
    <col min="7" max="7" width="19.42578125" style="1" customWidth="1"/>
    <col min="8" max="8" width="14.85546875" style="1" customWidth="1"/>
    <col min="9" max="10" width="21.140625" style="1" customWidth="1"/>
    <col min="11" max="11" width="23.5703125" style="1" customWidth="1"/>
    <col min="12" max="12" width="23.140625" style="1" customWidth="1"/>
    <col min="13" max="13" width="26.7109375" style="1" customWidth="1"/>
    <col min="14" max="14" width="24.85546875" style="1" customWidth="1"/>
    <col min="15" max="15" width="13.85546875" style="1" hidden="1" customWidth="1"/>
    <col min="16" max="16" width="17.140625" style="1" customWidth="1"/>
    <col min="17" max="17" width="19.7109375" style="1" customWidth="1"/>
    <col min="18" max="18" width="50.140625" style="1" customWidth="1"/>
    <col min="19" max="19" width="60.28515625" style="1" customWidth="1"/>
    <col min="20" max="20" width="23.5703125" style="1" customWidth="1"/>
    <col min="21" max="21" width="23.85546875" style="1" customWidth="1"/>
    <col min="22" max="22" width="25.7109375" style="1" customWidth="1"/>
    <col min="23" max="23" width="19.85546875" style="1" hidden="1" customWidth="1"/>
    <col min="24" max="24" width="21.5703125" style="1" customWidth="1"/>
    <col min="25" max="25" width="19.85546875" style="1" hidden="1" customWidth="1"/>
    <col min="26" max="26" width="26.7109375" style="1" customWidth="1"/>
    <col min="27" max="27" width="21.28515625" style="1" customWidth="1"/>
    <col min="28" max="28" width="17.5703125" style="1" customWidth="1"/>
    <col min="29" max="29" width="18.140625" style="1" customWidth="1"/>
    <col min="30" max="30" width="19" style="1" customWidth="1"/>
    <col min="31" max="31" width="24.85546875" style="1" customWidth="1"/>
    <col min="32" max="32" width="17" style="1" customWidth="1"/>
    <col min="33" max="33" width="17.85546875" style="1" customWidth="1"/>
    <col min="34" max="34" width="15.42578125" style="1" customWidth="1"/>
    <col min="35" max="35" width="19.7109375" style="1" customWidth="1"/>
    <col min="36" max="36" width="16.140625" style="1" customWidth="1"/>
    <col min="37" max="37" width="15.7109375" style="1" customWidth="1"/>
    <col min="38" max="38" width="19.28515625" style="1" customWidth="1"/>
    <col min="39" max="41" width="15.7109375" style="1" customWidth="1"/>
    <col min="42" max="42" width="24.5703125" style="1" customWidth="1"/>
    <col min="43" max="43" width="23.7109375" style="1" customWidth="1"/>
    <col min="44" max="44" width="19.5703125" style="1" customWidth="1"/>
    <col min="45" max="45" width="11.85546875" style="1" customWidth="1"/>
    <col min="46" max="16384" width="11.42578125" style="1"/>
  </cols>
  <sheetData>
    <row r="1" spans="1:45" ht="14.45" thickBot="1"/>
    <row r="2" spans="1:45" ht="45" customHeight="1" thickBot="1">
      <c r="B2" s="303"/>
      <c r="C2" s="304"/>
      <c r="D2" s="309" t="s">
        <v>0</v>
      </c>
      <c r="E2" s="310"/>
      <c r="F2" s="310"/>
      <c r="G2" s="310"/>
      <c r="H2" s="310"/>
      <c r="I2" s="310"/>
      <c r="J2" s="310"/>
      <c r="K2" s="310"/>
      <c r="L2" s="310"/>
      <c r="M2" s="310"/>
      <c r="N2" s="310"/>
      <c r="O2" s="310"/>
      <c r="P2" s="310"/>
      <c r="Q2" s="310"/>
      <c r="R2" s="310"/>
      <c r="S2" s="310"/>
      <c r="T2" s="310"/>
      <c r="U2" s="310"/>
      <c r="V2" s="310"/>
      <c r="W2" s="310"/>
      <c r="X2" s="310"/>
      <c r="Y2" s="310"/>
      <c r="Z2" s="310"/>
      <c r="AA2" s="311"/>
      <c r="AB2" s="312" t="s">
        <v>0</v>
      </c>
      <c r="AC2" s="313"/>
      <c r="AD2" s="313"/>
      <c r="AE2" s="313"/>
      <c r="AF2" s="313"/>
      <c r="AG2" s="313"/>
      <c r="AH2" s="313"/>
      <c r="AI2" s="313"/>
      <c r="AJ2" s="313"/>
      <c r="AK2" s="313"/>
      <c r="AL2" s="313"/>
      <c r="AM2" s="313"/>
      <c r="AN2" s="313"/>
      <c r="AO2" s="313"/>
      <c r="AP2" s="313"/>
      <c r="AQ2" s="313"/>
      <c r="AR2" s="313"/>
      <c r="AS2" s="313"/>
    </row>
    <row r="3" spans="1:45" ht="45" customHeight="1" thickBot="1">
      <c r="B3" s="305"/>
      <c r="C3" s="306"/>
      <c r="D3" s="314" t="s">
        <v>1</v>
      </c>
      <c r="E3" s="315"/>
      <c r="F3" s="315"/>
      <c r="G3" s="315"/>
      <c r="H3" s="315"/>
      <c r="I3" s="315"/>
      <c r="J3" s="315"/>
      <c r="K3" s="315"/>
      <c r="L3" s="315"/>
      <c r="M3" s="315"/>
      <c r="N3" s="315"/>
      <c r="O3" s="315"/>
      <c r="P3" s="315"/>
      <c r="Q3" s="316"/>
      <c r="R3" s="317" t="s">
        <v>2</v>
      </c>
      <c r="S3" s="315"/>
      <c r="T3" s="315"/>
      <c r="U3" s="315"/>
      <c r="V3" s="315"/>
      <c r="W3" s="315"/>
      <c r="X3" s="315"/>
      <c r="Y3" s="315"/>
      <c r="Z3" s="315"/>
      <c r="AA3" s="318"/>
      <c r="AB3" s="319"/>
      <c r="AC3" s="320"/>
      <c r="AD3" s="320"/>
      <c r="AE3" s="320"/>
      <c r="AF3" s="320"/>
      <c r="AG3" s="320"/>
      <c r="AH3" s="320"/>
      <c r="AI3" s="320"/>
      <c r="AJ3" s="320"/>
      <c r="AK3" s="320"/>
      <c r="AL3" s="320"/>
      <c r="AM3" s="320"/>
      <c r="AN3" s="320"/>
      <c r="AO3" s="320"/>
      <c r="AP3" s="320"/>
      <c r="AQ3" s="320"/>
      <c r="AR3" s="320"/>
      <c r="AS3" s="320"/>
    </row>
    <row r="4" spans="1:45" ht="45" customHeight="1" thickBot="1">
      <c r="B4" s="307"/>
      <c r="C4" s="308"/>
      <c r="D4" s="314" t="s">
        <v>3</v>
      </c>
      <c r="E4" s="315"/>
      <c r="F4" s="315"/>
      <c r="G4" s="315"/>
      <c r="H4" s="315"/>
      <c r="I4" s="315"/>
      <c r="J4" s="315"/>
      <c r="K4" s="315"/>
      <c r="L4" s="315"/>
      <c r="M4" s="315"/>
      <c r="N4" s="315"/>
      <c r="O4" s="315"/>
      <c r="P4" s="315"/>
      <c r="Q4" s="315"/>
      <c r="R4" s="315"/>
      <c r="S4" s="315"/>
      <c r="T4" s="315"/>
      <c r="U4" s="315"/>
      <c r="V4" s="315"/>
      <c r="W4" s="315"/>
      <c r="X4" s="315"/>
      <c r="Y4" s="315"/>
      <c r="Z4" s="315"/>
      <c r="AA4" s="318"/>
      <c r="AB4" s="319"/>
      <c r="AC4" s="320"/>
      <c r="AD4" s="320"/>
      <c r="AE4" s="320"/>
      <c r="AF4" s="320"/>
      <c r="AG4" s="320"/>
      <c r="AH4" s="320"/>
      <c r="AI4" s="320"/>
      <c r="AJ4" s="320"/>
      <c r="AK4" s="320"/>
      <c r="AL4" s="320"/>
      <c r="AM4" s="320"/>
      <c r="AN4" s="320"/>
      <c r="AO4" s="320"/>
      <c r="AP4" s="320"/>
      <c r="AQ4" s="320"/>
      <c r="AR4" s="320"/>
      <c r="AS4" s="320"/>
    </row>
    <row r="6" spans="1:45" ht="36" customHeight="1">
      <c r="A6" s="323" t="s">
        <v>4</v>
      </c>
      <c r="B6" s="324" t="s">
        <v>5</v>
      </c>
      <c r="C6" s="325"/>
      <c r="D6" s="325"/>
      <c r="E6" s="325"/>
      <c r="F6" s="325"/>
      <c r="G6" s="325"/>
      <c r="H6" s="325"/>
      <c r="I6" s="325"/>
      <c r="J6" s="326"/>
      <c r="K6" s="327" t="s">
        <v>6</v>
      </c>
      <c r="L6" s="328"/>
      <c r="M6" s="328"/>
      <c r="N6" s="328"/>
      <c r="O6" s="328"/>
      <c r="P6" s="328"/>
      <c r="Q6" s="328"/>
      <c r="R6" s="329"/>
      <c r="S6" s="330" t="s">
        <v>7</v>
      </c>
      <c r="T6" s="330"/>
      <c r="U6" s="330"/>
      <c r="V6" s="330"/>
      <c r="W6" s="103"/>
      <c r="X6" s="331" t="s">
        <v>8</v>
      </c>
      <c r="Y6" s="103"/>
      <c r="Z6" s="331" t="s">
        <v>9</v>
      </c>
      <c r="AA6" s="331"/>
      <c r="AB6" s="321" t="s">
        <v>10</v>
      </c>
      <c r="AC6" s="322"/>
      <c r="AD6" s="322"/>
      <c r="AE6" s="322"/>
      <c r="AF6" s="322"/>
      <c r="AG6" s="322"/>
      <c r="AH6" s="322"/>
      <c r="AI6" s="322"/>
      <c r="AJ6" s="322"/>
      <c r="AK6" s="322"/>
      <c r="AL6" s="322"/>
      <c r="AM6" s="322"/>
      <c r="AN6" s="322"/>
      <c r="AO6" s="322"/>
      <c r="AP6" s="322"/>
      <c r="AQ6" s="322"/>
      <c r="AR6" s="322"/>
      <c r="AS6" s="322"/>
    </row>
    <row r="7" spans="1:45" ht="108" customHeight="1">
      <c r="A7" s="323"/>
      <c r="B7" s="2" t="s">
        <v>11</v>
      </c>
      <c r="C7" s="2" t="s">
        <v>12</v>
      </c>
      <c r="D7" s="2" t="s">
        <v>13</v>
      </c>
      <c r="E7" s="2" t="s">
        <v>14</v>
      </c>
      <c r="F7" s="2" t="s">
        <v>15</v>
      </c>
      <c r="G7" s="2" t="s">
        <v>16</v>
      </c>
      <c r="H7" s="2" t="s">
        <v>17</v>
      </c>
      <c r="I7" s="2" t="s">
        <v>18</v>
      </c>
      <c r="J7" s="2" t="s">
        <v>19</v>
      </c>
      <c r="K7" s="3" t="s">
        <v>20</v>
      </c>
      <c r="L7" s="3" t="s">
        <v>21</v>
      </c>
      <c r="M7" s="3" t="s">
        <v>22</v>
      </c>
      <c r="N7" s="3" t="s">
        <v>23</v>
      </c>
      <c r="O7" s="3" t="s">
        <v>24</v>
      </c>
      <c r="P7" s="3" t="s">
        <v>25</v>
      </c>
      <c r="Q7" s="3" t="s">
        <v>19</v>
      </c>
      <c r="R7" s="3" t="s">
        <v>26</v>
      </c>
      <c r="S7" s="4" t="s">
        <v>27</v>
      </c>
      <c r="T7" s="4" t="s">
        <v>18</v>
      </c>
      <c r="U7" s="4" t="s">
        <v>28</v>
      </c>
      <c r="V7" s="4" t="s">
        <v>29</v>
      </c>
      <c r="W7" s="4"/>
      <c r="X7" s="331"/>
      <c r="Y7" s="4" t="s">
        <v>19</v>
      </c>
      <c r="Z7" s="5" t="s">
        <v>30</v>
      </c>
      <c r="AA7" s="5" t="s">
        <v>31</v>
      </c>
      <c r="AB7" s="6" t="s">
        <v>32</v>
      </c>
      <c r="AC7" s="6" t="s">
        <v>33</v>
      </c>
      <c r="AD7" s="6" t="s">
        <v>34</v>
      </c>
      <c r="AE7" s="6" t="s">
        <v>35</v>
      </c>
      <c r="AF7" s="6" t="s">
        <v>36</v>
      </c>
      <c r="AG7" s="6" t="s">
        <v>37</v>
      </c>
      <c r="AH7" s="6" t="s">
        <v>38</v>
      </c>
      <c r="AI7" s="6" t="s">
        <v>39</v>
      </c>
      <c r="AJ7" s="6" t="s">
        <v>40</v>
      </c>
      <c r="AK7" s="6" t="s">
        <v>41</v>
      </c>
      <c r="AL7" s="6" t="s">
        <v>42</v>
      </c>
      <c r="AM7" s="6" t="s">
        <v>43</v>
      </c>
      <c r="AN7" s="6" t="s">
        <v>44</v>
      </c>
      <c r="AO7" s="6" t="s">
        <v>45</v>
      </c>
      <c r="AP7" s="6" t="s">
        <v>46</v>
      </c>
      <c r="AQ7" s="6" t="s">
        <v>47</v>
      </c>
      <c r="AR7" s="6" t="s">
        <v>48</v>
      </c>
      <c r="AS7" s="6" t="s">
        <v>49</v>
      </c>
    </row>
    <row r="8" spans="1:45" ht="41.45" customHeight="1">
      <c r="A8" s="158">
        <v>6</v>
      </c>
      <c r="B8" s="158" t="s">
        <v>207</v>
      </c>
      <c r="C8" s="260" t="s">
        <v>208</v>
      </c>
      <c r="D8" s="158" t="s">
        <v>52</v>
      </c>
      <c r="E8" s="158" t="s">
        <v>131</v>
      </c>
      <c r="F8" s="158" t="s">
        <v>198</v>
      </c>
      <c r="G8" s="158" t="s">
        <v>209</v>
      </c>
      <c r="H8" s="158" t="s">
        <v>210</v>
      </c>
      <c r="I8" s="167">
        <v>0.4</v>
      </c>
      <c r="J8" s="167">
        <v>0</v>
      </c>
      <c r="K8" s="170" t="s">
        <v>211</v>
      </c>
      <c r="L8" s="228">
        <v>0.45</v>
      </c>
      <c r="M8" s="151">
        <v>43831</v>
      </c>
      <c r="N8" s="151">
        <v>44012</v>
      </c>
      <c r="O8" s="152"/>
      <c r="P8" s="152" t="s">
        <v>212</v>
      </c>
      <c r="Q8" s="153">
        <v>0</v>
      </c>
      <c r="R8" s="153" t="s">
        <v>99</v>
      </c>
      <c r="S8" s="128" t="s">
        <v>213</v>
      </c>
      <c r="T8" s="106">
        <v>0.5</v>
      </c>
      <c r="U8" s="117">
        <v>43831</v>
      </c>
      <c r="V8" s="117">
        <v>43921</v>
      </c>
      <c r="W8" s="7">
        <f>V8-U8</f>
        <v>90</v>
      </c>
      <c r="X8" s="104"/>
      <c r="Y8" s="8">
        <f>IF(X8="ejecutado",1,0)</f>
        <v>0</v>
      </c>
      <c r="Z8" s="9"/>
      <c r="AA8" s="9"/>
      <c r="AB8" s="122" t="s">
        <v>62</v>
      </c>
      <c r="AC8" s="122" t="s">
        <v>62</v>
      </c>
      <c r="AD8" s="122" t="s">
        <v>62</v>
      </c>
      <c r="AE8" s="122" t="s">
        <v>61</v>
      </c>
      <c r="AF8" s="122" t="s">
        <v>61</v>
      </c>
      <c r="AG8" s="122" t="s">
        <v>61</v>
      </c>
      <c r="AH8" s="122" t="s">
        <v>62</v>
      </c>
      <c r="AI8" s="122" t="s">
        <v>62</v>
      </c>
      <c r="AJ8" s="122" t="s">
        <v>61</v>
      </c>
      <c r="AK8" s="122" t="s">
        <v>61</v>
      </c>
      <c r="AL8" s="122" t="s">
        <v>61</v>
      </c>
      <c r="AM8" s="122" t="s">
        <v>61</v>
      </c>
      <c r="AN8" s="122" t="s">
        <v>61</v>
      </c>
      <c r="AO8" s="122" t="s">
        <v>61</v>
      </c>
      <c r="AP8" s="122" t="s">
        <v>61</v>
      </c>
      <c r="AQ8" s="122" t="s">
        <v>61</v>
      </c>
      <c r="AR8" s="122" t="s">
        <v>61</v>
      </c>
      <c r="AS8" s="122" t="s">
        <v>62</v>
      </c>
    </row>
    <row r="9" spans="1:45" ht="41.45" customHeight="1">
      <c r="A9" s="174"/>
      <c r="B9" s="174"/>
      <c r="C9" s="261"/>
      <c r="D9" s="174"/>
      <c r="E9" s="174"/>
      <c r="F9" s="174"/>
      <c r="G9" s="174"/>
      <c r="H9" s="174"/>
      <c r="I9" s="165"/>
      <c r="J9" s="165"/>
      <c r="K9" s="170"/>
      <c r="L9" s="228"/>
      <c r="M9" s="151"/>
      <c r="N9" s="151"/>
      <c r="O9" s="152"/>
      <c r="P9" s="152"/>
      <c r="Q9" s="154"/>
      <c r="R9" s="154"/>
      <c r="S9" s="128" t="s">
        <v>213</v>
      </c>
      <c r="T9" s="106">
        <v>0.5</v>
      </c>
      <c r="U9" s="117">
        <v>43922</v>
      </c>
      <c r="V9" s="117">
        <v>44012</v>
      </c>
      <c r="W9" s="7">
        <f t="shared" ref="W9" si="0">V9-U9</f>
        <v>90</v>
      </c>
      <c r="X9" s="104"/>
      <c r="Y9" s="8">
        <f t="shared" ref="Y9" si="1">IF(X9="ejecutado",1,0)</f>
        <v>0</v>
      </c>
      <c r="Z9" s="9"/>
      <c r="AA9" s="9"/>
      <c r="AB9" s="122" t="s">
        <v>62</v>
      </c>
      <c r="AC9" s="122" t="s">
        <v>62</v>
      </c>
      <c r="AD9" s="122" t="s">
        <v>62</v>
      </c>
      <c r="AE9" s="122" t="s">
        <v>61</v>
      </c>
      <c r="AF9" s="122" t="s">
        <v>61</v>
      </c>
      <c r="AG9" s="122" t="s">
        <v>61</v>
      </c>
      <c r="AH9" s="122" t="s">
        <v>62</v>
      </c>
      <c r="AI9" s="122" t="s">
        <v>62</v>
      </c>
      <c r="AJ9" s="122" t="s">
        <v>61</v>
      </c>
      <c r="AK9" s="122" t="s">
        <v>61</v>
      </c>
      <c r="AL9" s="122" t="s">
        <v>61</v>
      </c>
      <c r="AM9" s="122" t="s">
        <v>61</v>
      </c>
      <c r="AN9" s="122" t="s">
        <v>61</v>
      </c>
      <c r="AO9" s="122" t="s">
        <v>61</v>
      </c>
      <c r="AP9" s="122" t="s">
        <v>61</v>
      </c>
      <c r="AQ9" s="122" t="s">
        <v>61</v>
      </c>
      <c r="AR9" s="122" t="s">
        <v>61</v>
      </c>
      <c r="AS9" s="122" t="s">
        <v>62</v>
      </c>
    </row>
    <row r="10" spans="1:45" ht="41.45" customHeight="1">
      <c r="A10" s="174"/>
      <c r="B10" s="174"/>
      <c r="C10" s="261"/>
      <c r="D10" s="174"/>
      <c r="E10" s="174"/>
      <c r="F10" s="174"/>
      <c r="G10" s="174"/>
      <c r="H10" s="174"/>
      <c r="I10" s="165"/>
      <c r="J10" s="165"/>
      <c r="K10" s="263" t="s">
        <v>214</v>
      </c>
      <c r="L10" s="153">
        <v>0.45</v>
      </c>
      <c r="M10" s="151">
        <v>43831</v>
      </c>
      <c r="N10" s="151">
        <v>44012</v>
      </c>
      <c r="O10" s="152"/>
      <c r="P10" s="153" t="s">
        <v>215</v>
      </c>
      <c r="Q10" s="153">
        <v>0</v>
      </c>
      <c r="R10" s="153" t="s">
        <v>99</v>
      </c>
      <c r="S10" s="128" t="s">
        <v>216</v>
      </c>
      <c r="T10" s="106">
        <v>0.5</v>
      </c>
      <c r="U10" s="117">
        <v>43831</v>
      </c>
      <c r="V10" s="117">
        <v>43921</v>
      </c>
      <c r="W10" s="7">
        <f>V10-U10</f>
        <v>90</v>
      </c>
      <c r="X10" s="104"/>
      <c r="Y10" s="8">
        <f>IF(X10="ejecutado",1,0)</f>
        <v>0</v>
      </c>
      <c r="Z10" s="9"/>
      <c r="AA10" s="9"/>
      <c r="AB10" s="122" t="s">
        <v>62</v>
      </c>
      <c r="AC10" s="122" t="s">
        <v>62</v>
      </c>
      <c r="AD10" s="122" t="s">
        <v>62</v>
      </c>
      <c r="AE10" s="122" t="s">
        <v>61</v>
      </c>
      <c r="AF10" s="122" t="s">
        <v>61</v>
      </c>
      <c r="AG10" s="122" t="s">
        <v>61</v>
      </c>
      <c r="AH10" s="122" t="s">
        <v>62</v>
      </c>
      <c r="AI10" s="122" t="s">
        <v>62</v>
      </c>
      <c r="AJ10" s="122" t="s">
        <v>61</v>
      </c>
      <c r="AK10" s="122" t="s">
        <v>61</v>
      </c>
      <c r="AL10" s="122" t="s">
        <v>62</v>
      </c>
      <c r="AM10" s="122" t="s">
        <v>61</v>
      </c>
      <c r="AN10" s="122" t="s">
        <v>61</v>
      </c>
      <c r="AO10" s="122" t="s">
        <v>61</v>
      </c>
      <c r="AP10" s="122" t="s">
        <v>61</v>
      </c>
      <c r="AQ10" s="122" t="s">
        <v>61</v>
      </c>
      <c r="AR10" s="122" t="s">
        <v>61</v>
      </c>
      <c r="AS10" s="122" t="s">
        <v>62</v>
      </c>
    </row>
    <row r="11" spans="1:45" ht="41.45" customHeight="1">
      <c r="A11" s="174"/>
      <c r="B11" s="174"/>
      <c r="C11" s="261"/>
      <c r="D11" s="174"/>
      <c r="E11" s="174"/>
      <c r="F11" s="174"/>
      <c r="G11" s="174"/>
      <c r="H11" s="174"/>
      <c r="I11" s="165"/>
      <c r="J11" s="165"/>
      <c r="K11" s="264"/>
      <c r="L11" s="154"/>
      <c r="M11" s="151"/>
      <c r="N11" s="151"/>
      <c r="O11" s="152"/>
      <c r="P11" s="154"/>
      <c r="Q11" s="155"/>
      <c r="R11" s="154"/>
      <c r="S11" s="128" t="s">
        <v>216</v>
      </c>
      <c r="T11" s="106">
        <v>0.5</v>
      </c>
      <c r="U11" s="117">
        <v>43922</v>
      </c>
      <c r="V11" s="117">
        <v>44012</v>
      </c>
      <c r="W11" s="7"/>
      <c r="X11" s="104"/>
      <c r="Y11" s="8"/>
      <c r="Z11" s="9"/>
      <c r="AA11" s="9"/>
      <c r="AB11" s="122" t="s">
        <v>62</v>
      </c>
      <c r="AC11" s="122" t="s">
        <v>62</v>
      </c>
      <c r="AD11" s="122" t="s">
        <v>62</v>
      </c>
      <c r="AE11" s="122" t="s">
        <v>61</v>
      </c>
      <c r="AF11" s="122" t="s">
        <v>61</v>
      </c>
      <c r="AG11" s="122" t="s">
        <v>61</v>
      </c>
      <c r="AH11" s="122" t="s">
        <v>62</v>
      </c>
      <c r="AI11" s="122" t="s">
        <v>62</v>
      </c>
      <c r="AJ11" s="122" t="s">
        <v>61</v>
      </c>
      <c r="AK11" s="122" t="s">
        <v>61</v>
      </c>
      <c r="AL11" s="122" t="s">
        <v>62</v>
      </c>
      <c r="AM11" s="122" t="s">
        <v>61</v>
      </c>
      <c r="AN11" s="122" t="s">
        <v>61</v>
      </c>
      <c r="AO11" s="122" t="s">
        <v>61</v>
      </c>
      <c r="AP11" s="122" t="s">
        <v>61</v>
      </c>
      <c r="AQ11" s="122" t="s">
        <v>61</v>
      </c>
      <c r="AR11" s="122" t="s">
        <v>61</v>
      </c>
      <c r="AS11" s="122" t="s">
        <v>62</v>
      </c>
    </row>
    <row r="12" spans="1:45" ht="41.45" customHeight="1">
      <c r="A12" s="174"/>
      <c r="B12" s="174"/>
      <c r="C12" s="261"/>
      <c r="D12" s="174"/>
      <c r="E12" s="174"/>
      <c r="F12" s="174"/>
      <c r="G12" s="174"/>
      <c r="H12" s="174"/>
      <c r="I12" s="165"/>
      <c r="J12" s="165"/>
      <c r="K12" s="263" t="s">
        <v>217</v>
      </c>
      <c r="L12" s="148">
        <v>0.1</v>
      </c>
      <c r="M12" s="151">
        <v>43831</v>
      </c>
      <c r="N12" s="151">
        <v>44012</v>
      </c>
      <c r="O12" s="152"/>
      <c r="P12" s="158" t="s">
        <v>218</v>
      </c>
      <c r="Q12" s="153">
        <v>0</v>
      </c>
      <c r="R12" s="153" t="s">
        <v>99</v>
      </c>
      <c r="S12" s="128" t="s">
        <v>219</v>
      </c>
      <c r="T12" s="106">
        <v>0.25</v>
      </c>
      <c r="U12" s="117">
        <v>43831</v>
      </c>
      <c r="V12" s="117">
        <v>43921</v>
      </c>
      <c r="W12" s="7"/>
      <c r="X12" s="104"/>
      <c r="Y12" s="8"/>
      <c r="Z12" s="9"/>
      <c r="AA12" s="9"/>
      <c r="AB12" s="122" t="s">
        <v>62</v>
      </c>
      <c r="AC12" s="122" t="s">
        <v>62</v>
      </c>
      <c r="AD12" s="122" t="s">
        <v>62</v>
      </c>
      <c r="AE12" s="122" t="s">
        <v>61</v>
      </c>
      <c r="AF12" s="122" t="s">
        <v>61</v>
      </c>
      <c r="AG12" s="122" t="s">
        <v>61</v>
      </c>
      <c r="AH12" s="122" t="s">
        <v>62</v>
      </c>
      <c r="AI12" s="122" t="s">
        <v>62</v>
      </c>
      <c r="AJ12" s="122" t="s">
        <v>61</v>
      </c>
      <c r="AK12" s="122" t="s">
        <v>61</v>
      </c>
      <c r="AL12" s="122" t="s">
        <v>62</v>
      </c>
      <c r="AM12" s="122" t="s">
        <v>61</v>
      </c>
      <c r="AN12" s="122" t="s">
        <v>61</v>
      </c>
      <c r="AO12" s="122" t="s">
        <v>61</v>
      </c>
      <c r="AP12" s="122" t="s">
        <v>61</v>
      </c>
      <c r="AQ12" s="122" t="s">
        <v>61</v>
      </c>
      <c r="AR12" s="122" t="s">
        <v>61</v>
      </c>
      <c r="AS12" s="122" t="s">
        <v>62</v>
      </c>
    </row>
    <row r="13" spans="1:45" ht="41.45" customHeight="1">
      <c r="A13" s="174"/>
      <c r="B13" s="174"/>
      <c r="C13" s="261"/>
      <c r="D13" s="174"/>
      <c r="E13" s="174"/>
      <c r="F13" s="174"/>
      <c r="G13" s="174"/>
      <c r="H13" s="174"/>
      <c r="I13" s="165"/>
      <c r="J13" s="165"/>
      <c r="K13" s="265"/>
      <c r="L13" s="149"/>
      <c r="M13" s="151"/>
      <c r="N13" s="151"/>
      <c r="O13" s="152"/>
      <c r="P13" s="174"/>
      <c r="Q13" s="154"/>
      <c r="R13" s="154"/>
      <c r="S13" s="128" t="s">
        <v>219</v>
      </c>
      <c r="T13" s="106">
        <v>0.25</v>
      </c>
      <c r="U13" s="117">
        <v>43922</v>
      </c>
      <c r="V13" s="117">
        <v>44012</v>
      </c>
      <c r="W13" s="7"/>
      <c r="X13" s="104"/>
      <c r="Y13" s="8"/>
      <c r="Z13" s="9"/>
      <c r="AA13" s="9"/>
      <c r="AB13" s="122" t="s">
        <v>62</v>
      </c>
      <c r="AC13" s="122" t="s">
        <v>62</v>
      </c>
      <c r="AD13" s="122" t="s">
        <v>62</v>
      </c>
      <c r="AE13" s="122" t="s">
        <v>61</v>
      </c>
      <c r="AF13" s="122" t="s">
        <v>61</v>
      </c>
      <c r="AG13" s="122" t="s">
        <v>61</v>
      </c>
      <c r="AH13" s="122" t="s">
        <v>62</v>
      </c>
      <c r="AI13" s="122" t="s">
        <v>62</v>
      </c>
      <c r="AJ13" s="122" t="s">
        <v>61</v>
      </c>
      <c r="AK13" s="122" t="s">
        <v>61</v>
      </c>
      <c r="AL13" s="122" t="s">
        <v>62</v>
      </c>
      <c r="AM13" s="122" t="s">
        <v>61</v>
      </c>
      <c r="AN13" s="122" t="s">
        <v>61</v>
      </c>
      <c r="AO13" s="122" t="s">
        <v>61</v>
      </c>
      <c r="AP13" s="122" t="s">
        <v>61</v>
      </c>
      <c r="AQ13" s="122" t="s">
        <v>61</v>
      </c>
      <c r="AR13" s="122" t="s">
        <v>61</v>
      </c>
      <c r="AS13" s="122" t="s">
        <v>62</v>
      </c>
    </row>
    <row r="14" spans="1:45" ht="41.45" customHeight="1">
      <c r="A14" s="174"/>
      <c r="B14" s="174"/>
      <c r="C14" s="261"/>
      <c r="D14" s="174"/>
      <c r="E14" s="174"/>
      <c r="F14" s="174"/>
      <c r="G14" s="174"/>
      <c r="H14" s="174"/>
      <c r="I14" s="165"/>
      <c r="J14" s="165"/>
      <c r="K14" s="265"/>
      <c r="L14" s="149"/>
      <c r="M14" s="151"/>
      <c r="N14" s="151"/>
      <c r="O14" s="152"/>
      <c r="P14" s="174"/>
      <c r="Q14" s="154"/>
      <c r="R14" s="154"/>
      <c r="S14" s="128" t="s">
        <v>220</v>
      </c>
      <c r="T14" s="106">
        <v>0.25</v>
      </c>
      <c r="U14" s="117">
        <v>43831</v>
      </c>
      <c r="V14" s="117">
        <v>43921</v>
      </c>
      <c r="W14" s="7"/>
      <c r="X14" s="104"/>
      <c r="Y14" s="8"/>
      <c r="Z14" s="9"/>
      <c r="AA14" s="9"/>
      <c r="AB14" s="122" t="s">
        <v>62</v>
      </c>
      <c r="AC14" s="122" t="s">
        <v>62</v>
      </c>
      <c r="AD14" s="122" t="s">
        <v>62</v>
      </c>
      <c r="AE14" s="122" t="s">
        <v>61</v>
      </c>
      <c r="AF14" s="122" t="s">
        <v>61</v>
      </c>
      <c r="AG14" s="122" t="s">
        <v>61</v>
      </c>
      <c r="AH14" s="122" t="s">
        <v>62</v>
      </c>
      <c r="AI14" s="122" t="s">
        <v>62</v>
      </c>
      <c r="AJ14" s="122" t="s">
        <v>61</v>
      </c>
      <c r="AK14" s="122" t="s">
        <v>61</v>
      </c>
      <c r="AL14" s="122" t="s">
        <v>62</v>
      </c>
      <c r="AM14" s="122" t="s">
        <v>61</v>
      </c>
      <c r="AN14" s="122" t="s">
        <v>61</v>
      </c>
      <c r="AO14" s="122" t="s">
        <v>61</v>
      </c>
      <c r="AP14" s="122" t="s">
        <v>61</v>
      </c>
      <c r="AQ14" s="122" t="s">
        <v>61</v>
      </c>
      <c r="AR14" s="122" t="s">
        <v>61</v>
      </c>
      <c r="AS14" s="122" t="s">
        <v>62</v>
      </c>
    </row>
    <row r="15" spans="1:45" ht="41.45" customHeight="1">
      <c r="A15" s="174"/>
      <c r="B15" s="159"/>
      <c r="C15" s="262"/>
      <c r="D15" s="159"/>
      <c r="E15" s="159"/>
      <c r="F15" s="159"/>
      <c r="G15" s="159"/>
      <c r="H15" s="159"/>
      <c r="I15" s="166"/>
      <c r="J15" s="166"/>
      <c r="K15" s="264"/>
      <c r="L15" s="150"/>
      <c r="M15" s="151"/>
      <c r="N15" s="151"/>
      <c r="O15" s="152"/>
      <c r="P15" s="159"/>
      <c r="Q15" s="155"/>
      <c r="R15" s="155"/>
      <c r="S15" s="128" t="s">
        <v>220</v>
      </c>
      <c r="T15" s="106">
        <v>0.25</v>
      </c>
      <c r="U15" s="117">
        <v>43922</v>
      </c>
      <c r="V15" s="117">
        <v>44012</v>
      </c>
      <c r="W15" s="7">
        <f t="shared" ref="W15" si="2">V15-U15</f>
        <v>90</v>
      </c>
      <c r="X15" s="104"/>
      <c r="Y15" s="8">
        <f t="shared" ref="Y15" si="3">IF(X15="ejecutado",1,0)</f>
        <v>0</v>
      </c>
      <c r="Z15" s="9"/>
      <c r="AA15" s="9"/>
      <c r="AB15" s="122" t="s">
        <v>62</v>
      </c>
      <c r="AC15" s="122" t="s">
        <v>62</v>
      </c>
      <c r="AD15" s="122" t="s">
        <v>62</v>
      </c>
      <c r="AE15" s="122" t="s">
        <v>61</v>
      </c>
      <c r="AF15" s="122" t="s">
        <v>61</v>
      </c>
      <c r="AG15" s="122" t="s">
        <v>61</v>
      </c>
      <c r="AH15" s="122" t="s">
        <v>62</v>
      </c>
      <c r="AI15" s="122" t="s">
        <v>62</v>
      </c>
      <c r="AJ15" s="122" t="s">
        <v>61</v>
      </c>
      <c r="AK15" s="122" t="s">
        <v>61</v>
      </c>
      <c r="AL15" s="122" t="s">
        <v>62</v>
      </c>
      <c r="AM15" s="122" t="s">
        <v>61</v>
      </c>
      <c r="AN15" s="122" t="s">
        <v>61</v>
      </c>
      <c r="AO15" s="122" t="s">
        <v>61</v>
      </c>
      <c r="AP15" s="122" t="s">
        <v>61</v>
      </c>
      <c r="AQ15" s="122" t="s">
        <v>61</v>
      </c>
      <c r="AR15" s="122" t="s">
        <v>61</v>
      </c>
      <c r="AS15" s="122" t="s">
        <v>62</v>
      </c>
    </row>
    <row r="16" spans="1:45" ht="41.45" customHeight="1">
      <c r="A16" s="174"/>
      <c r="B16" s="158" t="s">
        <v>207</v>
      </c>
      <c r="C16" s="260" t="s">
        <v>208</v>
      </c>
      <c r="D16" s="158" t="s">
        <v>52</v>
      </c>
      <c r="E16" s="158" t="s">
        <v>131</v>
      </c>
      <c r="F16" s="158" t="s">
        <v>170</v>
      </c>
      <c r="G16" s="256" t="s">
        <v>221</v>
      </c>
      <c r="H16" s="256" t="s">
        <v>222</v>
      </c>
      <c r="I16" s="258">
        <v>0.3</v>
      </c>
      <c r="J16" s="167">
        <v>0</v>
      </c>
      <c r="K16" s="170" t="s">
        <v>223</v>
      </c>
      <c r="L16" s="228">
        <v>0.7</v>
      </c>
      <c r="M16" s="156">
        <v>43831</v>
      </c>
      <c r="N16" s="156">
        <v>44012</v>
      </c>
      <c r="O16" s="152"/>
      <c r="P16" s="152" t="s">
        <v>224</v>
      </c>
      <c r="Q16" s="153">
        <f>(Y16*T16)+(T17*Y17)</f>
        <v>0</v>
      </c>
      <c r="R16" s="153" t="s">
        <v>99</v>
      </c>
      <c r="S16" s="128" t="s">
        <v>225</v>
      </c>
      <c r="T16" s="106">
        <v>0.5</v>
      </c>
      <c r="U16" s="117">
        <v>43831</v>
      </c>
      <c r="V16" s="117">
        <v>43921</v>
      </c>
      <c r="W16" s="7">
        <f>V16-U16</f>
        <v>90</v>
      </c>
      <c r="X16" s="104"/>
      <c r="Y16" s="8">
        <f>IF(X16="ejecutado",1,0)</f>
        <v>0</v>
      </c>
      <c r="Z16" s="9"/>
      <c r="AA16" s="9"/>
      <c r="AB16" s="122" t="s">
        <v>62</v>
      </c>
      <c r="AC16" s="122" t="s">
        <v>62</v>
      </c>
      <c r="AD16" s="122" t="s">
        <v>62</v>
      </c>
      <c r="AE16" s="122" t="s">
        <v>61</v>
      </c>
      <c r="AF16" s="122" t="s">
        <v>61</v>
      </c>
      <c r="AG16" s="122" t="s">
        <v>61</v>
      </c>
      <c r="AH16" s="122" t="s">
        <v>62</v>
      </c>
      <c r="AI16" s="122" t="s">
        <v>62</v>
      </c>
      <c r="AJ16" s="122" t="s">
        <v>61</v>
      </c>
      <c r="AK16" s="122" t="s">
        <v>61</v>
      </c>
      <c r="AL16" s="122" t="s">
        <v>62</v>
      </c>
      <c r="AM16" s="122" t="s">
        <v>61</v>
      </c>
      <c r="AN16" s="122" t="s">
        <v>61</v>
      </c>
      <c r="AO16" s="122" t="s">
        <v>61</v>
      </c>
      <c r="AP16" s="122" t="s">
        <v>61</v>
      </c>
      <c r="AQ16" s="122" t="s">
        <v>61</v>
      </c>
      <c r="AR16" s="122" t="s">
        <v>61</v>
      </c>
      <c r="AS16" s="122" t="s">
        <v>62</v>
      </c>
    </row>
    <row r="17" spans="1:45" ht="41.45" customHeight="1">
      <c r="A17" s="174"/>
      <c r="B17" s="174"/>
      <c r="C17" s="261"/>
      <c r="D17" s="174"/>
      <c r="E17" s="174"/>
      <c r="F17" s="174"/>
      <c r="G17" s="257"/>
      <c r="H17" s="257"/>
      <c r="I17" s="259"/>
      <c r="J17" s="165"/>
      <c r="K17" s="170"/>
      <c r="L17" s="228"/>
      <c r="M17" s="204"/>
      <c r="N17" s="204"/>
      <c r="O17" s="152"/>
      <c r="P17" s="152"/>
      <c r="Q17" s="154"/>
      <c r="R17" s="154"/>
      <c r="S17" s="128" t="s">
        <v>225</v>
      </c>
      <c r="T17" s="106">
        <v>0.5</v>
      </c>
      <c r="U17" s="117">
        <v>43922</v>
      </c>
      <c r="V17" s="117">
        <v>44012</v>
      </c>
      <c r="W17" s="7">
        <f t="shared" ref="W17" si="4">V17-U17</f>
        <v>90</v>
      </c>
      <c r="X17" s="104"/>
      <c r="Y17" s="8">
        <f t="shared" ref="Y17" si="5">IF(X17="ejecutado",1,0)</f>
        <v>0</v>
      </c>
      <c r="Z17" s="9"/>
      <c r="AA17" s="9"/>
      <c r="AB17" s="122" t="s">
        <v>62</v>
      </c>
      <c r="AC17" s="122" t="s">
        <v>62</v>
      </c>
      <c r="AD17" s="122" t="s">
        <v>62</v>
      </c>
      <c r="AE17" s="122" t="s">
        <v>61</v>
      </c>
      <c r="AF17" s="122" t="s">
        <v>61</v>
      </c>
      <c r="AG17" s="122" t="s">
        <v>61</v>
      </c>
      <c r="AH17" s="122" t="s">
        <v>62</v>
      </c>
      <c r="AI17" s="122" t="s">
        <v>62</v>
      </c>
      <c r="AJ17" s="122" t="s">
        <v>61</v>
      </c>
      <c r="AK17" s="122" t="s">
        <v>61</v>
      </c>
      <c r="AL17" s="122" t="s">
        <v>62</v>
      </c>
      <c r="AM17" s="122" t="s">
        <v>61</v>
      </c>
      <c r="AN17" s="122" t="s">
        <v>61</v>
      </c>
      <c r="AO17" s="122" t="s">
        <v>61</v>
      </c>
      <c r="AP17" s="122" t="s">
        <v>61</v>
      </c>
      <c r="AQ17" s="122" t="s">
        <v>61</v>
      </c>
      <c r="AR17" s="122" t="s">
        <v>61</v>
      </c>
      <c r="AS17" s="122" t="s">
        <v>62</v>
      </c>
    </row>
    <row r="18" spans="1:45" ht="41.45" customHeight="1">
      <c r="A18" s="174"/>
      <c r="B18" s="174"/>
      <c r="C18" s="261"/>
      <c r="D18" s="174"/>
      <c r="E18" s="174"/>
      <c r="F18" s="174"/>
      <c r="G18" s="257"/>
      <c r="H18" s="257"/>
      <c r="I18" s="259"/>
      <c r="J18" s="165"/>
      <c r="K18" s="170" t="s">
        <v>226</v>
      </c>
      <c r="L18" s="228">
        <v>0.15</v>
      </c>
      <c r="M18" s="156">
        <v>43831</v>
      </c>
      <c r="N18" s="156">
        <v>44012</v>
      </c>
      <c r="O18" s="152"/>
      <c r="P18" s="152" t="s">
        <v>227</v>
      </c>
      <c r="Q18" s="153">
        <f>(Y18*T18)+(T19*Y19)</f>
        <v>0</v>
      </c>
      <c r="R18" s="153" t="s">
        <v>99</v>
      </c>
      <c r="S18" s="128" t="s">
        <v>228</v>
      </c>
      <c r="T18" s="106">
        <v>0.5</v>
      </c>
      <c r="U18" s="117">
        <v>43831</v>
      </c>
      <c r="V18" s="117">
        <v>43921</v>
      </c>
      <c r="W18" s="7">
        <f>V18-U18</f>
        <v>90</v>
      </c>
      <c r="X18" s="104"/>
      <c r="Y18" s="8">
        <f>IF(X18="ejecutado",1,0)</f>
        <v>0</v>
      </c>
      <c r="Z18" s="9"/>
      <c r="AA18" s="9"/>
      <c r="AB18" s="122" t="s">
        <v>62</v>
      </c>
      <c r="AC18" s="122" t="s">
        <v>62</v>
      </c>
      <c r="AD18" s="122" t="s">
        <v>62</v>
      </c>
      <c r="AE18" s="122" t="s">
        <v>61</v>
      </c>
      <c r="AF18" s="122" t="s">
        <v>61</v>
      </c>
      <c r="AG18" s="122" t="s">
        <v>61</v>
      </c>
      <c r="AH18" s="122" t="s">
        <v>62</v>
      </c>
      <c r="AI18" s="122" t="s">
        <v>62</v>
      </c>
      <c r="AJ18" s="122" t="s">
        <v>61</v>
      </c>
      <c r="AK18" s="122" t="s">
        <v>61</v>
      </c>
      <c r="AL18" s="122" t="s">
        <v>62</v>
      </c>
      <c r="AM18" s="122" t="s">
        <v>61</v>
      </c>
      <c r="AN18" s="122" t="s">
        <v>61</v>
      </c>
      <c r="AO18" s="122" t="s">
        <v>61</v>
      </c>
      <c r="AP18" s="122" t="s">
        <v>61</v>
      </c>
      <c r="AQ18" s="122" t="s">
        <v>61</v>
      </c>
      <c r="AR18" s="122" t="s">
        <v>61</v>
      </c>
      <c r="AS18" s="122" t="s">
        <v>62</v>
      </c>
    </row>
    <row r="19" spans="1:45" ht="41.45" customHeight="1">
      <c r="A19" s="174"/>
      <c r="B19" s="174"/>
      <c r="C19" s="261"/>
      <c r="D19" s="174"/>
      <c r="E19" s="174"/>
      <c r="F19" s="174"/>
      <c r="G19" s="257"/>
      <c r="H19" s="257"/>
      <c r="I19" s="259"/>
      <c r="J19" s="165"/>
      <c r="K19" s="170"/>
      <c r="L19" s="228"/>
      <c r="M19" s="204"/>
      <c r="N19" s="204"/>
      <c r="O19" s="152"/>
      <c r="P19" s="152"/>
      <c r="Q19" s="154"/>
      <c r="R19" s="154"/>
      <c r="S19" s="128" t="s">
        <v>228</v>
      </c>
      <c r="T19" s="106">
        <v>0.5</v>
      </c>
      <c r="U19" s="117">
        <v>43922</v>
      </c>
      <c r="V19" s="117">
        <v>44012</v>
      </c>
      <c r="W19" s="7">
        <f t="shared" ref="W19" si="6">V19-U19</f>
        <v>90</v>
      </c>
      <c r="X19" s="104"/>
      <c r="Y19" s="8">
        <f t="shared" ref="Y19" si="7">IF(X19="ejecutado",1,0)</f>
        <v>0</v>
      </c>
      <c r="Z19" s="9"/>
      <c r="AA19" s="9"/>
      <c r="AB19" s="122" t="s">
        <v>62</v>
      </c>
      <c r="AC19" s="122" t="s">
        <v>62</v>
      </c>
      <c r="AD19" s="122" t="s">
        <v>62</v>
      </c>
      <c r="AE19" s="122" t="s">
        <v>61</v>
      </c>
      <c r="AF19" s="122" t="s">
        <v>61</v>
      </c>
      <c r="AG19" s="122" t="s">
        <v>61</v>
      </c>
      <c r="AH19" s="122" t="s">
        <v>62</v>
      </c>
      <c r="AI19" s="122" t="s">
        <v>62</v>
      </c>
      <c r="AJ19" s="122" t="s">
        <v>61</v>
      </c>
      <c r="AK19" s="122" t="s">
        <v>61</v>
      </c>
      <c r="AL19" s="122" t="s">
        <v>62</v>
      </c>
      <c r="AM19" s="122" t="s">
        <v>61</v>
      </c>
      <c r="AN19" s="122" t="s">
        <v>61</v>
      </c>
      <c r="AO19" s="122" t="s">
        <v>61</v>
      </c>
      <c r="AP19" s="122" t="s">
        <v>61</v>
      </c>
      <c r="AQ19" s="122" t="s">
        <v>61</v>
      </c>
      <c r="AR19" s="122" t="s">
        <v>61</v>
      </c>
      <c r="AS19" s="122" t="s">
        <v>62</v>
      </c>
    </row>
    <row r="20" spans="1:45" ht="41.45" customHeight="1">
      <c r="A20" s="174"/>
      <c r="B20" s="174"/>
      <c r="C20" s="261"/>
      <c r="D20" s="174"/>
      <c r="E20" s="174"/>
      <c r="F20" s="174"/>
      <c r="G20" s="257"/>
      <c r="H20" s="257"/>
      <c r="I20" s="259"/>
      <c r="J20" s="165"/>
      <c r="K20" s="170" t="s">
        <v>229</v>
      </c>
      <c r="L20" s="228">
        <v>0.15</v>
      </c>
      <c r="M20" s="156">
        <v>43831</v>
      </c>
      <c r="N20" s="156">
        <v>44012</v>
      </c>
      <c r="O20" s="152"/>
      <c r="P20" s="152" t="s">
        <v>227</v>
      </c>
      <c r="Q20" s="182">
        <f>(Y20*T20)+(T21*Y21)</f>
        <v>0</v>
      </c>
      <c r="R20" s="153" t="s">
        <v>99</v>
      </c>
      <c r="S20" s="128" t="s">
        <v>230</v>
      </c>
      <c r="T20" s="106">
        <v>0.5</v>
      </c>
      <c r="U20" s="117">
        <v>43831</v>
      </c>
      <c r="V20" s="117">
        <v>43921</v>
      </c>
      <c r="W20" s="7">
        <f>V20-U20</f>
        <v>90</v>
      </c>
      <c r="X20" s="104"/>
      <c r="Y20" s="8">
        <f>IF(X20="ejecutado",1,0)</f>
        <v>0</v>
      </c>
      <c r="Z20" s="9"/>
      <c r="AA20" s="9"/>
      <c r="AB20" s="122" t="s">
        <v>62</v>
      </c>
      <c r="AC20" s="122" t="s">
        <v>62</v>
      </c>
      <c r="AD20" s="122" t="s">
        <v>62</v>
      </c>
      <c r="AE20" s="122" t="s">
        <v>61</v>
      </c>
      <c r="AF20" s="122" t="s">
        <v>61</v>
      </c>
      <c r="AG20" s="122" t="s">
        <v>61</v>
      </c>
      <c r="AH20" s="122" t="s">
        <v>62</v>
      </c>
      <c r="AI20" s="122" t="s">
        <v>62</v>
      </c>
      <c r="AJ20" s="122" t="s">
        <v>61</v>
      </c>
      <c r="AK20" s="122" t="s">
        <v>61</v>
      </c>
      <c r="AL20" s="122" t="s">
        <v>62</v>
      </c>
      <c r="AM20" s="122" t="s">
        <v>61</v>
      </c>
      <c r="AN20" s="122" t="s">
        <v>61</v>
      </c>
      <c r="AO20" s="122" t="s">
        <v>61</v>
      </c>
      <c r="AP20" s="122" t="s">
        <v>61</v>
      </c>
      <c r="AQ20" s="122" t="s">
        <v>61</v>
      </c>
      <c r="AR20" s="122" t="s">
        <v>61</v>
      </c>
      <c r="AS20" s="122" t="s">
        <v>62</v>
      </c>
    </row>
    <row r="21" spans="1:45" ht="41.45" customHeight="1">
      <c r="A21" s="174"/>
      <c r="B21" s="174"/>
      <c r="C21" s="261"/>
      <c r="D21" s="174"/>
      <c r="E21" s="174"/>
      <c r="F21" s="174"/>
      <c r="G21" s="257"/>
      <c r="H21" s="257"/>
      <c r="I21" s="259"/>
      <c r="J21" s="165"/>
      <c r="K21" s="170"/>
      <c r="L21" s="228"/>
      <c r="M21" s="204"/>
      <c r="N21" s="204"/>
      <c r="O21" s="152"/>
      <c r="P21" s="152"/>
      <c r="Q21" s="182"/>
      <c r="R21" s="154"/>
      <c r="S21" s="128" t="s">
        <v>230</v>
      </c>
      <c r="T21" s="106">
        <v>0.5</v>
      </c>
      <c r="U21" s="117">
        <v>43922</v>
      </c>
      <c r="V21" s="117">
        <v>44012</v>
      </c>
      <c r="W21" s="7">
        <f t="shared" ref="W21" si="8">V21-U21</f>
        <v>90</v>
      </c>
      <c r="X21" s="104"/>
      <c r="Y21" s="8">
        <f t="shared" ref="Y21" si="9">IF(X21="ejecutado",1,0)</f>
        <v>0</v>
      </c>
      <c r="Z21" s="9"/>
      <c r="AA21" s="9"/>
      <c r="AB21" s="122" t="s">
        <v>62</v>
      </c>
      <c r="AC21" s="122" t="s">
        <v>62</v>
      </c>
      <c r="AD21" s="122" t="s">
        <v>62</v>
      </c>
      <c r="AE21" s="122" t="s">
        <v>61</v>
      </c>
      <c r="AF21" s="122" t="s">
        <v>61</v>
      </c>
      <c r="AG21" s="122" t="s">
        <v>61</v>
      </c>
      <c r="AH21" s="122" t="s">
        <v>62</v>
      </c>
      <c r="AI21" s="122" t="s">
        <v>62</v>
      </c>
      <c r="AJ21" s="122" t="s">
        <v>61</v>
      </c>
      <c r="AK21" s="122" t="s">
        <v>61</v>
      </c>
      <c r="AL21" s="122" t="s">
        <v>62</v>
      </c>
      <c r="AM21" s="122" t="s">
        <v>61</v>
      </c>
      <c r="AN21" s="122" t="s">
        <v>61</v>
      </c>
      <c r="AO21" s="122" t="s">
        <v>61</v>
      </c>
      <c r="AP21" s="122" t="s">
        <v>61</v>
      </c>
      <c r="AQ21" s="122" t="s">
        <v>61</v>
      </c>
      <c r="AR21" s="122" t="s">
        <v>61</v>
      </c>
      <c r="AS21" s="122" t="s">
        <v>62</v>
      </c>
    </row>
    <row r="22" spans="1:45" ht="41.45" customHeight="1">
      <c r="A22" s="174"/>
      <c r="B22" s="211" t="s">
        <v>110</v>
      </c>
      <c r="C22" s="339" t="s">
        <v>208</v>
      </c>
      <c r="D22" s="211" t="s">
        <v>52</v>
      </c>
      <c r="E22" s="211" t="s">
        <v>131</v>
      </c>
      <c r="F22" s="211" t="s">
        <v>170</v>
      </c>
      <c r="G22" s="211" t="s">
        <v>231</v>
      </c>
      <c r="H22" s="211" t="s">
        <v>232</v>
      </c>
      <c r="I22" s="247">
        <v>0.3</v>
      </c>
      <c r="J22" s="250">
        <f>(Q22*L22)+(Q27*L27)</f>
        <v>0</v>
      </c>
      <c r="K22" s="246" t="s">
        <v>233</v>
      </c>
      <c r="L22" s="244">
        <v>0.3</v>
      </c>
      <c r="M22" s="220">
        <v>43862</v>
      </c>
      <c r="N22" s="220">
        <v>44012</v>
      </c>
      <c r="O22" s="239"/>
      <c r="P22" s="239" t="s">
        <v>234</v>
      </c>
      <c r="Q22" s="240">
        <v>0</v>
      </c>
      <c r="R22" s="41" t="s">
        <v>235</v>
      </c>
      <c r="S22" s="130" t="s">
        <v>236</v>
      </c>
      <c r="T22" s="132">
        <v>0.34</v>
      </c>
      <c r="U22" s="42">
        <v>43862</v>
      </c>
      <c r="V22" s="42">
        <v>43889</v>
      </c>
      <c r="W22" s="7">
        <f>V22-U22</f>
        <v>27</v>
      </c>
      <c r="X22" s="104"/>
      <c r="Y22" s="8">
        <f>IF(X22="ejecutado",1,0)</f>
        <v>0</v>
      </c>
      <c r="Z22" s="9"/>
      <c r="AA22" s="104" t="s">
        <v>237</v>
      </c>
      <c r="AB22" s="122" t="s">
        <v>62</v>
      </c>
      <c r="AC22" s="122" t="s">
        <v>62</v>
      </c>
      <c r="AD22" s="122" t="s">
        <v>62</v>
      </c>
      <c r="AE22" s="122" t="s">
        <v>61</v>
      </c>
      <c r="AF22" s="122" t="s">
        <v>61</v>
      </c>
      <c r="AG22" s="122" t="s">
        <v>61</v>
      </c>
      <c r="AH22" s="122" t="s">
        <v>62</v>
      </c>
      <c r="AI22" s="122" t="s">
        <v>62</v>
      </c>
      <c r="AJ22" s="122" t="s">
        <v>61</v>
      </c>
      <c r="AK22" s="122" t="s">
        <v>61</v>
      </c>
      <c r="AL22" s="122" t="s">
        <v>61</v>
      </c>
      <c r="AM22" s="122" t="s">
        <v>61</v>
      </c>
      <c r="AN22" s="122" t="s">
        <v>62</v>
      </c>
      <c r="AO22" s="122" t="s">
        <v>61</v>
      </c>
      <c r="AP22" s="122" t="s">
        <v>61</v>
      </c>
      <c r="AQ22" s="122" t="s">
        <v>61</v>
      </c>
      <c r="AR22" s="122" t="s">
        <v>61</v>
      </c>
      <c r="AS22" s="122" t="s">
        <v>62</v>
      </c>
    </row>
    <row r="23" spans="1:45" ht="41.45" customHeight="1">
      <c r="A23" s="174"/>
      <c r="B23" s="212"/>
      <c r="C23" s="340"/>
      <c r="D23" s="212"/>
      <c r="E23" s="212"/>
      <c r="F23" s="212"/>
      <c r="G23" s="212"/>
      <c r="H23" s="212"/>
      <c r="I23" s="248"/>
      <c r="J23" s="251"/>
      <c r="K23" s="246"/>
      <c r="L23" s="244"/>
      <c r="M23" s="221"/>
      <c r="N23" s="221"/>
      <c r="O23" s="239"/>
      <c r="P23" s="239"/>
      <c r="Q23" s="241"/>
      <c r="R23" s="41" t="s">
        <v>238</v>
      </c>
      <c r="S23" s="130" t="s">
        <v>239</v>
      </c>
      <c r="T23" s="132">
        <v>0.33</v>
      </c>
      <c r="U23" s="42">
        <v>43922</v>
      </c>
      <c r="V23" s="42">
        <v>43951</v>
      </c>
      <c r="W23" s="7">
        <f t="shared" ref="W23:W24" si="10">V23-U23</f>
        <v>29</v>
      </c>
      <c r="X23" s="104"/>
      <c r="Y23" s="8">
        <f t="shared" ref="Y23:Y24" si="11">IF(X23="ejecutado",1,0)</f>
        <v>0</v>
      </c>
      <c r="Z23" s="9"/>
      <c r="AA23" s="104" t="s">
        <v>237</v>
      </c>
      <c r="AB23" s="122" t="s">
        <v>62</v>
      </c>
      <c r="AC23" s="122" t="s">
        <v>62</v>
      </c>
      <c r="AD23" s="122" t="s">
        <v>62</v>
      </c>
      <c r="AE23" s="122" t="s">
        <v>61</v>
      </c>
      <c r="AF23" s="122" t="s">
        <v>61</v>
      </c>
      <c r="AG23" s="122" t="s">
        <v>61</v>
      </c>
      <c r="AH23" s="122" t="s">
        <v>62</v>
      </c>
      <c r="AI23" s="122" t="s">
        <v>62</v>
      </c>
      <c r="AJ23" s="122" t="s">
        <v>61</v>
      </c>
      <c r="AK23" s="122" t="s">
        <v>61</v>
      </c>
      <c r="AL23" s="122" t="s">
        <v>61</v>
      </c>
      <c r="AM23" s="122" t="s">
        <v>61</v>
      </c>
      <c r="AN23" s="122" t="s">
        <v>62</v>
      </c>
      <c r="AO23" s="122" t="s">
        <v>61</v>
      </c>
      <c r="AP23" s="122" t="s">
        <v>61</v>
      </c>
      <c r="AQ23" s="122" t="s">
        <v>61</v>
      </c>
      <c r="AR23" s="122" t="s">
        <v>61</v>
      </c>
      <c r="AS23" s="122" t="s">
        <v>62</v>
      </c>
    </row>
    <row r="24" spans="1:45" ht="41.45" customHeight="1">
      <c r="A24" s="174"/>
      <c r="B24" s="212"/>
      <c r="C24" s="340"/>
      <c r="D24" s="212"/>
      <c r="E24" s="212"/>
      <c r="F24" s="212"/>
      <c r="G24" s="212"/>
      <c r="H24" s="212"/>
      <c r="I24" s="248"/>
      <c r="J24" s="251"/>
      <c r="K24" s="242"/>
      <c r="L24" s="214"/>
      <c r="M24" s="221"/>
      <c r="N24" s="221"/>
      <c r="O24" s="211"/>
      <c r="P24" s="211"/>
      <c r="Q24" s="241"/>
      <c r="R24" s="43" t="s">
        <v>79</v>
      </c>
      <c r="S24" s="131" t="s">
        <v>240</v>
      </c>
      <c r="T24" s="132">
        <v>0.33</v>
      </c>
      <c r="U24" s="42">
        <v>43983</v>
      </c>
      <c r="V24" s="42">
        <v>44012</v>
      </c>
      <c r="W24" s="7">
        <f t="shared" si="10"/>
        <v>29</v>
      </c>
      <c r="X24" s="104"/>
      <c r="Y24" s="8">
        <f t="shared" si="11"/>
        <v>0</v>
      </c>
      <c r="Z24" s="9"/>
      <c r="AA24" s="104" t="s">
        <v>237</v>
      </c>
      <c r="AB24" s="122" t="s">
        <v>62</v>
      </c>
      <c r="AC24" s="122" t="s">
        <v>62</v>
      </c>
      <c r="AD24" s="122" t="s">
        <v>62</v>
      </c>
      <c r="AE24" s="122"/>
      <c r="AF24" s="122"/>
      <c r="AG24" s="122"/>
      <c r="AH24" s="122" t="s">
        <v>62</v>
      </c>
      <c r="AI24" s="122" t="s">
        <v>62</v>
      </c>
      <c r="AJ24" s="122"/>
      <c r="AK24" s="122"/>
      <c r="AL24" s="122" t="s">
        <v>61</v>
      </c>
      <c r="AM24" s="122"/>
      <c r="AN24" s="122" t="s">
        <v>62</v>
      </c>
      <c r="AO24" s="122"/>
      <c r="AP24" s="122"/>
      <c r="AQ24" s="122"/>
      <c r="AR24" s="122"/>
      <c r="AS24" s="122" t="s">
        <v>62</v>
      </c>
    </row>
    <row r="25" spans="1:45" ht="41.45" customHeight="1">
      <c r="A25" s="174"/>
      <c r="B25" s="212"/>
      <c r="C25" s="340"/>
      <c r="D25" s="212"/>
      <c r="E25" s="212"/>
      <c r="F25" s="212"/>
      <c r="G25" s="212"/>
      <c r="H25" s="212"/>
      <c r="I25" s="248"/>
      <c r="J25" s="251"/>
      <c r="K25" s="242" t="s">
        <v>241</v>
      </c>
      <c r="L25" s="244">
        <v>0.3</v>
      </c>
      <c r="M25" s="220">
        <v>43831</v>
      </c>
      <c r="N25" s="220">
        <v>44012</v>
      </c>
      <c r="O25" s="124"/>
      <c r="P25" s="211" t="s">
        <v>242</v>
      </c>
      <c r="Q25" s="240">
        <v>0</v>
      </c>
      <c r="R25" s="253" t="s">
        <v>243</v>
      </c>
      <c r="S25" s="130" t="s">
        <v>244</v>
      </c>
      <c r="T25" s="132">
        <v>0.2</v>
      </c>
      <c r="U25" s="44">
        <v>43831</v>
      </c>
      <c r="V25" s="44">
        <v>43845</v>
      </c>
      <c r="W25" s="7"/>
      <c r="X25" s="104"/>
      <c r="Y25" s="8"/>
      <c r="Z25" s="9"/>
      <c r="AA25" s="104" t="s">
        <v>245</v>
      </c>
      <c r="AB25" s="122" t="s">
        <v>62</v>
      </c>
      <c r="AC25" s="122" t="s">
        <v>62</v>
      </c>
      <c r="AD25" s="122" t="s">
        <v>62</v>
      </c>
      <c r="AE25" s="122"/>
      <c r="AF25" s="122"/>
      <c r="AG25" s="122"/>
      <c r="AH25" s="122" t="s">
        <v>62</v>
      </c>
      <c r="AI25" s="122" t="s">
        <v>62</v>
      </c>
      <c r="AJ25" s="122"/>
      <c r="AK25" s="122"/>
      <c r="AL25" s="122" t="s">
        <v>61</v>
      </c>
      <c r="AM25" s="122"/>
      <c r="AN25" s="122" t="s">
        <v>62</v>
      </c>
      <c r="AO25" s="122"/>
      <c r="AP25" s="122"/>
      <c r="AQ25" s="122"/>
      <c r="AR25" s="122"/>
      <c r="AS25" s="122" t="s">
        <v>62</v>
      </c>
    </row>
    <row r="26" spans="1:45" ht="41.45" customHeight="1">
      <c r="A26" s="174"/>
      <c r="B26" s="212"/>
      <c r="C26" s="340"/>
      <c r="D26" s="212"/>
      <c r="E26" s="212"/>
      <c r="F26" s="212"/>
      <c r="G26" s="212"/>
      <c r="H26" s="212"/>
      <c r="I26" s="248"/>
      <c r="J26" s="251"/>
      <c r="K26" s="243"/>
      <c r="L26" s="244"/>
      <c r="M26" s="222"/>
      <c r="N26" s="222"/>
      <c r="O26" s="124"/>
      <c r="P26" s="213"/>
      <c r="Q26" s="245"/>
      <c r="R26" s="254"/>
      <c r="S26" s="130" t="s">
        <v>246</v>
      </c>
      <c r="T26" s="132">
        <v>0.8</v>
      </c>
      <c r="U26" s="44">
        <v>43846</v>
      </c>
      <c r="V26" s="44">
        <v>44012</v>
      </c>
      <c r="W26" s="7"/>
      <c r="X26" s="104"/>
      <c r="Y26" s="8"/>
      <c r="Z26" s="9"/>
      <c r="AA26" s="104" t="s">
        <v>247</v>
      </c>
      <c r="AB26" s="122" t="s">
        <v>62</v>
      </c>
      <c r="AC26" s="122" t="s">
        <v>62</v>
      </c>
      <c r="AD26" s="122" t="s">
        <v>62</v>
      </c>
      <c r="AE26" s="122"/>
      <c r="AF26" s="122"/>
      <c r="AG26" s="122"/>
      <c r="AH26" s="122" t="s">
        <v>62</v>
      </c>
      <c r="AI26" s="122" t="s">
        <v>62</v>
      </c>
      <c r="AJ26" s="122"/>
      <c r="AK26" s="122"/>
      <c r="AL26" s="122" t="s">
        <v>61</v>
      </c>
      <c r="AM26" s="122"/>
      <c r="AN26" s="122" t="s">
        <v>62</v>
      </c>
      <c r="AO26" s="122"/>
      <c r="AP26" s="122"/>
      <c r="AQ26" s="122"/>
      <c r="AR26" s="122"/>
      <c r="AS26" s="122" t="s">
        <v>62</v>
      </c>
    </row>
    <row r="27" spans="1:45" ht="41.45" customHeight="1">
      <c r="A27" s="174"/>
      <c r="B27" s="212"/>
      <c r="C27" s="340"/>
      <c r="D27" s="212"/>
      <c r="E27" s="212"/>
      <c r="F27" s="212"/>
      <c r="G27" s="212"/>
      <c r="H27" s="212"/>
      <c r="I27" s="248"/>
      <c r="J27" s="251"/>
      <c r="K27" s="246" t="s">
        <v>248</v>
      </c>
      <c r="L27" s="244">
        <v>0.4</v>
      </c>
      <c r="M27" s="220">
        <v>43832</v>
      </c>
      <c r="N27" s="220">
        <v>44012</v>
      </c>
      <c r="O27" s="239"/>
      <c r="P27" s="239" t="s">
        <v>249</v>
      </c>
      <c r="Q27" s="240">
        <f>(Y27*T27)+(T29*Y29)+(T30*Y30)</f>
        <v>0</v>
      </c>
      <c r="R27" s="253" t="s">
        <v>243</v>
      </c>
      <c r="S27" s="130" t="s">
        <v>250</v>
      </c>
      <c r="T27" s="132">
        <v>0.4</v>
      </c>
      <c r="U27" s="42">
        <v>43832</v>
      </c>
      <c r="V27" s="42">
        <v>43920</v>
      </c>
      <c r="W27" s="7">
        <f>V27-U27</f>
        <v>88</v>
      </c>
      <c r="X27" s="104"/>
      <c r="Y27" s="8">
        <f>IF(X27="ejecutado",1,0)</f>
        <v>0</v>
      </c>
      <c r="Z27" s="9"/>
      <c r="AA27" s="104" t="s">
        <v>251</v>
      </c>
      <c r="AB27" s="122" t="s">
        <v>62</v>
      </c>
      <c r="AC27" s="122" t="s">
        <v>62</v>
      </c>
      <c r="AD27" s="122" t="s">
        <v>62</v>
      </c>
      <c r="AE27" s="122"/>
      <c r="AF27" s="122"/>
      <c r="AG27" s="122"/>
      <c r="AH27" s="122" t="s">
        <v>62</v>
      </c>
      <c r="AI27" s="122" t="s">
        <v>62</v>
      </c>
      <c r="AJ27" s="122"/>
      <c r="AK27" s="122"/>
      <c r="AL27" s="122" t="s">
        <v>61</v>
      </c>
      <c r="AM27" s="122"/>
      <c r="AN27" s="122" t="s">
        <v>62</v>
      </c>
      <c r="AO27" s="122"/>
      <c r="AP27" s="122"/>
      <c r="AQ27" s="122"/>
      <c r="AR27" s="122"/>
      <c r="AS27" s="122" t="s">
        <v>62</v>
      </c>
    </row>
    <row r="28" spans="1:45" ht="41.45" customHeight="1">
      <c r="A28" s="174"/>
      <c r="B28" s="212"/>
      <c r="C28" s="340"/>
      <c r="D28" s="212"/>
      <c r="E28" s="212"/>
      <c r="F28" s="212"/>
      <c r="G28" s="212"/>
      <c r="H28" s="212"/>
      <c r="I28" s="248"/>
      <c r="J28" s="251"/>
      <c r="K28" s="246"/>
      <c r="L28" s="244"/>
      <c r="M28" s="221"/>
      <c r="N28" s="221"/>
      <c r="O28" s="239"/>
      <c r="P28" s="239"/>
      <c r="Q28" s="241"/>
      <c r="R28" s="255"/>
      <c r="S28" s="130" t="s">
        <v>252</v>
      </c>
      <c r="T28" s="132">
        <v>0.1</v>
      </c>
      <c r="U28" s="42">
        <v>43832</v>
      </c>
      <c r="V28" s="42">
        <v>43920</v>
      </c>
      <c r="W28" s="7"/>
      <c r="X28" s="104"/>
      <c r="Y28" s="8"/>
      <c r="Z28" s="9"/>
      <c r="AA28" s="104" t="s">
        <v>253</v>
      </c>
      <c r="AB28" s="122" t="s">
        <v>62</v>
      </c>
      <c r="AC28" s="122" t="s">
        <v>62</v>
      </c>
      <c r="AD28" s="122" t="s">
        <v>62</v>
      </c>
      <c r="AE28" s="122"/>
      <c r="AF28" s="122"/>
      <c r="AG28" s="122"/>
      <c r="AH28" s="122" t="s">
        <v>62</v>
      </c>
      <c r="AI28" s="122" t="s">
        <v>62</v>
      </c>
      <c r="AJ28" s="122"/>
      <c r="AK28" s="122"/>
      <c r="AL28" s="122" t="s">
        <v>61</v>
      </c>
      <c r="AM28" s="122"/>
      <c r="AN28" s="122" t="s">
        <v>62</v>
      </c>
      <c r="AO28" s="122"/>
      <c r="AP28" s="122"/>
      <c r="AQ28" s="122"/>
      <c r="AR28" s="122"/>
      <c r="AS28" s="122" t="s">
        <v>62</v>
      </c>
    </row>
    <row r="29" spans="1:45" ht="41.45" customHeight="1">
      <c r="A29" s="174"/>
      <c r="B29" s="212"/>
      <c r="C29" s="340"/>
      <c r="D29" s="212"/>
      <c r="E29" s="212"/>
      <c r="F29" s="212"/>
      <c r="G29" s="212"/>
      <c r="H29" s="212"/>
      <c r="I29" s="248"/>
      <c r="J29" s="251"/>
      <c r="K29" s="246"/>
      <c r="L29" s="244"/>
      <c r="M29" s="221"/>
      <c r="N29" s="221"/>
      <c r="O29" s="239"/>
      <c r="P29" s="239"/>
      <c r="Q29" s="241"/>
      <c r="R29" s="255"/>
      <c r="S29" s="130" t="s">
        <v>250</v>
      </c>
      <c r="T29" s="132">
        <v>0.4</v>
      </c>
      <c r="U29" s="42">
        <v>43922</v>
      </c>
      <c r="V29" s="42">
        <v>44012</v>
      </c>
      <c r="W29" s="7">
        <f t="shared" ref="W29:W30" si="12">V29-U29</f>
        <v>90</v>
      </c>
      <c r="X29" s="104"/>
      <c r="Y29" s="8">
        <f t="shared" ref="Y29:Y30" si="13">IF(X29="ejecutado",1,0)</f>
        <v>0</v>
      </c>
      <c r="Z29" s="9"/>
      <c r="AA29" s="104" t="s">
        <v>251</v>
      </c>
      <c r="AB29" s="122" t="s">
        <v>62</v>
      </c>
      <c r="AC29" s="122" t="s">
        <v>62</v>
      </c>
      <c r="AD29" s="122" t="s">
        <v>62</v>
      </c>
      <c r="AE29" s="122"/>
      <c r="AF29" s="122"/>
      <c r="AG29" s="122"/>
      <c r="AH29" s="122" t="s">
        <v>62</v>
      </c>
      <c r="AI29" s="122" t="s">
        <v>62</v>
      </c>
      <c r="AJ29" s="122"/>
      <c r="AK29" s="122"/>
      <c r="AL29" s="122" t="s">
        <v>61</v>
      </c>
      <c r="AM29" s="122"/>
      <c r="AN29" s="122" t="s">
        <v>62</v>
      </c>
      <c r="AO29" s="122"/>
      <c r="AP29" s="122"/>
      <c r="AQ29" s="122"/>
      <c r="AR29" s="122"/>
      <c r="AS29" s="122" t="s">
        <v>62</v>
      </c>
    </row>
    <row r="30" spans="1:45" ht="41.45" customHeight="1">
      <c r="A30" s="174"/>
      <c r="B30" s="213"/>
      <c r="C30" s="341"/>
      <c r="D30" s="213"/>
      <c r="E30" s="213"/>
      <c r="F30" s="213"/>
      <c r="G30" s="213"/>
      <c r="H30" s="213"/>
      <c r="I30" s="249"/>
      <c r="J30" s="252"/>
      <c r="K30" s="246"/>
      <c r="L30" s="244"/>
      <c r="M30" s="222"/>
      <c r="N30" s="222"/>
      <c r="O30" s="239"/>
      <c r="P30" s="239"/>
      <c r="Q30" s="245"/>
      <c r="R30" s="254"/>
      <c r="S30" s="130" t="s">
        <v>252</v>
      </c>
      <c r="T30" s="132">
        <v>0.1</v>
      </c>
      <c r="U30" s="42">
        <v>43922</v>
      </c>
      <c r="V30" s="42">
        <v>44012</v>
      </c>
      <c r="W30" s="7">
        <f t="shared" si="12"/>
        <v>90</v>
      </c>
      <c r="X30" s="104"/>
      <c r="Y30" s="8">
        <f t="shared" si="13"/>
        <v>0</v>
      </c>
      <c r="Z30" s="9"/>
      <c r="AA30" s="104" t="s">
        <v>253</v>
      </c>
      <c r="AB30" s="122" t="s">
        <v>62</v>
      </c>
      <c r="AC30" s="122" t="s">
        <v>62</v>
      </c>
      <c r="AD30" s="122" t="s">
        <v>62</v>
      </c>
      <c r="AE30" s="122" t="s">
        <v>61</v>
      </c>
      <c r="AF30" s="122" t="s">
        <v>61</v>
      </c>
      <c r="AG30" s="122" t="s">
        <v>61</v>
      </c>
      <c r="AH30" s="122" t="s">
        <v>62</v>
      </c>
      <c r="AI30" s="122" t="s">
        <v>62</v>
      </c>
      <c r="AJ30" s="122" t="s">
        <v>61</v>
      </c>
      <c r="AK30" s="122" t="s">
        <v>61</v>
      </c>
      <c r="AL30" s="122" t="s">
        <v>61</v>
      </c>
      <c r="AM30" s="122" t="s">
        <v>61</v>
      </c>
      <c r="AN30" s="122" t="s">
        <v>62</v>
      </c>
      <c r="AO30" s="122" t="s">
        <v>61</v>
      </c>
      <c r="AP30" s="122" t="s">
        <v>61</v>
      </c>
      <c r="AQ30" s="122" t="s">
        <v>61</v>
      </c>
      <c r="AR30" s="122" t="s">
        <v>61</v>
      </c>
      <c r="AS30" s="122" t="s">
        <v>62</v>
      </c>
    </row>
    <row r="31" spans="1:45">
      <c r="AB31" s="23"/>
      <c r="AC31" s="23"/>
      <c r="AD31" s="23"/>
      <c r="AE31" s="23"/>
      <c r="AF31" s="23"/>
      <c r="AG31" s="23"/>
      <c r="AI31" s="23"/>
      <c r="AJ31" s="23"/>
      <c r="AK31" s="23"/>
      <c r="AL31" s="23"/>
      <c r="AM31" s="23"/>
      <c r="AN31" s="23"/>
      <c r="AO31" s="23"/>
      <c r="AP31" s="23"/>
      <c r="AQ31" s="23"/>
      <c r="AR31" s="23"/>
      <c r="AS31" s="23"/>
    </row>
    <row r="32" spans="1:45">
      <c r="I32" s="40">
        <f>+I8+I22+I16</f>
        <v>1</v>
      </c>
      <c r="AB32" s="23"/>
      <c r="AC32" s="23"/>
      <c r="AD32" s="23"/>
      <c r="AE32" s="23"/>
      <c r="AF32" s="23"/>
      <c r="AG32" s="23"/>
      <c r="AI32" s="23"/>
      <c r="AJ32" s="23"/>
      <c r="AK32" s="23"/>
      <c r="AL32" s="23"/>
      <c r="AM32" s="23"/>
      <c r="AN32" s="23"/>
      <c r="AO32" s="23"/>
      <c r="AP32" s="23"/>
      <c r="AQ32" s="23"/>
      <c r="AR32" s="23"/>
      <c r="AS32" s="23"/>
    </row>
    <row r="33" spans="28:45">
      <c r="AB33" s="23"/>
      <c r="AC33" s="23"/>
      <c r="AD33" s="23"/>
      <c r="AE33" s="23"/>
      <c r="AF33" s="23"/>
      <c r="AG33" s="23"/>
      <c r="AI33" s="23"/>
      <c r="AJ33" s="23"/>
      <c r="AK33" s="23"/>
      <c r="AL33" s="23"/>
      <c r="AM33" s="23"/>
      <c r="AN33" s="23"/>
      <c r="AO33" s="23"/>
      <c r="AP33" s="23"/>
      <c r="AQ33" s="23"/>
      <c r="AR33" s="23"/>
      <c r="AS33" s="23"/>
    </row>
    <row r="34" spans="28:45">
      <c r="AB34" s="23"/>
      <c r="AC34" s="23"/>
      <c r="AD34" s="23"/>
      <c r="AE34" s="23"/>
      <c r="AF34" s="23"/>
      <c r="AG34" s="23"/>
      <c r="AI34" s="23"/>
      <c r="AJ34" s="23"/>
      <c r="AK34" s="23"/>
      <c r="AL34" s="23"/>
      <c r="AM34" s="23"/>
      <c r="AN34" s="23"/>
      <c r="AO34" s="23"/>
      <c r="AP34" s="23"/>
      <c r="AQ34" s="23"/>
      <c r="AR34" s="23"/>
      <c r="AS34" s="23"/>
    </row>
    <row r="35" spans="28:45">
      <c r="AB35" s="23"/>
      <c r="AC35" s="23"/>
      <c r="AD35" s="23"/>
      <c r="AE35" s="23"/>
      <c r="AF35" s="23"/>
      <c r="AG35" s="23"/>
      <c r="AI35" s="23"/>
      <c r="AJ35" s="23"/>
      <c r="AK35" s="23"/>
      <c r="AL35" s="23"/>
      <c r="AM35" s="23"/>
      <c r="AN35" s="23"/>
      <c r="AO35" s="23"/>
      <c r="AP35" s="23"/>
      <c r="AQ35" s="23"/>
      <c r="AR35" s="23"/>
      <c r="AS35" s="23"/>
    </row>
    <row r="36" spans="28:45">
      <c r="AB36" s="23"/>
      <c r="AC36" s="23"/>
      <c r="AD36" s="23"/>
      <c r="AE36" s="23"/>
      <c r="AF36" s="23"/>
      <c r="AG36" s="23"/>
      <c r="AI36" s="23"/>
      <c r="AJ36" s="23"/>
      <c r="AK36" s="23"/>
      <c r="AL36" s="23"/>
      <c r="AM36" s="23"/>
      <c r="AN36" s="23"/>
      <c r="AO36" s="23"/>
      <c r="AP36" s="23"/>
      <c r="AQ36" s="23"/>
      <c r="AR36" s="23"/>
      <c r="AS36" s="23"/>
    </row>
    <row r="37" spans="28:45">
      <c r="AB37" s="23"/>
      <c r="AC37" s="23"/>
      <c r="AD37" s="23"/>
      <c r="AE37" s="23"/>
      <c r="AF37" s="23"/>
      <c r="AG37" s="23"/>
      <c r="AI37" s="23"/>
      <c r="AJ37" s="23"/>
      <c r="AK37" s="23"/>
      <c r="AL37" s="23"/>
      <c r="AM37" s="23"/>
      <c r="AN37" s="23"/>
      <c r="AO37" s="23"/>
      <c r="AP37" s="23"/>
      <c r="AQ37" s="23"/>
      <c r="AR37" s="23"/>
      <c r="AS37" s="23"/>
    </row>
    <row r="38" spans="28:45">
      <c r="AB38" s="23"/>
      <c r="AC38" s="23"/>
      <c r="AD38" s="23"/>
      <c r="AE38" s="23"/>
      <c r="AF38" s="23"/>
      <c r="AG38" s="23"/>
      <c r="AI38" s="23"/>
      <c r="AJ38" s="23"/>
      <c r="AK38" s="23"/>
      <c r="AL38" s="23"/>
      <c r="AM38" s="23"/>
      <c r="AN38" s="23"/>
      <c r="AO38" s="23"/>
      <c r="AP38" s="23"/>
      <c r="AQ38" s="23"/>
      <c r="AR38" s="23"/>
      <c r="AS38" s="23"/>
    </row>
    <row r="39" spans="28:45">
      <c r="AB39" s="23"/>
      <c r="AC39" s="23"/>
      <c r="AD39" s="23"/>
      <c r="AE39" s="23"/>
      <c r="AF39" s="23"/>
      <c r="AG39" s="23"/>
      <c r="AI39" s="23"/>
      <c r="AJ39" s="23"/>
      <c r="AK39" s="23"/>
      <c r="AL39" s="23"/>
      <c r="AM39" s="23"/>
      <c r="AN39" s="23"/>
      <c r="AO39" s="23"/>
      <c r="AP39" s="23"/>
      <c r="AQ39" s="23"/>
      <c r="AR39" s="23"/>
      <c r="AS39" s="23"/>
    </row>
    <row r="40" spans="28:45">
      <c r="AB40" s="23"/>
      <c r="AC40" s="23"/>
      <c r="AD40" s="23"/>
      <c r="AE40" s="23"/>
      <c r="AF40" s="23"/>
      <c r="AG40" s="23"/>
      <c r="AI40" s="23"/>
      <c r="AJ40" s="23"/>
      <c r="AK40" s="23"/>
      <c r="AL40" s="23"/>
      <c r="AM40" s="23"/>
      <c r="AN40" s="23"/>
      <c r="AO40" s="23"/>
      <c r="AP40" s="23"/>
      <c r="AQ40" s="23"/>
      <c r="AR40" s="23"/>
      <c r="AS40" s="23"/>
    </row>
    <row r="41" spans="28:45">
      <c r="AB41" s="23"/>
      <c r="AC41" s="23"/>
      <c r="AD41" s="23"/>
      <c r="AE41" s="23"/>
      <c r="AF41" s="23"/>
      <c r="AG41" s="23"/>
      <c r="AI41" s="23"/>
      <c r="AJ41" s="23"/>
      <c r="AK41" s="23"/>
      <c r="AL41" s="23"/>
      <c r="AM41" s="23"/>
      <c r="AN41" s="23"/>
      <c r="AO41" s="23"/>
      <c r="AP41" s="23"/>
      <c r="AQ41" s="23"/>
      <c r="AR41" s="23"/>
      <c r="AS41" s="23"/>
    </row>
    <row r="42" spans="28:45">
      <c r="AB42" s="23"/>
      <c r="AC42" s="23"/>
      <c r="AD42" s="23"/>
      <c r="AE42" s="23"/>
      <c r="AF42" s="23"/>
      <c r="AG42" s="23"/>
      <c r="AI42" s="23"/>
      <c r="AJ42" s="23"/>
      <c r="AK42" s="23"/>
      <c r="AL42" s="23"/>
      <c r="AM42" s="23"/>
      <c r="AN42" s="23"/>
      <c r="AO42" s="23"/>
      <c r="AP42" s="23"/>
      <c r="AQ42" s="23"/>
      <c r="AR42" s="23"/>
      <c r="AS42" s="23"/>
    </row>
    <row r="43" spans="28:45">
      <c r="AB43" s="23"/>
      <c r="AC43" s="23"/>
      <c r="AD43" s="23"/>
      <c r="AE43" s="23"/>
      <c r="AF43" s="23"/>
      <c r="AG43" s="23"/>
      <c r="AI43" s="23"/>
      <c r="AJ43" s="23"/>
      <c r="AK43" s="23"/>
      <c r="AL43" s="23"/>
      <c r="AM43" s="23"/>
      <c r="AN43" s="23"/>
      <c r="AO43" s="23"/>
      <c r="AP43" s="23"/>
      <c r="AQ43" s="23"/>
      <c r="AR43" s="23"/>
      <c r="AS43" s="23"/>
    </row>
    <row r="44" spans="28:45">
      <c r="AB44" s="23"/>
      <c r="AC44" s="23"/>
      <c r="AD44" s="23"/>
      <c r="AE44" s="23"/>
      <c r="AF44" s="23"/>
      <c r="AG44" s="23"/>
      <c r="AI44" s="23"/>
      <c r="AJ44" s="23"/>
      <c r="AK44" s="23"/>
      <c r="AL44" s="23"/>
      <c r="AM44" s="23"/>
      <c r="AN44" s="23"/>
      <c r="AO44" s="23"/>
      <c r="AP44" s="23"/>
      <c r="AQ44" s="23"/>
      <c r="AR44" s="23"/>
      <c r="AS44" s="23"/>
    </row>
    <row r="45" spans="28:45">
      <c r="AB45" s="23"/>
      <c r="AC45" s="23"/>
      <c r="AD45" s="23"/>
      <c r="AE45" s="23"/>
      <c r="AF45" s="23"/>
      <c r="AG45" s="23"/>
      <c r="AI45" s="23"/>
      <c r="AJ45" s="23"/>
      <c r="AK45" s="23"/>
      <c r="AL45" s="23"/>
      <c r="AM45" s="23"/>
      <c r="AN45" s="23"/>
      <c r="AO45" s="23"/>
      <c r="AP45" s="23"/>
      <c r="AQ45" s="23"/>
      <c r="AR45" s="23"/>
      <c r="AS45" s="23"/>
    </row>
    <row r="46" spans="28:45">
      <c r="AB46" s="23"/>
      <c r="AC46" s="23"/>
      <c r="AD46" s="23"/>
      <c r="AE46" s="23"/>
      <c r="AF46" s="23"/>
      <c r="AG46" s="23"/>
      <c r="AI46" s="23"/>
      <c r="AJ46" s="23"/>
      <c r="AK46" s="23"/>
      <c r="AL46" s="23"/>
      <c r="AM46" s="23"/>
      <c r="AN46" s="23"/>
      <c r="AO46" s="23"/>
      <c r="AP46" s="23"/>
      <c r="AQ46" s="23"/>
      <c r="AR46" s="23"/>
      <c r="AS46" s="23"/>
    </row>
    <row r="47" spans="28:45">
      <c r="AB47" s="23"/>
      <c r="AC47" s="23"/>
      <c r="AD47" s="23"/>
      <c r="AE47" s="23"/>
      <c r="AF47" s="23"/>
      <c r="AG47" s="23"/>
      <c r="AI47" s="23"/>
      <c r="AJ47" s="23"/>
      <c r="AK47" s="23"/>
      <c r="AL47" s="23"/>
      <c r="AM47" s="23"/>
      <c r="AN47" s="23"/>
      <c r="AO47" s="23"/>
      <c r="AP47" s="23"/>
      <c r="AQ47" s="23"/>
      <c r="AR47" s="23"/>
      <c r="AS47" s="23"/>
    </row>
    <row r="48" spans="28:45">
      <c r="AB48" s="23"/>
      <c r="AC48" s="23"/>
      <c r="AD48" s="23"/>
      <c r="AE48" s="23"/>
      <c r="AF48" s="23"/>
      <c r="AG48" s="23"/>
      <c r="AI48" s="23"/>
      <c r="AJ48" s="23"/>
      <c r="AK48" s="23"/>
      <c r="AL48" s="23"/>
      <c r="AM48" s="23"/>
      <c r="AN48" s="23"/>
      <c r="AO48" s="23"/>
      <c r="AP48" s="23"/>
      <c r="AQ48" s="23"/>
      <c r="AR48" s="23"/>
      <c r="AS48" s="23"/>
    </row>
    <row r="49" spans="28:45">
      <c r="AB49" s="23"/>
      <c r="AC49" s="23"/>
      <c r="AD49" s="23"/>
      <c r="AE49" s="23"/>
      <c r="AF49" s="23"/>
      <c r="AG49" s="23"/>
      <c r="AI49" s="23"/>
      <c r="AJ49" s="23"/>
      <c r="AK49" s="23"/>
      <c r="AL49" s="23"/>
      <c r="AM49" s="23"/>
      <c r="AN49" s="23"/>
      <c r="AO49" s="23"/>
      <c r="AP49" s="23"/>
      <c r="AQ49" s="23"/>
      <c r="AR49" s="23"/>
      <c r="AS49" s="23"/>
    </row>
    <row r="50" spans="28:45">
      <c r="AB50" s="23"/>
      <c r="AC50" s="23"/>
      <c r="AD50" s="23"/>
      <c r="AE50" s="23"/>
      <c r="AF50" s="23"/>
      <c r="AG50" s="23"/>
      <c r="AI50" s="23"/>
      <c r="AJ50" s="23"/>
      <c r="AK50" s="23"/>
      <c r="AL50" s="23"/>
      <c r="AM50" s="23"/>
      <c r="AN50" s="23"/>
      <c r="AO50" s="23"/>
      <c r="AP50" s="23"/>
      <c r="AQ50" s="23"/>
      <c r="AR50" s="23"/>
      <c r="AS50" s="23"/>
    </row>
    <row r="51" spans="28:45">
      <c r="AB51" s="23"/>
      <c r="AC51" s="23"/>
      <c r="AD51" s="23"/>
      <c r="AE51" s="23"/>
      <c r="AF51" s="23"/>
      <c r="AG51" s="23"/>
      <c r="AI51" s="23"/>
      <c r="AJ51" s="23"/>
      <c r="AK51" s="23"/>
      <c r="AL51" s="23"/>
      <c r="AM51" s="23"/>
      <c r="AN51" s="23"/>
      <c r="AO51" s="23"/>
      <c r="AP51" s="23"/>
      <c r="AQ51" s="23"/>
      <c r="AR51" s="23"/>
      <c r="AS51" s="23"/>
    </row>
  </sheetData>
  <mergeCells count="112">
    <mergeCell ref="B2:C4"/>
    <mergeCell ref="D2:AA2"/>
    <mergeCell ref="AB2:AS2"/>
    <mergeCell ref="D3:Q3"/>
    <mergeCell ref="R3:AA3"/>
    <mergeCell ref="AB3:AS3"/>
    <mergeCell ref="D4:AA4"/>
    <mergeCell ref="AB4:AS4"/>
    <mergeCell ref="A8:A30"/>
    <mergeCell ref="AB6:AS6"/>
    <mergeCell ref="B8:B15"/>
    <mergeCell ref="C8:C15"/>
    <mergeCell ref="D8:D15"/>
    <mergeCell ref="E8:E15"/>
    <mergeCell ref="F8:F15"/>
    <mergeCell ref="G8:G15"/>
    <mergeCell ref="H8:H15"/>
    <mergeCell ref="I8:I15"/>
    <mergeCell ref="A6:A7"/>
    <mergeCell ref="B6:J6"/>
    <mergeCell ref="K6:R6"/>
    <mergeCell ref="S6:V6"/>
    <mergeCell ref="X6:X7"/>
    <mergeCell ref="Z6:AA6"/>
    <mergeCell ref="P8:P9"/>
    <mergeCell ref="Q8:Q9"/>
    <mergeCell ref="R8:R9"/>
    <mergeCell ref="K10:K11"/>
    <mergeCell ref="L10:L11"/>
    <mergeCell ref="M10:M11"/>
    <mergeCell ref="N10:N11"/>
    <mergeCell ref="O10:O15"/>
    <mergeCell ref="P10:P11"/>
    <mergeCell ref="Q10:Q11"/>
    <mergeCell ref="K8:K9"/>
    <mergeCell ref="L8:L9"/>
    <mergeCell ref="M8:M9"/>
    <mergeCell ref="N8:N9"/>
    <mergeCell ref="O8:O9"/>
    <mergeCell ref="B16:B21"/>
    <mergeCell ref="C16:C21"/>
    <mergeCell ref="D16:D21"/>
    <mergeCell ref="E16:E21"/>
    <mergeCell ref="F16:F21"/>
    <mergeCell ref="R10:R11"/>
    <mergeCell ref="K12:K15"/>
    <mergeCell ref="L12:L15"/>
    <mergeCell ref="M12:M15"/>
    <mergeCell ref="N12:N15"/>
    <mergeCell ref="P12:P15"/>
    <mergeCell ref="Q12:Q15"/>
    <mergeCell ref="R12:R15"/>
    <mergeCell ref="J8:J15"/>
    <mergeCell ref="M16:M17"/>
    <mergeCell ref="N16:N17"/>
    <mergeCell ref="O16:O17"/>
    <mergeCell ref="P16:P17"/>
    <mergeCell ref="Q16:Q17"/>
    <mergeCell ref="R16:R17"/>
    <mergeCell ref="G16:G21"/>
    <mergeCell ref="H16:H21"/>
    <mergeCell ref="I16:I21"/>
    <mergeCell ref="J16:J21"/>
    <mergeCell ref="K16:K17"/>
    <mergeCell ref="L16:L17"/>
    <mergeCell ref="K18:K19"/>
    <mergeCell ref="L18:L19"/>
    <mergeCell ref="K20:K21"/>
    <mergeCell ref="L20:L21"/>
    <mergeCell ref="M20:M21"/>
    <mergeCell ref="N20:N21"/>
    <mergeCell ref="O20:O21"/>
    <mergeCell ref="P20:P21"/>
    <mergeCell ref="Q20:Q21"/>
    <mergeCell ref="R20:R21"/>
    <mergeCell ref="M18:M19"/>
    <mergeCell ref="N18:N19"/>
    <mergeCell ref="O18:O19"/>
    <mergeCell ref="P18:P19"/>
    <mergeCell ref="Q18:Q19"/>
    <mergeCell ref="R18:R19"/>
    <mergeCell ref="G22:G30"/>
    <mergeCell ref="H22:H30"/>
    <mergeCell ref="I22:I30"/>
    <mergeCell ref="J22:J30"/>
    <mergeCell ref="K22:K24"/>
    <mergeCell ref="L22:L24"/>
    <mergeCell ref="B22:B30"/>
    <mergeCell ref="C22:C30"/>
    <mergeCell ref="D22:D30"/>
    <mergeCell ref="E22:E30"/>
    <mergeCell ref="F22:F30"/>
    <mergeCell ref="M22:M24"/>
    <mergeCell ref="N22:N24"/>
    <mergeCell ref="O22:O24"/>
    <mergeCell ref="P22:P24"/>
    <mergeCell ref="Q22:Q24"/>
    <mergeCell ref="K25:K26"/>
    <mergeCell ref="L25:L26"/>
    <mergeCell ref="M25:M26"/>
    <mergeCell ref="N25:N26"/>
    <mergeCell ref="P25:P26"/>
    <mergeCell ref="Q25:Q26"/>
    <mergeCell ref="R25:R26"/>
    <mergeCell ref="K27:K30"/>
    <mergeCell ref="L27:L30"/>
    <mergeCell ref="M27:M30"/>
    <mergeCell ref="N27:N30"/>
    <mergeCell ref="O27:O30"/>
    <mergeCell ref="P27:P30"/>
    <mergeCell ref="Q27:Q30"/>
    <mergeCell ref="R27:R30"/>
  </mergeCells>
  <conditionalFormatting sqref="AB31:AG551 AI31:AS551">
    <cfRule type="cellIs" dxfId="199" priority="48" operator="equal">
      <formula>"Aplica"</formula>
    </cfRule>
  </conditionalFormatting>
  <conditionalFormatting sqref="AI10:AK10 AB10:AG10 AM10:AS10">
    <cfRule type="cellIs" dxfId="198" priority="42" operator="equal">
      <formula>"Aplica"</formula>
    </cfRule>
  </conditionalFormatting>
  <conditionalFormatting sqref="AI8:AS8 AB8:AG8">
    <cfRule type="cellIs" dxfId="197" priority="46" operator="equal">
      <formula>"Aplica"</formula>
    </cfRule>
  </conditionalFormatting>
  <conditionalFormatting sqref="AH31:AH551">
    <cfRule type="cellIs" dxfId="196" priority="47" operator="equal">
      <formula>"Aplica"</formula>
    </cfRule>
  </conditionalFormatting>
  <conditionalFormatting sqref="AI16:AK16 AB16:AG16 AM16:AS16">
    <cfRule type="cellIs" dxfId="195" priority="39" operator="equal">
      <formula>"Aplica"</formula>
    </cfRule>
  </conditionalFormatting>
  <conditionalFormatting sqref="AL10">
    <cfRule type="cellIs" dxfId="194" priority="40" operator="equal">
      <formula>"Aplica"</formula>
    </cfRule>
  </conditionalFormatting>
  <conditionalFormatting sqref="AH8">
    <cfRule type="cellIs" dxfId="193" priority="45" operator="equal">
      <formula>"Aplica"</formula>
    </cfRule>
  </conditionalFormatting>
  <conditionalFormatting sqref="AI9:AS9 AB9:AG9">
    <cfRule type="cellIs" dxfId="192" priority="44" operator="equal">
      <formula>"Aplica"</formula>
    </cfRule>
  </conditionalFormatting>
  <conditionalFormatting sqref="AH9">
    <cfRule type="cellIs" dxfId="191" priority="43" operator="equal">
      <formula>"Aplica"</formula>
    </cfRule>
  </conditionalFormatting>
  <conditionalFormatting sqref="AH10">
    <cfRule type="cellIs" dxfId="190" priority="41" operator="equal">
      <formula>"Aplica"</formula>
    </cfRule>
  </conditionalFormatting>
  <conditionalFormatting sqref="AH16">
    <cfRule type="cellIs" dxfId="189" priority="38" operator="equal">
      <formula>"Aplica"</formula>
    </cfRule>
  </conditionalFormatting>
  <conditionalFormatting sqref="AL16">
    <cfRule type="cellIs" dxfId="188" priority="37" operator="equal">
      <formula>"Aplica"</formula>
    </cfRule>
  </conditionalFormatting>
  <conditionalFormatting sqref="AI17:AK17 AB17:AG17 AM17:AS17">
    <cfRule type="cellIs" dxfId="187" priority="36" operator="equal">
      <formula>"Aplica"</formula>
    </cfRule>
  </conditionalFormatting>
  <conditionalFormatting sqref="AH17">
    <cfRule type="cellIs" dxfId="186" priority="35" operator="equal">
      <formula>"Aplica"</formula>
    </cfRule>
  </conditionalFormatting>
  <conditionalFormatting sqref="AL17">
    <cfRule type="cellIs" dxfId="185" priority="34" operator="equal">
      <formula>"Aplica"</formula>
    </cfRule>
  </conditionalFormatting>
  <conditionalFormatting sqref="AI18:AK18 AB18:AG18 AM18:AS18">
    <cfRule type="cellIs" dxfId="184" priority="33" operator="equal">
      <formula>"Aplica"</formula>
    </cfRule>
  </conditionalFormatting>
  <conditionalFormatting sqref="AH18">
    <cfRule type="cellIs" dxfId="183" priority="32" operator="equal">
      <formula>"Aplica"</formula>
    </cfRule>
  </conditionalFormatting>
  <conditionalFormatting sqref="AL18">
    <cfRule type="cellIs" dxfId="182" priority="31" operator="equal">
      <formula>"Aplica"</formula>
    </cfRule>
  </conditionalFormatting>
  <conditionalFormatting sqref="AI19:AK19 AB19:AG19 AM19:AS19">
    <cfRule type="cellIs" dxfId="181" priority="30" operator="equal">
      <formula>"Aplica"</formula>
    </cfRule>
  </conditionalFormatting>
  <conditionalFormatting sqref="AH19">
    <cfRule type="cellIs" dxfId="180" priority="29" operator="equal">
      <formula>"Aplica"</formula>
    </cfRule>
  </conditionalFormatting>
  <conditionalFormatting sqref="AL19">
    <cfRule type="cellIs" dxfId="179" priority="28" operator="equal">
      <formula>"Aplica"</formula>
    </cfRule>
  </conditionalFormatting>
  <conditionalFormatting sqref="AI20:AK20 AB20:AG20 AM20:AS20">
    <cfRule type="cellIs" dxfId="178" priority="27" operator="equal">
      <formula>"Aplica"</formula>
    </cfRule>
  </conditionalFormatting>
  <conditionalFormatting sqref="AH20">
    <cfRule type="cellIs" dxfId="177" priority="26" operator="equal">
      <formula>"Aplica"</formula>
    </cfRule>
  </conditionalFormatting>
  <conditionalFormatting sqref="AL20">
    <cfRule type="cellIs" dxfId="176" priority="25" operator="equal">
      <formula>"Aplica"</formula>
    </cfRule>
  </conditionalFormatting>
  <conditionalFormatting sqref="AI21:AK21 AB21:AG21 AM21:AS21">
    <cfRule type="cellIs" dxfId="175" priority="24" operator="equal">
      <formula>"Aplica"</formula>
    </cfRule>
  </conditionalFormatting>
  <conditionalFormatting sqref="AH21">
    <cfRule type="cellIs" dxfId="174" priority="23" operator="equal">
      <formula>"Aplica"</formula>
    </cfRule>
  </conditionalFormatting>
  <conditionalFormatting sqref="AL21">
    <cfRule type="cellIs" dxfId="173" priority="22" operator="equal">
      <formula>"Aplica"</formula>
    </cfRule>
  </conditionalFormatting>
  <conditionalFormatting sqref="AB22:AS22">
    <cfRule type="cellIs" dxfId="172" priority="21" operator="equal">
      <formula>"Aplica"</formula>
    </cfRule>
  </conditionalFormatting>
  <conditionalFormatting sqref="AB23:AS23">
    <cfRule type="cellIs" dxfId="171" priority="20" operator="equal">
      <formula>"Aplica"</formula>
    </cfRule>
  </conditionalFormatting>
  <conditionalFormatting sqref="AB24:AS26">
    <cfRule type="cellIs" dxfId="170" priority="19" operator="equal">
      <formula>"Aplica"</formula>
    </cfRule>
  </conditionalFormatting>
  <conditionalFormatting sqref="AB27:AS28">
    <cfRule type="cellIs" dxfId="169" priority="18" operator="equal">
      <formula>"Aplica"</formula>
    </cfRule>
  </conditionalFormatting>
  <conditionalFormatting sqref="AB29:AS29">
    <cfRule type="cellIs" dxfId="168" priority="17" operator="equal">
      <formula>"Aplica"</formula>
    </cfRule>
  </conditionalFormatting>
  <conditionalFormatting sqref="AB30:AS30">
    <cfRule type="cellIs" dxfId="167" priority="16" operator="equal">
      <formula>"Aplica"</formula>
    </cfRule>
  </conditionalFormatting>
  <conditionalFormatting sqref="AI11:AK11 AB11:AG11 AM11:AS11">
    <cfRule type="cellIs" dxfId="166" priority="15" operator="equal">
      <formula>"Aplica"</formula>
    </cfRule>
  </conditionalFormatting>
  <conditionalFormatting sqref="AL11">
    <cfRule type="cellIs" dxfId="165" priority="13" operator="equal">
      <formula>"Aplica"</formula>
    </cfRule>
  </conditionalFormatting>
  <conditionalFormatting sqref="AH11">
    <cfRule type="cellIs" dxfId="164" priority="14" operator="equal">
      <formula>"Aplica"</formula>
    </cfRule>
  </conditionalFormatting>
  <conditionalFormatting sqref="AI12:AK12 AB12:AG12 AM12:AS12">
    <cfRule type="cellIs" dxfId="163" priority="12" operator="equal">
      <formula>"Aplica"</formula>
    </cfRule>
  </conditionalFormatting>
  <conditionalFormatting sqref="AL12">
    <cfRule type="cellIs" dxfId="162" priority="10" operator="equal">
      <formula>"Aplica"</formula>
    </cfRule>
  </conditionalFormatting>
  <conditionalFormatting sqref="AH12">
    <cfRule type="cellIs" dxfId="161" priority="11" operator="equal">
      <formula>"Aplica"</formula>
    </cfRule>
  </conditionalFormatting>
  <conditionalFormatting sqref="AI15:AK15 AB15:AG15 AM15:AS15">
    <cfRule type="cellIs" dxfId="160" priority="9" operator="equal">
      <formula>"Aplica"</formula>
    </cfRule>
  </conditionalFormatting>
  <conditionalFormatting sqref="AL15">
    <cfRule type="cellIs" dxfId="159" priority="7" operator="equal">
      <formula>"Aplica"</formula>
    </cfRule>
  </conditionalFormatting>
  <conditionalFormatting sqref="AH15">
    <cfRule type="cellIs" dxfId="158" priority="8" operator="equal">
      <formula>"Aplica"</formula>
    </cfRule>
  </conditionalFormatting>
  <conditionalFormatting sqref="AI13:AK13 AB13:AG13 AM13:AS13">
    <cfRule type="cellIs" dxfId="157" priority="6" operator="equal">
      <formula>"Aplica"</formula>
    </cfRule>
  </conditionalFormatting>
  <conditionalFormatting sqref="AL13">
    <cfRule type="cellIs" dxfId="156" priority="4" operator="equal">
      <formula>"Aplica"</formula>
    </cfRule>
  </conditionalFormatting>
  <conditionalFormatting sqref="AH13">
    <cfRule type="cellIs" dxfId="155" priority="5" operator="equal">
      <formula>"Aplica"</formula>
    </cfRule>
  </conditionalFormatting>
  <conditionalFormatting sqref="AI14:AK14 AB14:AG14 AM14:AS14">
    <cfRule type="cellIs" dxfId="154" priority="3" operator="equal">
      <formula>"Aplica"</formula>
    </cfRule>
  </conditionalFormatting>
  <conditionalFormatting sqref="AL14">
    <cfRule type="cellIs" dxfId="153" priority="1" operator="equal">
      <formula>"Aplica"</formula>
    </cfRule>
  </conditionalFormatting>
  <conditionalFormatting sqref="AH14">
    <cfRule type="cellIs" dxfId="152" priority="2" operator="equal">
      <formula>"Aplica"</formula>
    </cfRule>
  </conditionalFormatting>
  <dataValidations count="3">
    <dataValidation type="list" allowBlank="1" showInputMessage="1" showErrorMessage="1" sqref="AB8:AS30" xr:uid="{00000000-0002-0000-0500-000000000000}">
      <formula1>"Aplica, -"</formula1>
    </dataValidation>
    <dataValidation type="list" allowBlank="1" showInputMessage="1" showErrorMessage="1" sqref="E8 E16 E22" xr:uid="{00000000-0002-0000-0500-000001000000}">
      <formula1>INDIRECT(D8)</formula1>
    </dataValidation>
    <dataValidation type="list" allowBlank="1" showInputMessage="1" showErrorMessage="1" sqref="AI31:AS350 AB31:AG350" xr:uid="{00000000-0002-0000-0500-000002000000}">
      <formula1>"Aplica"</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3000000}">
          <x14:formula1>
            <xm:f>'C:\Users\ALEXAN~1\AppData\Local\Temp\Rar$DIa0.609\[Plan de Acción IMVI 2020 Final.xlsx]Hoja2'!#REF!</xm:f>
          </x14:formula1>
          <xm:sqref>X8:X30 F8 F16 F22 B8:D8 B16:D16 B22:D22</xm:sqref>
        </x14:dataValidation>
        <x14:dataValidation type="list" allowBlank="1" showInputMessage="1" showErrorMessage="1" xr:uid="{00000000-0002-0000-0500-000004000000}">
          <x14:formula1>
            <xm:f>'C:\Users\ALEXAN~1\AppData\Local\Temp\Rar$DIa0.609\[Plan de Acción IMVI 2020 Final.xlsx]Instructivo'!#REF!</xm:f>
          </x14:formula1>
          <xm:sqref>R8:R10 R12:R14 R16:R25 R27:R30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S18"/>
  <sheetViews>
    <sheetView topLeftCell="E1" zoomScale="60" zoomScaleNormal="60" workbookViewId="0">
      <selection activeCell="S8" sqref="S8:S17"/>
    </sheetView>
  </sheetViews>
  <sheetFormatPr defaultColWidth="11.42578125" defaultRowHeight="13.9"/>
  <cols>
    <col min="1" max="1" width="5.5703125" style="1" bestFit="1" customWidth="1"/>
    <col min="2" max="2" width="22.5703125" style="1" customWidth="1"/>
    <col min="3" max="8" width="22.140625" style="1" customWidth="1"/>
    <col min="9" max="10" width="21.140625" style="1" customWidth="1"/>
    <col min="11" max="11" width="17.85546875" style="1" customWidth="1"/>
    <col min="12" max="12" width="23.140625" style="1" customWidth="1"/>
    <col min="13" max="14" width="19.85546875" style="1" customWidth="1"/>
    <col min="15" max="15" width="13.85546875" style="1" hidden="1" customWidth="1"/>
    <col min="16" max="16" width="17.140625" style="1" customWidth="1"/>
    <col min="17" max="17" width="19.7109375" style="1" customWidth="1"/>
    <col min="18" max="18" width="27.42578125" style="1" customWidth="1"/>
    <col min="19" max="19" width="40.28515625" style="1" customWidth="1"/>
    <col min="20" max="20" width="23.5703125" style="1" customWidth="1"/>
    <col min="21" max="21" width="23.85546875" style="1" customWidth="1"/>
    <col min="22" max="22" width="20.28515625" style="1" customWidth="1"/>
    <col min="23" max="23" width="19.85546875" style="1" hidden="1" customWidth="1"/>
    <col min="24" max="24" width="21.5703125" style="1" customWidth="1"/>
    <col min="25" max="25" width="19.85546875" style="1" hidden="1" customWidth="1"/>
    <col min="26" max="26" width="26.7109375" style="1" customWidth="1"/>
    <col min="27" max="27" width="21.28515625" style="1" customWidth="1"/>
    <col min="28" max="28" width="17.5703125" style="1" customWidth="1"/>
    <col min="29" max="29" width="18.140625" style="1" customWidth="1"/>
    <col min="30" max="30" width="19" style="1" customWidth="1"/>
    <col min="31" max="31" width="24.85546875" style="1" customWidth="1"/>
    <col min="32" max="32" width="17" style="1" customWidth="1"/>
    <col min="33" max="33" width="17.85546875" style="1" customWidth="1"/>
    <col min="34" max="34" width="15.42578125" style="1" customWidth="1"/>
    <col min="35" max="35" width="19.7109375" style="1" customWidth="1"/>
    <col min="36" max="36" width="16.140625" style="1" customWidth="1"/>
    <col min="37" max="37" width="15.7109375" style="1" customWidth="1"/>
    <col min="38" max="38" width="19.28515625" style="1" customWidth="1"/>
    <col min="39" max="41" width="15.7109375" style="1" customWidth="1"/>
    <col min="42" max="42" width="24.5703125" style="1" customWidth="1"/>
    <col min="43" max="43" width="23.7109375" style="1" customWidth="1"/>
    <col min="44" max="44" width="19.5703125" style="1" customWidth="1"/>
    <col min="45" max="45" width="11.85546875" style="1" customWidth="1"/>
    <col min="46" max="16384" width="11.42578125" style="1"/>
  </cols>
  <sheetData>
    <row r="1" spans="1:45" ht="14.45" thickBot="1"/>
    <row r="2" spans="1:45" ht="21.6" thickBot="1">
      <c r="B2" s="303"/>
      <c r="C2" s="304"/>
      <c r="D2" s="309" t="s">
        <v>0</v>
      </c>
      <c r="E2" s="310"/>
      <c r="F2" s="310"/>
      <c r="G2" s="310"/>
      <c r="H2" s="310"/>
      <c r="I2" s="310"/>
      <c r="J2" s="310"/>
      <c r="K2" s="310"/>
      <c r="L2" s="310"/>
      <c r="M2" s="310"/>
      <c r="N2" s="310"/>
      <c r="O2" s="310"/>
      <c r="P2" s="310"/>
      <c r="Q2" s="310"/>
      <c r="R2" s="310"/>
      <c r="S2" s="310"/>
      <c r="T2" s="310"/>
      <c r="U2" s="310"/>
      <c r="V2" s="310"/>
      <c r="W2" s="310"/>
      <c r="X2" s="310"/>
      <c r="Y2" s="310"/>
      <c r="Z2" s="310"/>
      <c r="AA2" s="311"/>
      <c r="AB2" s="312" t="s">
        <v>0</v>
      </c>
      <c r="AC2" s="313"/>
      <c r="AD2" s="313"/>
      <c r="AE2" s="313"/>
      <c r="AF2" s="313"/>
      <c r="AG2" s="313"/>
      <c r="AH2" s="313"/>
      <c r="AI2" s="313"/>
      <c r="AJ2" s="313"/>
      <c r="AK2" s="313"/>
      <c r="AL2" s="313"/>
      <c r="AM2" s="313"/>
      <c r="AN2" s="313"/>
      <c r="AO2" s="313"/>
      <c r="AP2" s="313"/>
      <c r="AQ2" s="313"/>
      <c r="AR2" s="313"/>
      <c r="AS2" s="313"/>
    </row>
    <row r="3" spans="1:45" ht="21.6" thickBot="1">
      <c r="B3" s="305"/>
      <c r="C3" s="306"/>
      <c r="D3" s="314" t="s">
        <v>1</v>
      </c>
      <c r="E3" s="315"/>
      <c r="F3" s="315"/>
      <c r="G3" s="315"/>
      <c r="H3" s="315"/>
      <c r="I3" s="315"/>
      <c r="J3" s="315"/>
      <c r="K3" s="315"/>
      <c r="L3" s="315"/>
      <c r="M3" s="315"/>
      <c r="N3" s="315"/>
      <c r="O3" s="315"/>
      <c r="P3" s="315"/>
      <c r="Q3" s="316"/>
      <c r="R3" s="317" t="s">
        <v>2</v>
      </c>
      <c r="S3" s="315"/>
      <c r="T3" s="315"/>
      <c r="U3" s="315"/>
      <c r="V3" s="315"/>
      <c r="W3" s="315"/>
      <c r="X3" s="315"/>
      <c r="Y3" s="315"/>
      <c r="Z3" s="315"/>
      <c r="AA3" s="318"/>
      <c r="AB3" s="319"/>
      <c r="AC3" s="320"/>
      <c r="AD3" s="320"/>
      <c r="AE3" s="320"/>
      <c r="AF3" s="320"/>
      <c r="AG3" s="320"/>
      <c r="AH3" s="320"/>
      <c r="AI3" s="320"/>
      <c r="AJ3" s="320"/>
      <c r="AK3" s="320"/>
      <c r="AL3" s="320"/>
      <c r="AM3" s="320"/>
      <c r="AN3" s="320"/>
      <c r="AO3" s="320"/>
      <c r="AP3" s="320"/>
      <c r="AQ3" s="320"/>
      <c r="AR3" s="320"/>
      <c r="AS3" s="320"/>
    </row>
    <row r="4" spans="1:45" ht="21.6" thickBot="1">
      <c r="B4" s="307"/>
      <c r="C4" s="308"/>
      <c r="D4" s="314" t="s">
        <v>3</v>
      </c>
      <c r="E4" s="315"/>
      <c r="F4" s="315"/>
      <c r="G4" s="315"/>
      <c r="H4" s="315"/>
      <c r="I4" s="315"/>
      <c r="J4" s="315"/>
      <c r="K4" s="315"/>
      <c r="L4" s="315"/>
      <c r="M4" s="315"/>
      <c r="N4" s="315"/>
      <c r="O4" s="315"/>
      <c r="P4" s="315"/>
      <c r="Q4" s="315"/>
      <c r="R4" s="315"/>
      <c r="S4" s="315"/>
      <c r="T4" s="315"/>
      <c r="U4" s="315"/>
      <c r="V4" s="315"/>
      <c r="W4" s="315"/>
      <c r="X4" s="315"/>
      <c r="Y4" s="315"/>
      <c r="Z4" s="315"/>
      <c r="AA4" s="318"/>
      <c r="AB4" s="319"/>
      <c r="AC4" s="320"/>
      <c r="AD4" s="320"/>
      <c r="AE4" s="320"/>
      <c r="AF4" s="320"/>
      <c r="AG4" s="320"/>
      <c r="AH4" s="320"/>
      <c r="AI4" s="320"/>
      <c r="AJ4" s="320"/>
      <c r="AK4" s="320"/>
      <c r="AL4" s="320"/>
      <c r="AM4" s="320"/>
      <c r="AN4" s="320"/>
      <c r="AO4" s="320"/>
      <c r="AP4" s="320"/>
      <c r="AQ4" s="320"/>
      <c r="AR4" s="320"/>
      <c r="AS4" s="320"/>
    </row>
    <row r="6" spans="1:45" ht="21">
      <c r="A6" s="323" t="s">
        <v>4</v>
      </c>
      <c r="B6" s="324" t="s">
        <v>5</v>
      </c>
      <c r="C6" s="325"/>
      <c r="D6" s="325"/>
      <c r="E6" s="325"/>
      <c r="F6" s="325"/>
      <c r="G6" s="325"/>
      <c r="H6" s="325"/>
      <c r="I6" s="325"/>
      <c r="J6" s="326"/>
      <c r="K6" s="327" t="s">
        <v>6</v>
      </c>
      <c r="L6" s="328"/>
      <c r="M6" s="328"/>
      <c r="N6" s="328"/>
      <c r="O6" s="328"/>
      <c r="P6" s="328"/>
      <c r="Q6" s="328"/>
      <c r="R6" s="329"/>
      <c r="S6" s="330" t="s">
        <v>7</v>
      </c>
      <c r="T6" s="330"/>
      <c r="U6" s="330"/>
      <c r="V6" s="330"/>
      <c r="W6" s="103"/>
      <c r="X6" s="331" t="s">
        <v>8</v>
      </c>
      <c r="Y6" s="103"/>
      <c r="Z6" s="331" t="s">
        <v>9</v>
      </c>
      <c r="AA6" s="331"/>
      <c r="AB6" s="321" t="s">
        <v>10</v>
      </c>
      <c r="AC6" s="322"/>
      <c r="AD6" s="322"/>
      <c r="AE6" s="322"/>
      <c r="AF6" s="322"/>
      <c r="AG6" s="322"/>
      <c r="AH6" s="322"/>
      <c r="AI6" s="322"/>
      <c r="AJ6" s="322"/>
      <c r="AK6" s="322"/>
      <c r="AL6" s="322"/>
      <c r="AM6" s="322"/>
      <c r="AN6" s="322"/>
      <c r="AO6" s="322"/>
      <c r="AP6" s="322"/>
      <c r="AQ6" s="322"/>
      <c r="AR6" s="322"/>
      <c r="AS6" s="322"/>
    </row>
    <row r="7" spans="1:45" ht="78">
      <c r="A7" s="323"/>
      <c r="B7" s="2" t="s">
        <v>11</v>
      </c>
      <c r="C7" s="2" t="s">
        <v>12</v>
      </c>
      <c r="D7" s="2" t="s">
        <v>13</v>
      </c>
      <c r="E7" s="2" t="s">
        <v>14</v>
      </c>
      <c r="F7" s="2" t="s">
        <v>15</v>
      </c>
      <c r="G7" s="2" t="s">
        <v>561</v>
      </c>
      <c r="H7" s="2" t="s">
        <v>17</v>
      </c>
      <c r="I7" s="2" t="s">
        <v>18</v>
      </c>
      <c r="J7" s="2" t="s">
        <v>19</v>
      </c>
      <c r="K7" s="3" t="s">
        <v>20</v>
      </c>
      <c r="L7" s="3" t="s">
        <v>21</v>
      </c>
      <c r="M7" s="3" t="s">
        <v>22</v>
      </c>
      <c r="N7" s="3" t="s">
        <v>23</v>
      </c>
      <c r="O7" s="3" t="s">
        <v>24</v>
      </c>
      <c r="P7" s="3" t="s">
        <v>25</v>
      </c>
      <c r="Q7" s="3" t="s">
        <v>19</v>
      </c>
      <c r="R7" s="3" t="s">
        <v>562</v>
      </c>
      <c r="S7" s="4" t="s">
        <v>27</v>
      </c>
      <c r="T7" s="4" t="s">
        <v>18</v>
      </c>
      <c r="U7" s="4" t="s">
        <v>28</v>
      </c>
      <c r="V7" s="4" t="s">
        <v>29</v>
      </c>
      <c r="W7" s="4"/>
      <c r="X7" s="331"/>
      <c r="Y7" s="4" t="s">
        <v>19</v>
      </c>
      <c r="Z7" s="5" t="s">
        <v>30</v>
      </c>
      <c r="AA7" s="5" t="s">
        <v>31</v>
      </c>
      <c r="AB7" s="6" t="s">
        <v>32</v>
      </c>
      <c r="AC7" s="6" t="s">
        <v>33</v>
      </c>
      <c r="AD7" s="6" t="s">
        <v>34</v>
      </c>
      <c r="AE7" s="6" t="s">
        <v>35</v>
      </c>
      <c r="AF7" s="6" t="s">
        <v>36</v>
      </c>
      <c r="AG7" s="6" t="s">
        <v>37</v>
      </c>
      <c r="AH7" s="6" t="s">
        <v>38</v>
      </c>
      <c r="AI7" s="6" t="s">
        <v>39</v>
      </c>
      <c r="AJ7" s="6" t="s">
        <v>40</v>
      </c>
      <c r="AK7" s="6" t="s">
        <v>41</v>
      </c>
      <c r="AL7" s="6" t="s">
        <v>42</v>
      </c>
      <c r="AM7" s="6" t="s">
        <v>43</v>
      </c>
      <c r="AN7" s="6" t="s">
        <v>44</v>
      </c>
      <c r="AO7" s="6" t="s">
        <v>45</v>
      </c>
      <c r="AP7" s="6" t="s">
        <v>46</v>
      </c>
      <c r="AQ7" s="6" t="s">
        <v>47</v>
      </c>
      <c r="AR7" s="6" t="s">
        <v>48</v>
      </c>
      <c r="AS7" s="6" t="s">
        <v>49</v>
      </c>
    </row>
    <row r="8" spans="1:45" ht="27.6">
      <c r="A8" s="229">
        <v>7</v>
      </c>
      <c r="B8" s="152" t="s">
        <v>130</v>
      </c>
      <c r="C8" s="236" t="s">
        <v>254</v>
      </c>
      <c r="D8" s="236" t="s">
        <v>52</v>
      </c>
      <c r="E8" s="236" t="s">
        <v>147</v>
      </c>
      <c r="F8" s="236" t="s">
        <v>148</v>
      </c>
      <c r="G8" s="236" t="s">
        <v>255</v>
      </c>
      <c r="H8" s="236" t="s">
        <v>256</v>
      </c>
      <c r="I8" s="229">
        <v>100</v>
      </c>
      <c r="J8" s="175">
        <f>(Q8*L8)+(Q13*L13)</f>
        <v>0</v>
      </c>
      <c r="K8" s="238" t="s">
        <v>257</v>
      </c>
      <c r="L8" s="228">
        <v>0.5</v>
      </c>
      <c r="M8" s="151">
        <v>43831</v>
      </c>
      <c r="N8" s="151">
        <v>44012</v>
      </c>
      <c r="O8" s="152"/>
      <c r="P8" s="195" t="s">
        <v>258</v>
      </c>
      <c r="Q8" s="182">
        <f>(T8*Y8)+(T9*Y9)+(T10*Y10)+(T11*Y11)+(T12*Y12)</f>
        <v>0</v>
      </c>
      <c r="R8" s="237" t="s">
        <v>99</v>
      </c>
      <c r="S8" s="118" t="s">
        <v>259</v>
      </c>
      <c r="T8" s="106">
        <v>0.2</v>
      </c>
      <c r="U8" s="117">
        <v>43922</v>
      </c>
      <c r="V8" s="117">
        <v>43646</v>
      </c>
      <c r="W8" s="7">
        <f>V8-U8</f>
        <v>-276</v>
      </c>
      <c r="X8" s="104"/>
      <c r="Y8" s="8">
        <f>IF(X8="ejecutado",1,0)</f>
        <v>0</v>
      </c>
      <c r="Z8" s="9"/>
      <c r="AA8" s="9"/>
      <c r="AB8" s="122" t="s">
        <v>61</v>
      </c>
      <c r="AC8" s="122" t="s">
        <v>61</v>
      </c>
      <c r="AD8" s="122" t="s">
        <v>61</v>
      </c>
      <c r="AE8" s="122" t="s">
        <v>61</v>
      </c>
      <c r="AF8" s="122" t="s">
        <v>61</v>
      </c>
      <c r="AG8" s="122" t="s">
        <v>61</v>
      </c>
      <c r="AH8" s="122" t="s">
        <v>61</v>
      </c>
      <c r="AI8" s="122" t="s">
        <v>61</v>
      </c>
      <c r="AJ8" s="122" t="s">
        <v>61</v>
      </c>
      <c r="AK8" s="122" t="s">
        <v>61</v>
      </c>
      <c r="AL8" s="122" t="s">
        <v>61</v>
      </c>
      <c r="AM8" s="122" t="s">
        <v>61</v>
      </c>
      <c r="AN8" s="122" t="s">
        <v>61</v>
      </c>
      <c r="AO8" s="122" t="s">
        <v>61</v>
      </c>
      <c r="AP8" s="122" t="s">
        <v>62</v>
      </c>
      <c r="AQ8" s="122" t="s">
        <v>61</v>
      </c>
      <c r="AR8" s="122" t="s">
        <v>61</v>
      </c>
      <c r="AS8" s="122" t="s">
        <v>61</v>
      </c>
    </row>
    <row r="9" spans="1:45" ht="27.6">
      <c r="A9" s="229"/>
      <c r="B9" s="152"/>
      <c r="C9" s="236"/>
      <c r="D9" s="236"/>
      <c r="E9" s="236"/>
      <c r="F9" s="236"/>
      <c r="G9" s="236"/>
      <c r="H9" s="236"/>
      <c r="I9" s="229"/>
      <c r="J9" s="175"/>
      <c r="K9" s="238"/>
      <c r="L9" s="228"/>
      <c r="M9" s="151"/>
      <c r="N9" s="151"/>
      <c r="O9" s="152"/>
      <c r="P9" s="195"/>
      <c r="Q9" s="182"/>
      <c r="R9" s="237"/>
      <c r="S9" s="118" t="s">
        <v>260</v>
      </c>
      <c r="T9" s="106">
        <v>0.2</v>
      </c>
      <c r="U9" s="107">
        <v>43831</v>
      </c>
      <c r="V9" s="117">
        <v>43646</v>
      </c>
      <c r="W9" s="7">
        <f t="shared" ref="W9:W17" si="0">V9-U9</f>
        <v>-185</v>
      </c>
      <c r="X9" s="104"/>
      <c r="Y9" s="8">
        <f t="shared" ref="Y9:Y17" si="1">IF(X9="ejecutado",1,0)</f>
        <v>0</v>
      </c>
      <c r="Z9" s="9"/>
      <c r="AA9" s="9"/>
      <c r="AB9" s="122" t="s">
        <v>61</v>
      </c>
      <c r="AC9" s="122" t="s">
        <v>61</v>
      </c>
      <c r="AD9" s="122" t="s">
        <v>61</v>
      </c>
      <c r="AE9" s="122" t="s">
        <v>61</v>
      </c>
      <c r="AF9" s="122" t="s">
        <v>61</v>
      </c>
      <c r="AG9" s="122" t="s">
        <v>61</v>
      </c>
      <c r="AH9" s="122" t="s">
        <v>61</v>
      </c>
      <c r="AI9" s="122" t="s">
        <v>61</v>
      </c>
      <c r="AJ9" s="122" t="s">
        <v>61</v>
      </c>
      <c r="AK9" s="122" t="s">
        <v>61</v>
      </c>
      <c r="AL9" s="122" t="s">
        <v>61</v>
      </c>
      <c r="AM9" s="122" t="s">
        <v>61</v>
      </c>
      <c r="AN9" s="122" t="s">
        <v>61</v>
      </c>
      <c r="AO9" s="122" t="s">
        <v>61</v>
      </c>
      <c r="AP9" s="122" t="s">
        <v>62</v>
      </c>
      <c r="AQ9" s="122" t="s">
        <v>61</v>
      </c>
      <c r="AR9" s="122" t="s">
        <v>61</v>
      </c>
      <c r="AS9" s="122" t="s">
        <v>61</v>
      </c>
    </row>
    <row r="10" spans="1:45" ht="27.6">
      <c r="A10" s="229"/>
      <c r="B10" s="152"/>
      <c r="C10" s="236"/>
      <c r="D10" s="236"/>
      <c r="E10" s="236"/>
      <c r="F10" s="236"/>
      <c r="G10" s="236"/>
      <c r="H10" s="236"/>
      <c r="I10" s="229"/>
      <c r="J10" s="175"/>
      <c r="K10" s="238"/>
      <c r="L10" s="228"/>
      <c r="M10" s="151"/>
      <c r="N10" s="151"/>
      <c r="O10" s="152"/>
      <c r="P10" s="195"/>
      <c r="Q10" s="182"/>
      <c r="R10" s="237"/>
      <c r="S10" s="118" t="s">
        <v>261</v>
      </c>
      <c r="T10" s="106">
        <v>0.2</v>
      </c>
      <c r="U10" s="107">
        <v>43831</v>
      </c>
      <c r="V10" s="107">
        <v>43555</v>
      </c>
      <c r="W10" s="7">
        <f t="shared" si="0"/>
        <v>-276</v>
      </c>
      <c r="X10" s="104"/>
      <c r="Y10" s="8">
        <f t="shared" si="1"/>
        <v>0</v>
      </c>
      <c r="Z10" s="9"/>
      <c r="AA10" s="9"/>
      <c r="AB10" s="122" t="s">
        <v>61</v>
      </c>
      <c r="AC10" s="122" t="s">
        <v>61</v>
      </c>
      <c r="AD10" s="122" t="s">
        <v>61</v>
      </c>
      <c r="AE10" s="122" t="s">
        <v>61</v>
      </c>
      <c r="AF10" s="122" t="s">
        <v>61</v>
      </c>
      <c r="AG10" s="122" t="s">
        <v>61</v>
      </c>
      <c r="AH10" s="122" t="s">
        <v>61</v>
      </c>
      <c r="AI10" s="122" t="s">
        <v>61</v>
      </c>
      <c r="AJ10" s="122" t="s">
        <v>61</v>
      </c>
      <c r="AK10" s="122" t="s">
        <v>61</v>
      </c>
      <c r="AL10" s="122" t="s">
        <v>61</v>
      </c>
      <c r="AM10" s="122" t="s">
        <v>61</v>
      </c>
      <c r="AN10" s="122" t="s">
        <v>61</v>
      </c>
      <c r="AO10" s="122" t="s">
        <v>61</v>
      </c>
      <c r="AP10" s="122" t="s">
        <v>62</v>
      </c>
      <c r="AQ10" s="122" t="s">
        <v>61</v>
      </c>
      <c r="AR10" s="122" t="s">
        <v>61</v>
      </c>
      <c r="AS10" s="122" t="s">
        <v>61</v>
      </c>
    </row>
    <row r="11" spans="1:45" ht="27.6">
      <c r="A11" s="229"/>
      <c r="B11" s="152"/>
      <c r="C11" s="236"/>
      <c r="D11" s="236"/>
      <c r="E11" s="236"/>
      <c r="F11" s="236"/>
      <c r="G11" s="236"/>
      <c r="H11" s="236"/>
      <c r="I11" s="229"/>
      <c r="J11" s="175"/>
      <c r="K11" s="238"/>
      <c r="L11" s="228"/>
      <c r="M11" s="151"/>
      <c r="N11" s="151"/>
      <c r="O11" s="152"/>
      <c r="P11" s="195"/>
      <c r="Q11" s="182"/>
      <c r="R11" s="237"/>
      <c r="S11" s="118" t="s">
        <v>262</v>
      </c>
      <c r="T11" s="106">
        <v>0.2</v>
      </c>
      <c r="U11" s="107">
        <v>43831</v>
      </c>
      <c r="V11" s="107">
        <v>43555</v>
      </c>
      <c r="W11" s="7">
        <f t="shared" si="0"/>
        <v>-276</v>
      </c>
      <c r="X11" s="104"/>
      <c r="Y11" s="8">
        <f t="shared" si="1"/>
        <v>0</v>
      </c>
      <c r="Z11" s="9"/>
      <c r="AA11" s="9"/>
      <c r="AB11" s="122" t="s">
        <v>61</v>
      </c>
      <c r="AC11" s="122" t="s">
        <v>61</v>
      </c>
      <c r="AD11" s="122" t="s">
        <v>61</v>
      </c>
      <c r="AE11" s="122" t="s">
        <v>61</v>
      </c>
      <c r="AF11" s="122" t="s">
        <v>61</v>
      </c>
      <c r="AG11" s="122" t="s">
        <v>61</v>
      </c>
      <c r="AH11" s="122" t="s">
        <v>61</v>
      </c>
      <c r="AI11" s="122" t="s">
        <v>61</v>
      </c>
      <c r="AJ11" s="122" t="s">
        <v>61</v>
      </c>
      <c r="AK11" s="122" t="s">
        <v>61</v>
      </c>
      <c r="AL11" s="122" t="s">
        <v>61</v>
      </c>
      <c r="AM11" s="122" t="s">
        <v>61</v>
      </c>
      <c r="AN11" s="122" t="s">
        <v>61</v>
      </c>
      <c r="AO11" s="122" t="s">
        <v>61</v>
      </c>
      <c r="AP11" s="122" t="s">
        <v>62</v>
      </c>
      <c r="AQ11" s="122" t="s">
        <v>61</v>
      </c>
      <c r="AR11" s="122" t="s">
        <v>61</v>
      </c>
      <c r="AS11" s="122" t="s">
        <v>61</v>
      </c>
    </row>
    <row r="12" spans="1:45" ht="27.6">
      <c r="A12" s="229"/>
      <c r="B12" s="152"/>
      <c r="C12" s="236"/>
      <c r="D12" s="236"/>
      <c r="E12" s="236"/>
      <c r="F12" s="236"/>
      <c r="G12" s="236"/>
      <c r="H12" s="236"/>
      <c r="I12" s="229"/>
      <c r="J12" s="175"/>
      <c r="K12" s="238"/>
      <c r="L12" s="228"/>
      <c r="M12" s="151"/>
      <c r="N12" s="151"/>
      <c r="O12" s="152"/>
      <c r="P12" s="195"/>
      <c r="Q12" s="182"/>
      <c r="R12" s="237"/>
      <c r="S12" s="118" t="s">
        <v>263</v>
      </c>
      <c r="T12" s="106">
        <v>0.2</v>
      </c>
      <c r="U12" s="107">
        <v>43831</v>
      </c>
      <c r="V12" s="117">
        <v>43646</v>
      </c>
      <c r="W12" s="7">
        <f t="shared" si="0"/>
        <v>-185</v>
      </c>
      <c r="X12" s="104"/>
      <c r="Y12" s="8">
        <f t="shared" si="1"/>
        <v>0</v>
      </c>
      <c r="Z12" s="9"/>
      <c r="AA12" s="9"/>
      <c r="AB12" s="122" t="s">
        <v>61</v>
      </c>
      <c r="AC12" s="122" t="s">
        <v>61</v>
      </c>
      <c r="AD12" s="122" t="s">
        <v>61</v>
      </c>
      <c r="AE12" s="122" t="s">
        <v>61</v>
      </c>
      <c r="AF12" s="122" t="s">
        <v>61</v>
      </c>
      <c r="AG12" s="122" t="s">
        <v>61</v>
      </c>
      <c r="AH12" s="122" t="s">
        <v>61</v>
      </c>
      <c r="AI12" s="122" t="s">
        <v>61</v>
      </c>
      <c r="AJ12" s="122" t="s">
        <v>61</v>
      </c>
      <c r="AK12" s="122" t="s">
        <v>61</v>
      </c>
      <c r="AL12" s="122" t="s">
        <v>61</v>
      </c>
      <c r="AM12" s="122" t="s">
        <v>61</v>
      </c>
      <c r="AN12" s="122" t="s">
        <v>61</v>
      </c>
      <c r="AO12" s="122" t="s">
        <v>61</v>
      </c>
      <c r="AP12" s="122" t="s">
        <v>62</v>
      </c>
      <c r="AQ12" s="122" t="s">
        <v>61</v>
      </c>
      <c r="AR12" s="122" t="s">
        <v>61</v>
      </c>
      <c r="AS12" s="122" t="s">
        <v>61</v>
      </c>
    </row>
    <row r="13" spans="1:45" ht="27.6">
      <c r="A13" s="229"/>
      <c r="B13" s="152"/>
      <c r="C13" s="236"/>
      <c r="D13" s="236"/>
      <c r="E13" s="236"/>
      <c r="F13" s="236"/>
      <c r="G13" s="236"/>
      <c r="H13" s="236"/>
      <c r="I13" s="229"/>
      <c r="J13" s="175"/>
      <c r="K13" s="238" t="s">
        <v>264</v>
      </c>
      <c r="L13" s="228">
        <v>0.5</v>
      </c>
      <c r="M13" s="151">
        <v>43831</v>
      </c>
      <c r="N13" s="151">
        <v>44012</v>
      </c>
      <c r="O13" s="90"/>
      <c r="P13" s="152" t="s">
        <v>265</v>
      </c>
      <c r="Q13" s="182">
        <f>(Y13*T13)+(T14*Y14)+(T15*Y15)+(T16*Y16)+(T17*Y17)</f>
        <v>0</v>
      </c>
      <c r="R13" s="237" t="s">
        <v>99</v>
      </c>
      <c r="S13" s="118" t="s">
        <v>266</v>
      </c>
      <c r="T13" s="106">
        <v>0.2</v>
      </c>
      <c r="U13" s="117">
        <v>43922</v>
      </c>
      <c r="V13" s="117">
        <v>43646</v>
      </c>
      <c r="W13" s="7">
        <f t="shared" si="0"/>
        <v>-276</v>
      </c>
      <c r="X13" s="104"/>
      <c r="Y13" s="8">
        <f t="shared" si="1"/>
        <v>0</v>
      </c>
      <c r="Z13" s="9"/>
      <c r="AA13" s="9"/>
      <c r="AB13" s="122" t="s">
        <v>61</v>
      </c>
      <c r="AC13" s="122" t="s">
        <v>61</v>
      </c>
      <c r="AD13" s="122" t="s">
        <v>61</v>
      </c>
      <c r="AE13" s="122" t="s">
        <v>61</v>
      </c>
      <c r="AF13" s="122" t="s">
        <v>61</v>
      </c>
      <c r="AG13" s="122" t="s">
        <v>61</v>
      </c>
      <c r="AH13" s="122" t="s">
        <v>61</v>
      </c>
      <c r="AI13" s="122" t="s">
        <v>61</v>
      </c>
      <c r="AJ13" s="122" t="s">
        <v>61</v>
      </c>
      <c r="AK13" s="122" t="s">
        <v>61</v>
      </c>
      <c r="AL13" s="122" t="s">
        <v>61</v>
      </c>
      <c r="AM13" s="122" t="s">
        <v>61</v>
      </c>
      <c r="AN13" s="122" t="s">
        <v>61</v>
      </c>
      <c r="AO13" s="122" t="s">
        <v>61</v>
      </c>
      <c r="AP13" s="122" t="s">
        <v>62</v>
      </c>
      <c r="AQ13" s="122" t="s">
        <v>61</v>
      </c>
      <c r="AR13" s="122" t="s">
        <v>61</v>
      </c>
      <c r="AS13" s="122" t="s">
        <v>61</v>
      </c>
    </row>
    <row r="14" spans="1:45" ht="41.45">
      <c r="A14" s="229"/>
      <c r="B14" s="152"/>
      <c r="C14" s="236"/>
      <c r="D14" s="236"/>
      <c r="E14" s="236"/>
      <c r="F14" s="236"/>
      <c r="G14" s="236"/>
      <c r="H14" s="236"/>
      <c r="I14" s="229"/>
      <c r="J14" s="175"/>
      <c r="K14" s="238"/>
      <c r="L14" s="228"/>
      <c r="M14" s="151"/>
      <c r="N14" s="151"/>
      <c r="O14" s="9"/>
      <c r="P14" s="152"/>
      <c r="Q14" s="182"/>
      <c r="R14" s="237"/>
      <c r="S14" s="118" t="s">
        <v>267</v>
      </c>
      <c r="T14" s="106">
        <v>0.2</v>
      </c>
      <c r="U14" s="107">
        <v>43831</v>
      </c>
      <c r="V14" s="107">
        <v>43555</v>
      </c>
      <c r="W14" s="7">
        <f t="shared" si="0"/>
        <v>-276</v>
      </c>
      <c r="X14" s="104"/>
      <c r="Y14" s="8">
        <f t="shared" si="1"/>
        <v>0</v>
      </c>
      <c r="Z14" s="9"/>
      <c r="AA14" s="9"/>
      <c r="AB14" s="122" t="s">
        <v>61</v>
      </c>
      <c r="AC14" s="122" t="s">
        <v>61</v>
      </c>
      <c r="AD14" s="122" t="s">
        <v>61</v>
      </c>
      <c r="AE14" s="122" t="s">
        <v>61</v>
      </c>
      <c r="AF14" s="122" t="s">
        <v>61</v>
      </c>
      <c r="AG14" s="122" t="s">
        <v>61</v>
      </c>
      <c r="AH14" s="122" t="s">
        <v>61</v>
      </c>
      <c r="AI14" s="122" t="s">
        <v>61</v>
      </c>
      <c r="AJ14" s="122" t="s">
        <v>61</v>
      </c>
      <c r="AK14" s="122" t="s">
        <v>61</v>
      </c>
      <c r="AL14" s="122" t="s">
        <v>61</v>
      </c>
      <c r="AM14" s="122" t="s">
        <v>61</v>
      </c>
      <c r="AN14" s="122" t="s">
        <v>61</v>
      </c>
      <c r="AO14" s="122" t="s">
        <v>61</v>
      </c>
      <c r="AP14" s="122" t="s">
        <v>62</v>
      </c>
      <c r="AQ14" s="122" t="s">
        <v>61</v>
      </c>
      <c r="AR14" s="122" t="s">
        <v>61</v>
      </c>
      <c r="AS14" s="122" t="s">
        <v>61</v>
      </c>
    </row>
    <row r="15" spans="1:45" ht="41.45">
      <c r="A15" s="229"/>
      <c r="B15" s="152"/>
      <c r="C15" s="236"/>
      <c r="D15" s="236"/>
      <c r="E15" s="236"/>
      <c r="F15" s="236"/>
      <c r="G15" s="236"/>
      <c r="H15" s="236"/>
      <c r="I15" s="229"/>
      <c r="J15" s="175"/>
      <c r="K15" s="238"/>
      <c r="L15" s="228"/>
      <c r="M15" s="151"/>
      <c r="N15" s="151"/>
      <c r="O15" s="9"/>
      <c r="P15" s="152"/>
      <c r="Q15" s="182"/>
      <c r="R15" s="237"/>
      <c r="S15" s="118" t="s">
        <v>268</v>
      </c>
      <c r="T15" s="106">
        <v>0.2</v>
      </c>
      <c r="U15" s="107">
        <v>43831</v>
      </c>
      <c r="V15" s="107">
        <v>43555</v>
      </c>
      <c r="W15" s="7">
        <f t="shared" si="0"/>
        <v>-276</v>
      </c>
      <c r="X15" s="104"/>
      <c r="Y15" s="8">
        <f t="shared" si="1"/>
        <v>0</v>
      </c>
      <c r="Z15" s="9"/>
      <c r="AA15" s="9"/>
      <c r="AB15" s="122" t="s">
        <v>61</v>
      </c>
      <c r="AC15" s="122" t="s">
        <v>61</v>
      </c>
      <c r="AD15" s="122" t="s">
        <v>61</v>
      </c>
      <c r="AE15" s="122" t="s">
        <v>61</v>
      </c>
      <c r="AF15" s="122" t="s">
        <v>61</v>
      </c>
      <c r="AG15" s="122" t="s">
        <v>61</v>
      </c>
      <c r="AH15" s="122" t="s">
        <v>61</v>
      </c>
      <c r="AI15" s="122" t="s">
        <v>61</v>
      </c>
      <c r="AJ15" s="122" t="s">
        <v>61</v>
      </c>
      <c r="AK15" s="122" t="s">
        <v>61</v>
      </c>
      <c r="AL15" s="122" t="s">
        <v>61</v>
      </c>
      <c r="AM15" s="122" t="s">
        <v>61</v>
      </c>
      <c r="AN15" s="122" t="s">
        <v>61</v>
      </c>
      <c r="AO15" s="122" t="s">
        <v>61</v>
      </c>
      <c r="AP15" s="122" t="s">
        <v>62</v>
      </c>
      <c r="AQ15" s="122" t="s">
        <v>61</v>
      </c>
      <c r="AR15" s="122" t="s">
        <v>61</v>
      </c>
      <c r="AS15" s="122" t="s">
        <v>61</v>
      </c>
    </row>
    <row r="16" spans="1:45" ht="41.45">
      <c r="A16" s="229"/>
      <c r="B16" s="152"/>
      <c r="C16" s="236"/>
      <c r="D16" s="236"/>
      <c r="E16" s="236"/>
      <c r="F16" s="236"/>
      <c r="G16" s="236"/>
      <c r="H16" s="236"/>
      <c r="I16" s="229"/>
      <c r="J16" s="175"/>
      <c r="K16" s="238"/>
      <c r="L16" s="228"/>
      <c r="M16" s="151"/>
      <c r="N16" s="151"/>
      <c r="O16" s="9"/>
      <c r="P16" s="152"/>
      <c r="Q16" s="182"/>
      <c r="R16" s="237"/>
      <c r="S16" s="118" t="s">
        <v>269</v>
      </c>
      <c r="T16" s="106">
        <v>0.2</v>
      </c>
      <c r="U16" s="107">
        <v>43831</v>
      </c>
      <c r="V16" s="117">
        <v>43646</v>
      </c>
      <c r="W16" s="7">
        <f t="shared" si="0"/>
        <v>-185</v>
      </c>
      <c r="X16" s="104"/>
      <c r="Y16" s="8">
        <f t="shared" si="1"/>
        <v>0</v>
      </c>
      <c r="Z16" s="9"/>
      <c r="AA16" s="9"/>
      <c r="AB16" s="122" t="s">
        <v>61</v>
      </c>
      <c r="AC16" s="122" t="s">
        <v>61</v>
      </c>
      <c r="AD16" s="122" t="s">
        <v>61</v>
      </c>
      <c r="AE16" s="122" t="s">
        <v>61</v>
      </c>
      <c r="AF16" s="122" t="s">
        <v>61</v>
      </c>
      <c r="AG16" s="122" t="s">
        <v>61</v>
      </c>
      <c r="AH16" s="122" t="s">
        <v>61</v>
      </c>
      <c r="AI16" s="122" t="s">
        <v>61</v>
      </c>
      <c r="AJ16" s="122" t="s">
        <v>61</v>
      </c>
      <c r="AK16" s="122" t="s">
        <v>61</v>
      </c>
      <c r="AL16" s="122" t="s">
        <v>61</v>
      </c>
      <c r="AM16" s="122" t="s">
        <v>61</v>
      </c>
      <c r="AN16" s="122" t="s">
        <v>61</v>
      </c>
      <c r="AO16" s="122" t="s">
        <v>61</v>
      </c>
      <c r="AP16" s="122" t="s">
        <v>62</v>
      </c>
      <c r="AQ16" s="122" t="s">
        <v>61</v>
      </c>
      <c r="AR16" s="122" t="s">
        <v>61</v>
      </c>
      <c r="AS16" s="122" t="s">
        <v>61</v>
      </c>
    </row>
    <row r="17" spans="1:45" ht="27.6">
      <c r="A17" s="229"/>
      <c r="B17" s="152"/>
      <c r="C17" s="236"/>
      <c r="D17" s="236"/>
      <c r="E17" s="236"/>
      <c r="F17" s="236"/>
      <c r="G17" s="236"/>
      <c r="H17" s="236"/>
      <c r="I17" s="229"/>
      <c r="J17" s="175"/>
      <c r="K17" s="238"/>
      <c r="L17" s="228"/>
      <c r="M17" s="151"/>
      <c r="N17" s="151"/>
      <c r="O17" s="9"/>
      <c r="P17" s="152"/>
      <c r="Q17" s="182"/>
      <c r="R17" s="237"/>
      <c r="S17" s="118" t="s">
        <v>270</v>
      </c>
      <c r="T17" s="106">
        <v>0.2</v>
      </c>
      <c r="U17" s="107">
        <v>43831</v>
      </c>
      <c r="V17" s="107">
        <v>43555</v>
      </c>
      <c r="W17" s="7">
        <f t="shared" si="0"/>
        <v>-276</v>
      </c>
      <c r="X17" s="104"/>
      <c r="Y17" s="8">
        <f t="shared" si="1"/>
        <v>0</v>
      </c>
      <c r="Z17" s="9"/>
      <c r="AA17" s="9"/>
      <c r="AB17" s="122" t="s">
        <v>61</v>
      </c>
      <c r="AC17" s="122" t="s">
        <v>61</v>
      </c>
      <c r="AD17" s="122" t="s">
        <v>61</v>
      </c>
      <c r="AE17" s="122" t="s">
        <v>61</v>
      </c>
      <c r="AF17" s="122" t="s">
        <v>61</v>
      </c>
      <c r="AG17" s="122" t="s">
        <v>61</v>
      </c>
      <c r="AH17" s="122" t="s">
        <v>61</v>
      </c>
      <c r="AI17" s="122" t="s">
        <v>61</v>
      </c>
      <c r="AJ17" s="122" t="s">
        <v>61</v>
      </c>
      <c r="AK17" s="122" t="s">
        <v>61</v>
      </c>
      <c r="AL17" s="122" t="s">
        <v>61</v>
      </c>
      <c r="AM17" s="122" t="s">
        <v>61</v>
      </c>
      <c r="AN17" s="122" t="s">
        <v>61</v>
      </c>
      <c r="AO17" s="122" t="s">
        <v>61</v>
      </c>
      <c r="AP17" s="122" t="s">
        <v>62</v>
      </c>
      <c r="AQ17" s="122" t="s">
        <v>61</v>
      </c>
      <c r="AR17" s="122" t="s">
        <v>61</v>
      </c>
      <c r="AS17" s="122" t="s">
        <v>61</v>
      </c>
    </row>
    <row r="18" spans="1:45">
      <c r="AB18" s="23"/>
      <c r="AC18" s="23"/>
      <c r="AD18" s="23"/>
      <c r="AE18" s="23"/>
      <c r="AF18" s="23"/>
      <c r="AG18" s="23"/>
      <c r="AI18" s="23"/>
      <c r="AJ18" s="23"/>
      <c r="AK18" s="23"/>
      <c r="AL18" s="23"/>
      <c r="AM18" s="23"/>
      <c r="AN18" s="23"/>
      <c r="AO18" s="23"/>
      <c r="AP18" s="23"/>
      <c r="AQ18" s="23"/>
      <c r="AR18" s="23"/>
      <c r="AS18" s="23"/>
    </row>
  </sheetData>
  <mergeCells count="40">
    <mergeCell ref="B2:C4"/>
    <mergeCell ref="D2:AA2"/>
    <mergeCell ref="AB2:AS2"/>
    <mergeCell ref="D3:Q3"/>
    <mergeCell ref="R3:AA3"/>
    <mergeCell ref="AB3:AS3"/>
    <mergeCell ref="D4:AA4"/>
    <mergeCell ref="AB4:AS4"/>
    <mergeCell ref="AB6:AS6"/>
    <mergeCell ref="A8:A17"/>
    <mergeCell ref="B8:B17"/>
    <mergeCell ref="C8:C17"/>
    <mergeCell ref="D8:D17"/>
    <mergeCell ref="E8:E17"/>
    <mergeCell ref="F8:F17"/>
    <mergeCell ref="G8:G17"/>
    <mergeCell ref="H8:H17"/>
    <mergeCell ref="I8:I17"/>
    <mergeCell ref="A6:A7"/>
    <mergeCell ref="B6:J6"/>
    <mergeCell ref="K6:R6"/>
    <mergeCell ref="S6:V6"/>
    <mergeCell ref="X6:X7"/>
    <mergeCell ref="Z6:AA6"/>
    <mergeCell ref="J8:J17"/>
    <mergeCell ref="K8:K12"/>
    <mergeCell ref="L8:L12"/>
    <mergeCell ref="M8:M12"/>
    <mergeCell ref="N8:N12"/>
    <mergeCell ref="P8:P12"/>
    <mergeCell ref="Q8:Q12"/>
    <mergeCell ref="R8:R12"/>
    <mergeCell ref="K13:K17"/>
    <mergeCell ref="L13:L17"/>
    <mergeCell ref="M13:M17"/>
    <mergeCell ref="N13:N17"/>
    <mergeCell ref="P13:P17"/>
    <mergeCell ref="Q13:Q17"/>
    <mergeCell ref="R13:R17"/>
    <mergeCell ref="O8:O12"/>
  </mergeCells>
  <conditionalFormatting sqref="AB9:AS518">
    <cfRule type="cellIs" dxfId="151" priority="3" operator="equal">
      <formula>"Aplica"</formula>
    </cfRule>
  </conditionalFormatting>
  <conditionalFormatting sqref="AB8:AG8 AI8:AS8">
    <cfRule type="cellIs" dxfId="150" priority="2" operator="equal">
      <formula>"Aplica"</formula>
    </cfRule>
  </conditionalFormatting>
  <conditionalFormatting sqref="AH8">
    <cfRule type="cellIs" dxfId="149" priority="1" operator="equal">
      <formula>"Aplica"</formula>
    </cfRule>
  </conditionalFormatting>
  <dataValidations count="3">
    <dataValidation type="list" allowBlank="1" showInputMessage="1" showErrorMessage="1" sqref="AB8:AS17" xr:uid="{00000000-0002-0000-0600-000000000000}">
      <formula1>"Aplica, -"</formula1>
    </dataValidation>
    <dataValidation type="list" allowBlank="1" showInputMessage="1" showErrorMessage="1" sqref="AB18:AG317 AI18:AS317" xr:uid="{00000000-0002-0000-0600-000001000000}">
      <formula1>"Aplica"</formula1>
    </dataValidation>
    <dataValidation type="list" allowBlank="1" showInputMessage="1" showErrorMessage="1" sqref="E8" xr:uid="{00000000-0002-0000-0600-000002000000}">
      <formula1>INDIRECT(D8)</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3000000}">
          <x14:formula1>
            <xm:f>'C:\Users\ALEXAN~1\AppData\Local\Temp\Rar$DIa0.526\[GSIT_Plan_de_Accion_2020_V4_OPA.xlsx]Hoja2'!#REF!</xm:f>
          </x14:formula1>
          <xm:sqref>X8:X17 F8 B8:D8</xm:sqref>
        </x14:dataValidation>
        <x14:dataValidation type="list" allowBlank="1" showInputMessage="1" showErrorMessage="1" xr:uid="{00000000-0002-0000-0600-000004000000}">
          <x14:formula1>
            <xm:f>'C:\Users\ALEXAN~1\AppData\Local\Temp\Rar$DIa0.526\[GSIT_Plan_de_Accion_2020_V4_OPA.xlsx]Instructivo'!#REF!</xm:f>
          </x14:formula1>
          <xm:sqref>R8 R13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2" ma:contentTypeDescription="Crear nuevo documento." ma:contentTypeScope="" ma:versionID="4869723d5aef31200603a43844b939b1">
  <xsd:schema xmlns:xsd="http://www.w3.org/2001/XMLSchema" xmlns:xs="http://www.w3.org/2001/XMLSchema" xmlns:p="http://schemas.microsoft.com/office/2006/metadata/properties" xmlns:ns2="64d77176-54eb-4753-be67-9b2e2fa23e0f" xmlns:ns3="70eaac67-e064-433b-ba54-6f78c0f1ecb1" targetNamespace="http://schemas.microsoft.com/office/2006/metadata/properties" ma:root="true" ma:fieldsID="7fa74545722070f2978ac596da64c426" ns2:_="" ns3:_="">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89E003-6798-4491-8CDB-198D437E93CB}"/>
</file>

<file path=customXml/itemProps2.xml><?xml version="1.0" encoding="utf-8"?>
<ds:datastoreItem xmlns:ds="http://schemas.openxmlformats.org/officeDocument/2006/customXml" ds:itemID="{F7CCD599-AB7F-442F-A333-CEED0E39C5C5}"/>
</file>

<file path=customXml/itemProps3.xml><?xml version="1.0" encoding="utf-8"?>
<ds:datastoreItem xmlns:ds="http://schemas.openxmlformats.org/officeDocument/2006/customXml" ds:itemID="{70B20960-79D5-4820-88AA-BCD50A174D1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PEREA</dc:creator>
  <cp:keywords/>
  <dc:description/>
  <cp:lastModifiedBy/>
  <cp:revision/>
  <dcterms:created xsi:type="dcterms:W3CDTF">2020-01-29T22:34:45Z</dcterms:created>
  <dcterms:modified xsi:type="dcterms:W3CDTF">2020-01-31T18:37:42Z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