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600" windowHeight="11295"/>
  </bookViews>
  <sheets>
    <sheet name="PA 2016" sheetId="1" r:id="rId1"/>
  </sheets>
  <calcPr calcId="1257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87" i="1"/>
  <c r="AG86"/>
  <c r="AG80"/>
  <c r="AG79"/>
  <c r="AG78"/>
  <c r="AG77"/>
  <c r="AH71"/>
  <c r="AG71"/>
  <c r="AH70"/>
  <c r="AG70"/>
  <c r="AH69"/>
  <c r="AG69"/>
  <c r="AH68"/>
  <c r="AG68"/>
  <c r="AH67"/>
  <c r="AG67"/>
  <c r="AH66"/>
  <c r="AG66"/>
  <c r="AH65"/>
  <c r="AG65"/>
  <c r="AH817"/>
  <c r="AG817"/>
  <c r="AH816"/>
  <c r="AG816"/>
  <c r="AH809"/>
  <c r="AG809"/>
  <c r="AH808"/>
  <c r="AG808"/>
  <c r="AH807"/>
  <c r="AG807"/>
  <c r="AI805"/>
  <c r="AH801"/>
  <c r="AG801"/>
  <c r="AH800"/>
  <c r="AG800"/>
  <c r="AH799"/>
  <c r="AG799"/>
  <c r="AH798"/>
  <c r="AG798"/>
  <c r="AG378"/>
  <c r="AG372"/>
  <c r="AG366"/>
  <c r="AG365"/>
  <c r="AG320"/>
  <c r="AG137"/>
  <c r="AG138"/>
  <c r="AG139"/>
  <c r="AG140"/>
  <c r="AG141"/>
  <c r="AG142"/>
  <c r="AG143"/>
  <c r="AG136"/>
  <c r="AH136"/>
  <c r="AH105"/>
  <c r="AH106"/>
  <c r="AG103"/>
  <c r="AG104"/>
  <c r="AG105"/>
  <c r="AG106"/>
  <c r="AG102"/>
  <c r="AH41"/>
  <c r="AH29"/>
  <c r="AH30"/>
  <c r="AH31"/>
  <c r="AH32"/>
  <c r="AH33"/>
  <c r="AH34"/>
  <c r="AG21"/>
  <c r="AG20"/>
  <c r="AG19"/>
  <c r="AG29"/>
  <c r="AG30"/>
  <c r="AG31"/>
  <c r="AG32"/>
  <c r="AG33"/>
  <c r="AG34"/>
  <c r="AG41"/>
  <c r="AH535"/>
  <c r="AG535"/>
  <c r="AH534"/>
  <c r="AG534"/>
  <c r="AH585"/>
  <c r="AG675"/>
  <c r="AG676"/>
  <c r="AG677"/>
  <c r="AG678"/>
  <c r="AG679"/>
  <c r="AG680"/>
  <c r="AG681"/>
  <c r="AG682"/>
  <c r="AG683"/>
  <c r="AG684"/>
  <c r="AG769"/>
  <c r="E594"/>
  <c r="AH593"/>
  <c r="AG593"/>
  <c r="AH592"/>
  <c r="AG592"/>
  <c r="AI590"/>
  <c r="E587"/>
  <c r="AH586"/>
  <c r="K586"/>
  <c r="AG586"/>
  <c r="AG585"/>
  <c r="AH584"/>
  <c r="AG584"/>
  <c r="AH783"/>
  <c r="AG783"/>
  <c r="AH782"/>
  <c r="AG782"/>
  <c r="AH776"/>
  <c r="AG776"/>
  <c r="AH775"/>
  <c r="AG775"/>
  <c r="AH769"/>
  <c r="AH763"/>
  <c r="AG763"/>
  <c r="AH762"/>
  <c r="AG762"/>
  <c r="AH756"/>
  <c r="AG756"/>
  <c r="AH755"/>
  <c r="AG755"/>
  <c r="AH754"/>
  <c r="AG754"/>
  <c r="AH753"/>
  <c r="AG753"/>
  <c r="AH747"/>
  <c r="AG747"/>
  <c r="AH746"/>
  <c r="AG746"/>
  <c r="AH745"/>
  <c r="AG745"/>
  <c r="AH744"/>
  <c r="AG744"/>
  <c r="AH738"/>
  <c r="AG738"/>
  <c r="AH737"/>
  <c r="AG737"/>
  <c r="AH736"/>
  <c r="AG736"/>
  <c r="AH721"/>
  <c r="AG721"/>
  <c r="AH720"/>
  <c r="AG720"/>
  <c r="AH714"/>
  <c r="AH709"/>
  <c r="AH708"/>
  <c r="AH703"/>
  <c r="AH702"/>
  <c r="AH701"/>
  <c r="AH696"/>
  <c r="AG696"/>
  <c r="AH695"/>
  <c r="AG695"/>
  <c r="AH694"/>
  <c r="AG694"/>
  <c r="AH693"/>
  <c r="AG693"/>
  <c r="AH692"/>
  <c r="AG692"/>
  <c r="AH691"/>
  <c r="AG691"/>
  <c r="AH690"/>
  <c r="AG690"/>
  <c r="AH689"/>
  <c r="AG689"/>
  <c r="AH688"/>
  <c r="AG688"/>
  <c r="AH687"/>
  <c r="AG687"/>
  <c r="AH686"/>
  <c r="AG686"/>
  <c r="AH685"/>
  <c r="AG685"/>
  <c r="AH684"/>
  <c r="AH683"/>
  <c r="AH682"/>
  <c r="AH681"/>
  <c r="AH680"/>
  <c r="AH679"/>
  <c r="AH678"/>
  <c r="AH677"/>
  <c r="AH676"/>
  <c r="AH675"/>
  <c r="AH674"/>
  <c r="AG674"/>
  <c r="AH669"/>
  <c r="AG669"/>
  <c r="AH668"/>
  <c r="AG668"/>
  <c r="AH667"/>
  <c r="AG667"/>
  <c r="AH666"/>
  <c r="AG666"/>
  <c r="AH665"/>
  <c r="AG665"/>
  <c r="AH660"/>
  <c r="AG660"/>
  <c r="AH659"/>
  <c r="AG659"/>
  <c r="AH640"/>
  <c r="AG640"/>
  <c r="AH639"/>
  <c r="AG639"/>
  <c r="AH633"/>
  <c r="AG633"/>
  <c r="AH632"/>
  <c r="AG632"/>
  <c r="AH626"/>
  <c r="AG626"/>
  <c r="AH625"/>
  <c r="AG625"/>
  <c r="AH624"/>
  <c r="AG624"/>
  <c r="AH623"/>
  <c r="AG623"/>
  <c r="AH622"/>
  <c r="AG622"/>
  <c r="AH607"/>
  <c r="AG607"/>
  <c r="AH606"/>
  <c r="AG606"/>
  <c r="B600"/>
  <c r="AH599"/>
  <c r="AG599"/>
  <c r="AH598"/>
  <c r="AG598"/>
  <c r="AH597"/>
  <c r="AG597"/>
  <c r="AH596"/>
  <c r="AG596"/>
  <c r="AH595"/>
  <c r="AG595"/>
  <c r="AH569"/>
  <c r="AG569"/>
  <c r="AH568"/>
  <c r="AG568"/>
  <c r="AH562"/>
  <c r="AG562"/>
  <c r="AH561"/>
  <c r="AG561"/>
  <c r="AH555"/>
  <c r="AG555"/>
  <c r="AH554"/>
  <c r="AG554"/>
  <c r="AH553"/>
  <c r="AG553"/>
  <c r="AH552"/>
  <c r="AG552"/>
  <c r="AH551"/>
  <c r="AG551"/>
  <c r="AI549"/>
  <c r="AI559"/>
  <c r="AH528"/>
  <c r="AG528"/>
  <c r="AH522"/>
  <c r="AG522"/>
  <c r="AH521"/>
  <c r="AG521"/>
  <c r="AH520"/>
  <c r="AG520"/>
  <c r="AH519"/>
  <c r="AG519"/>
  <c r="AH518"/>
  <c r="AG518"/>
  <c r="AH517"/>
  <c r="AG517"/>
  <c r="AH516"/>
  <c r="AG516"/>
  <c r="AH501"/>
  <c r="AG501"/>
  <c r="AH500"/>
  <c r="AG500"/>
  <c r="AH494"/>
  <c r="AG494"/>
  <c r="AH493"/>
  <c r="AG493"/>
  <c r="AH485"/>
  <c r="AG485"/>
  <c r="AH484"/>
  <c r="AG484"/>
  <c r="AH469"/>
  <c r="AG469"/>
  <c r="AH468"/>
  <c r="AG468"/>
  <c r="AH462"/>
  <c r="AG462"/>
  <c r="AH461"/>
  <c r="AG461"/>
  <c r="AH460"/>
  <c r="AG460"/>
  <c r="AH459"/>
  <c r="AG459"/>
  <c r="AH458"/>
  <c r="AG458"/>
  <c r="AH452"/>
  <c r="AG452"/>
  <c r="AH451"/>
  <c r="AG451"/>
  <c r="AH450"/>
  <c r="AG450"/>
  <c r="AH444"/>
  <c r="AG444"/>
  <c r="AH443"/>
  <c r="AG443"/>
  <c r="AH442"/>
  <c r="AG442"/>
  <c r="AH441"/>
  <c r="AG441"/>
  <c r="AH440"/>
  <c r="AG440"/>
  <c r="AH439"/>
  <c r="AG439"/>
  <c r="AH438"/>
  <c r="AG438"/>
  <c r="AH437"/>
  <c r="AG437"/>
  <c r="AH436"/>
  <c r="AG436"/>
  <c r="AH435"/>
  <c r="AG435"/>
  <c r="AH434"/>
  <c r="AG434"/>
  <c r="AH433"/>
  <c r="AG433"/>
  <c r="AH432"/>
  <c r="AG432"/>
  <c r="AH431"/>
  <c r="AG431"/>
  <c r="AH430"/>
  <c r="AG430"/>
  <c r="AH415"/>
  <c r="AG415"/>
  <c r="AH414"/>
  <c r="AG414"/>
  <c r="AH408"/>
  <c r="AG408"/>
  <c r="AH402"/>
  <c r="AG402"/>
  <c r="AH401"/>
  <c r="AG401"/>
  <c r="AH386"/>
  <c r="AG386"/>
  <c r="AH385"/>
  <c r="AG385"/>
  <c r="AH372"/>
  <c r="AH366"/>
  <c r="AH365"/>
  <c r="AH350"/>
  <c r="AG350"/>
  <c r="AH349"/>
  <c r="AG349"/>
  <c r="AH343"/>
  <c r="AG343"/>
  <c r="AH342"/>
  <c r="AG342"/>
  <c r="AH223"/>
  <c r="AG223"/>
  <c r="AH222"/>
  <c r="AG222"/>
  <c r="AH216"/>
  <c r="AG216"/>
  <c r="AH215"/>
  <c r="AG215"/>
  <c r="AH209"/>
  <c r="AG209"/>
  <c r="AH208"/>
  <c r="AG208"/>
  <c r="AH202"/>
  <c r="AG202"/>
  <c r="AH201"/>
  <c r="AG201"/>
  <c r="AH200"/>
  <c r="AG200"/>
  <c r="AH199"/>
  <c r="AG199"/>
  <c r="AH198"/>
  <c r="AG198"/>
  <c r="AH197"/>
  <c r="AG197"/>
  <c r="AH196"/>
  <c r="AG196"/>
  <c r="AH190"/>
  <c r="AG190"/>
  <c r="AH189"/>
  <c r="AG189"/>
  <c r="AH188"/>
  <c r="AG188"/>
  <c r="E182"/>
  <c r="AH181"/>
  <c r="AG181"/>
  <c r="AH180"/>
  <c r="AG180"/>
  <c r="AH179"/>
  <c r="AG179"/>
  <c r="AH178"/>
  <c r="AG178"/>
  <c r="AH177"/>
  <c r="AG177"/>
  <c r="AH176"/>
  <c r="AG176"/>
  <c r="AH175"/>
  <c r="AG175"/>
  <c r="AH174"/>
  <c r="AG174"/>
  <c r="G174"/>
  <c r="G182"/>
  <c r="AH173"/>
  <c r="AG173"/>
  <c r="AH172"/>
  <c r="AG172"/>
  <c r="AH171"/>
  <c r="AG171"/>
  <c r="AH165"/>
  <c r="AG165"/>
  <c r="AG238"/>
  <c r="AH238"/>
  <c r="AG239"/>
  <c r="AH239"/>
  <c r="AG240"/>
  <c r="AH240"/>
  <c r="AG246"/>
  <c r="AH246"/>
  <c r="AG247"/>
  <c r="AH247"/>
  <c r="AG253"/>
  <c r="AH253"/>
  <c r="AG254"/>
  <c r="AH254"/>
  <c r="AG269"/>
  <c r="AG275"/>
  <c r="AH275"/>
  <c r="AG276"/>
  <c r="AH276"/>
  <c r="AG277"/>
  <c r="AH277"/>
  <c r="AG283"/>
  <c r="AH283"/>
  <c r="AG289"/>
  <c r="AH289"/>
  <c r="AG290"/>
  <c r="AH290"/>
  <c r="AG291"/>
  <c r="AH298"/>
  <c r="AG298"/>
  <c r="AH297"/>
  <c r="AG297"/>
  <c r="AH327"/>
  <c r="AG327"/>
  <c r="AH326"/>
  <c r="AG326"/>
  <c r="AH314"/>
  <c r="AG314"/>
  <c r="AH313"/>
  <c r="AG313"/>
  <c r="AH149"/>
  <c r="AG149"/>
  <c r="AH150"/>
  <c r="AG150"/>
  <c r="AH143"/>
  <c r="AH142"/>
  <c r="AH141"/>
  <c r="AH140"/>
  <c r="AH139"/>
  <c r="AH138"/>
  <c r="AH137"/>
  <c r="AH121"/>
  <c r="AG121"/>
  <c r="AH120"/>
  <c r="AG120"/>
  <c r="AH114"/>
  <c r="AG114"/>
  <c r="AH113"/>
  <c r="AG113"/>
  <c r="AH112"/>
  <c r="AG112"/>
  <c r="AH104"/>
  <c r="AH103"/>
  <c r="AH102"/>
  <c r="AH87"/>
  <c r="AH86"/>
  <c r="AH80"/>
  <c r="AH79"/>
  <c r="AH78"/>
  <c r="AH77"/>
  <c r="AH49"/>
  <c r="AG49"/>
  <c r="AH48"/>
  <c r="AG48"/>
  <c r="AH42"/>
  <c r="AG42"/>
  <c r="AH40"/>
  <c r="AG40"/>
  <c r="AH28"/>
  <c r="AG28"/>
  <c r="AH27"/>
  <c r="AG27"/>
  <c r="AH21"/>
</calcChain>
</file>

<file path=xl/comments1.xml><?xml version="1.0" encoding="utf-8"?>
<comments xmlns="http://schemas.openxmlformats.org/spreadsheetml/2006/main">
  <authors>
    <author>rosa.rodriguez</author>
    <author>karol.aldana</author>
  </authors>
  <commentList>
    <comment ref="E139" authorId="0">
      <text>
        <r>
          <rPr>
            <b/>
            <sz val="9"/>
            <color indexed="81"/>
            <rFont val="Tahoma"/>
            <family val="2"/>
          </rPr>
          <t>rosa.rodriguez:</t>
        </r>
        <r>
          <rPr>
            <sz val="9"/>
            <color indexed="81"/>
            <rFont val="Tahoma"/>
            <family val="2"/>
          </rPr>
          <t xml:space="preserve">
</t>
        </r>
      </text>
    </comment>
    <comment ref="D692" authorId="1">
      <text>
        <r>
          <rPr>
            <b/>
            <sz val="9"/>
            <color indexed="81"/>
            <rFont val="Tahoma"/>
            <family val="2"/>
          </rPr>
          <t>karol.aldana:</t>
        </r>
        <r>
          <rPr>
            <sz val="9"/>
            <color indexed="81"/>
            <rFont val="Tahoma"/>
            <family val="2"/>
          </rPr>
          <t xml:space="preserve">
</t>
        </r>
        <r>
          <rPr>
            <sz val="8"/>
            <color indexed="81"/>
            <rFont val="Tahoma"/>
            <family val="2"/>
          </rPr>
          <t>PLAN DE REVEGETALIZACIÓN Y ADECUACION DE ENTORNOS PREDIO LA ESMERALDA. / y GESTION AMBIENTAL EN LA SEDE DE PRODUCCION LA ESMERALDA CONSTRUCCION Y ADECUACION EN EL CUMPLIMIENTO DE LINEAMIENTOS AMBIENTALES. / y GESTION AMBIENTAL CONSTRUCCION Y COMPRA DE PLANTA  DE TRATAMIENTO DE AGUAS RESIDUALES (PTAR), PARA LA SEDE DE PRODUCCION LA ESMERALDA</t>
        </r>
      </text>
    </comment>
  </commentList>
</comments>
</file>

<file path=xl/sharedStrings.xml><?xml version="1.0" encoding="utf-8"?>
<sst xmlns="http://schemas.openxmlformats.org/spreadsheetml/2006/main" count="5202" uniqueCount="970">
  <si>
    <t>FORMULACIÓN, SEGUIMIENTO, REFORMULACIÓN Y EVALUACIÓN DEL PLAN DE ACCIÓN</t>
  </si>
  <si>
    <t>CÓDIGO: PES-FM-002</t>
  </si>
  <si>
    <t>VERSIÓN: 5.0</t>
  </si>
  <si>
    <t>FECHA DE APLICACIÓN:  AGOSTO DE 2014</t>
  </si>
  <si>
    <t>AÑO</t>
  </si>
  <si>
    <t>Macroproceso:</t>
  </si>
  <si>
    <t>GESTIÓN ESTRATÉGICA</t>
  </si>
  <si>
    <t>Nombre del Proceso:</t>
  </si>
  <si>
    <t>PLANEACIÓN ESTRATÉGICA</t>
  </si>
  <si>
    <t>Responsable(s) del Proceso:</t>
  </si>
  <si>
    <t>MARTHA PATRICIA AGUILAR</t>
  </si>
  <si>
    <t>PLAN DE DESARROLLO DISTRITAL</t>
  </si>
  <si>
    <t xml:space="preserve">Eje: </t>
  </si>
  <si>
    <t xml:space="preserve"> Una Bogotá Humana que defiende y fortalece lo público</t>
  </si>
  <si>
    <t>PLAN ESTRATÉGICO</t>
  </si>
  <si>
    <t xml:space="preserve">Objetivo: </t>
  </si>
  <si>
    <t>3. Consolidar y Modernizar Organizacionalmente la UAERMV- Fortalecer la Gestión Institucional</t>
  </si>
  <si>
    <t xml:space="preserve">Programa:  </t>
  </si>
  <si>
    <t xml:space="preserve"> Sistemas de mejoramiento de la Gestión y de la capacidad operativa de las entidades</t>
  </si>
  <si>
    <t xml:space="preserve">Proyecto: </t>
  </si>
  <si>
    <t>Implementación del SIG en el 100% de las entidades del Distrito Capital</t>
  </si>
  <si>
    <t xml:space="preserve">Estrategia: </t>
  </si>
  <si>
    <t>Reformular los elementos estratégicos de la entidad tomando como referente el plan de desarrollo Bogotá Humana.</t>
  </si>
  <si>
    <t xml:space="preserve">Meta: </t>
  </si>
  <si>
    <t xml:space="preserve"> Fortalecimiento de la función administrativa y Desarrollo Institucional</t>
  </si>
  <si>
    <t>ACCIÓN ESTRATÉGICA:</t>
  </si>
  <si>
    <t>SEGUIMIENTO A LOS PROYECTOS DE INVERSIÓN</t>
  </si>
  <si>
    <t>PROCEDIMIENTO:</t>
  </si>
  <si>
    <t>% de Ponderación de la Acción Estratégica</t>
  </si>
  <si>
    <t># de la Actividad</t>
  </si>
  <si>
    <t>Actividades</t>
  </si>
  <si>
    <t>Ponderación de la Actividad</t>
  </si>
  <si>
    <t>Meta</t>
  </si>
  <si>
    <t>Recursos</t>
  </si>
  <si>
    <t>Producto o  Resultado</t>
  </si>
  <si>
    <t>Mes 1</t>
  </si>
  <si>
    <t>Mes 2</t>
  </si>
  <si>
    <t>Mes 3</t>
  </si>
  <si>
    <t>Mes 4</t>
  </si>
  <si>
    <t>Mes 5</t>
  </si>
  <si>
    <t>Mes 6</t>
  </si>
  <si>
    <t>Mes 7</t>
  </si>
  <si>
    <t>Mes 8</t>
  </si>
  <si>
    <t>Mes 9</t>
  </si>
  <si>
    <t>Mes 10</t>
  </si>
  <si>
    <t>Mes 11</t>
  </si>
  <si>
    <t>Mes 12</t>
  </si>
  <si>
    <t>PROGRAMADO</t>
  </si>
  <si>
    <t>EJECUTADO</t>
  </si>
  <si>
    <t>AVANCE (MES/AÑO)</t>
  </si>
  <si>
    <t>PROG</t>
  </si>
  <si>
    <t>EJEC</t>
  </si>
  <si>
    <t>1.1</t>
  </si>
  <si>
    <t>Llevar a cabo 2 capacitaciones relacionadas con la formulación de proyectos de inversión y la construcción de POAI</t>
  </si>
  <si>
    <t xml:space="preserve">2 capacitaciones </t>
  </si>
  <si>
    <t xml:space="preserve">listas de asistencia </t>
  </si>
  <si>
    <t>1.2</t>
  </si>
  <si>
    <t xml:space="preserve">Diseñar un lineamiento para definir o dar claridad a las competencias en el manejo de los presupuestos de inversión y funcionamiento  </t>
  </si>
  <si>
    <t>Un (1) lineamiento</t>
  </si>
  <si>
    <t>1.3</t>
  </si>
  <si>
    <t>Realizar mesa de trabajo  con los gerentes de inversión para adelantar el seguimiento de los proyectos de inversión del plan de desarrollo Bogotá Humana</t>
  </si>
  <si>
    <t>Una (1) mesa de trabajo</t>
  </si>
  <si>
    <t xml:space="preserve">lista de asistencia y documento de conclusiones </t>
  </si>
  <si>
    <t>ASESORAMIENTO PLANES DE ACCIÓN E INDICADORES</t>
  </si>
  <si>
    <t>Ponderación</t>
  </si>
  <si>
    <t>2.1</t>
  </si>
  <si>
    <t>Realizar el Diagnostico de la batería de indicadores y generar la modificaciones correspondientes</t>
  </si>
  <si>
    <t xml:space="preserve">Un (1) ejercicio de diagnostico del estado y la pertinencia de los indicados </t>
  </si>
  <si>
    <t>Documento de diagnostico</t>
  </si>
  <si>
    <t>2.2</t>
  </si>
  <si>
    <t>Llevar a cabo la revisión, consolidación y publicación del plan de acción 2016</t>
  </si>
  <si>
    <t>plan de acción 2016</t>
  </si>
  <si>
    <t>2.3</t>
  </si>
  <si>
    <t xml:space="preserve">Elaborar informe de seguimiento de ejecución de planes de acción </t>
  </si>
  <si>
    <t xml:space="preserve">seis (6) informes </t>
  </si>
  <si>
    <t>Seis (6) informes</t>
  </si>
  <si>
    <t>2.4</t>
  </si>
  <si>
    <t>Realizar un diagnostico- DOFA de la Entidad</t>
  </si>
  <si>
    <t>Un (1) diagnostico- DOFA</t>
  </si>
  <si>
    <t>2.5</t>
  </si>
  <si>
    <t>Realizar un ejercicio de Planeación Estratégica de toda la Entidad para estructurar este con el Plan de Desarrollo.</t>
  </si>
  <si>
    <t xml:space="preserve"> Un (1) ejercicio de Planeación Estratégica</t>
  </si>
  <si>
    <t xml:space="preserve">Documento resultado del ejercicio, listas y actas de asistencia </t>
  </si>
  <si>
    <t>2.6</t>
  </si>
  <si>
    <t>Desarrollar mesa de trabajo para formulación de plan de acción 2016 2do semestre (armonización plan de desarrollo)</t>
  </si>
  <si>
    <t xml:space="preserve">plan de acción 2016 segundo semestre </t>
  </si>
  <si>
    <t>2.7</t>
  </si>
  <si>
    <t>Elaborar informe final consolidado de los resultados  del Plan Estratégico</t>
  </si>
  <si>
    <t xml:space="preserve">Un (1) informe </t>
  </si>
  <si>
    <t>2.8</t>
  </si>
  <si>
    <t xml:space="preserve">Elaborar informe final consolidado de los resultados  de acuerdos de gestión </t>
  </si>
  <si>
    <t>TRANSPARENCIA Y ACCESO A LA INFORMACIÓN PÚBLICA</t>
  </si>
  <si>
    <t>3.1</t>
  </si>
  <si>
    <t>Plan anticorrupción 2016</t>
  </si>
  <si>
    <t>3.2</t>
  </si>
  <si>
    <t xml:space="preserve">Plan  trasparencia  y atención al ciudadano </t>
  </si>
  <si>
    <t>3.3</t>
  </si>
  <si>
    <t>Elaborar el plan de rendición de cuentas</t>
  </si>
  <si>
    <t>Plan de rendición de cuentas</t>
  </si>
  <si>
    <t xml:space="preserve">MEJORAMIENTO PARA LA GESTIÓN DEL PROCESO </t>
  </si>
  <si>
    <t xml:space="preserve">3.1 </t>
  </si>
  <si>
    <t>Realizar las actividades para la implementación de SIG</t>
  </si>
  <si>
    <t>100% de las acciones para implementar el SIG</t>
  </si>
  <si>
    <t>Seguimiento Informe de Implementación</t>
  </si>
  <si>
    <t>Realizar las acciones para mitigar los riesgos del proceso</t>
  </si>
  <si>
    <t>100% de las acciones para mitigar los riesgos del proceso</t>
  </si>
  <si>
    <t>Seguimiento Informe de riesgos</t>
  </si>
  <si>
    <t>SISTEMA INTEGRADO DE GESTIÓN</t>
  </si>
  <si>
    <t>Jefe Oficina Asesora de Planeación</t>
  </si>
  <si>
    <t>Una Bogotá que defiende y fortalece lo público</t>
  </si>
  <si>
    <t>Consolidar y Modernizar Organizacionalmente la UMV - Fortalecer la Gestión Institucional de la UMV</t>
  </si>
  <si>
    <t xml:space="preserve"> Fortalecimiento de la Función Administrativa y Desarrollo Institucional</t>
  </si>
  <si>
    <t xml:space="preserve"> Sistemas de mejoramiento de la gestión y de la capacidad operativa de las Entidades </t>
  </si>
  <si>
    <t>Implementar el Sistema Integrado de Gestión en el marco de la norma NTD-SIG 001: 2011</t>
  </si>
  <si>
    <t xml:space="preserve"> Implementación del SIG en el 100% de las entidades del Distrito Capital </t>
  </si>
  <si>
    <t>Apropiación, fortalecimiento y consolidación del Sistema Integrado de Gestión de la Entidad.</t>
  </si>
  <si>
    <t>SIG-PR-002 - SIG-PR-003</t>
  </si>
  <si>
    <t>Ponderación de la Actividad %</t>
  </si>
  <si>
    <t>Realizar sensibilizaciones y/o socializaciones con el fin de apoyar a los Procesos en la implementación de requisitos NTD-SIG-001:2011</t>
  </si>
  <si>
    <t>CONTRATISTA</t>
  </si>
  <si>
    <t>DOS (2) listados de asistencia a Sensibilizaciones y/o Socializaciones documento de conclusiones</t>
  </si>
  <si>
    <t xml:space="preserve">Apoyar y acompañar a los Procesos en realización de las actividades para el cumplimiento de los Lineamientos del Plan Distrital SIG </t>
  </si>
  <si>
    <t>Un (1) Informe de la implementación del Plan SIG Distrital</t>
  </si>
  <si>
    <t>Realizar el cargue del seguimiento a la implementación del SIG en el SISIG de la DDDI (Dirección Distrital de Desarrollo Institucional)</t>
  </si>
  <si>
    <t>UN (1) cargue al aplicativo SISIG de la DDDI</t>
  </si>
  <si>
    <t>Implementación del SIG con seguimiento del SISIG</t>
  </si>
  <si>
    <t>1.4</t>
  </si>
  <si>
    <t>Apoyar y acompañar a los Procesos  en la actualización de los elementos del MECI</t>
  </si>
  <si>
    <t>Un (1) Informe de actualización de los elementos del MECI</t>
  </si>
  <si>
    <t>Informe de actualización de los elementos del MECI</t>
  </si>
  <si>
    <t>1.5</t>
  </si>
  <si>
    <t xml:space="preserve">Realizar seguimiento a las actividades realizadas en primer semestre en el marco del PIGA, de acuerdo  a la información registrada por la Gerencia GASA en el informe semestral. </t>
  </si>
  <si>
    <t>Un (1) informe  de seguimiento del PIGA</t>
  </si>
  <si>
    <t xml:space="preserve">Un (1) informe  de seguimiento PIGA, que se presentará al Equipo Directivo SIG en la Revisión por la Dirección </t>
  </si>
  <si>
    <t>1.6</t>
  </si>
  <si>
    <t>2 Reuniones efectivas de Equipos SIG realizadas, ( un (1) Equipo Operativo SIG y Un (1) Equipo Directivo SIG)</t>
  </si>
  <si>
    <t>2 Actas de Reuniones de Equipos SIG (Operativo: Marzo - Directivo: Junio) con informes  SIG respectivos y listado de asistencia</t>
  </si>
  <si>
    <t>1.7.</t>
  </si>
  <si>
    <t>Realizar la medición del Plan Gerencial SIG que contiene el despliegue de la "Política SIG UAERMV"</t>
  </si>
  <si>
    <t>Plan Gerencial SIG con resultados</t>
  </si>
  <si>
    <t>Planificación, armonización, seguimiento y control de los componentes del SIG.</t>
  </si>
  <si>
    <t>SIG-PR-001 - SIG-PR-004</t>
  </si>
  <si>
    <r>
      <t xml:space="preserve">Documentación de los procesos  revisada normativamente </t>
    </r>
    <r>
      <rPr>
        <sz val="12"/>
        <color theme="1"/>
        <rFont val="Arial"/>
        <family val="2"/>
      </rPr>
      <t/>
    </r>
  </si>
  <si>
    <t>Adelantar una mesa de trabajo para la elaboración y/o actualización de las matrices de  riesgos a los procesos vigentes</t>
  </si>
  <si>
    <t>Matrices de Riesgos de los 20 procesos actualizadas</t>
  </si>
  <si>
    <t>1 Matriz de Riesgos de Procesos de la Entidad actualizada y aprobada por el(la) Representante de la Alta Dirección</t>
  </si>
  <si>
    <t>Medir al Cliente Interno UAERMV, a través de la aplicación de la Encuesta de Satisfacción y aplicación del Sondeo de Satisfacción</t>
  </si>
  <si>
    <t xml:space="preserve">Encuesta de satisfacción aplicada al 70% de los empleados públicos con los formatos: SIG-FM-006 y/o  SIG-FM-005 </t>
  </si>
  <si>
    <t>Informe semestral de encuesta, presentada ante el Equipo Directivo SIG</t>
  </si>
  <si>
    <t>Copia de Seguridad de la Documentación o Información documentada y controlada por el SIG</t>
  </si>
  <si>
    <t>SIG-PR-001</t>
  </si>
  <si>
    <t>100% de la documentación  o Información Documentada del proceso SIG revisada</t>
  </si>
  <si>
    <t>Documentos  o Información Documentada del Proceso SIG actualizados y aprobados</t>
  </si>
  <si>
    <t>Informe de seguimiento de la implementación de riesgos del proceso SIG</t>
  </si>
  <si>
    <t>GESTION ESTRATEGICA</t>
  </si>
  <si>
    <t>COMUNICACIONES</t>
  </si>
  <si>
    <t>Una Bogotá Humana que defiende y fortalece lo público</t>
  </si>
  <si>
    <t>Sistemas de mejoramiento de la Gesitón y de la capacidad operativa de las entidades</t>
  </si>
  <si>
    <t>Fortalecimiento de la función adminsitrativa y Desarrollo Institucional</t>
  </si>
  <si>
    <t xml:space="preserve">GENERACIÓN DE SENTIDO DE PERTENENCIA Y TRABAJO EN EQUIPO </t>
  </si>
  <si>
    <t>Realizar capacitaciones al interior del procesos en lo relacionado con la caracterización, los procedimientos y la documentación</t>
  </si>
  <si>
    <t>2 capacitaciones en el año</t>
  </si>
  <si>
    <t xml:space="preserve">Socializar el manual gestión al interior de la Unidad </t>
  </si>
  <si>
    <t xml:space="preserve">4 piezas para la campaña informativa </t>
  </si>
  <si>
    <t>Elaborar piezas informativas digitales de la plataforma estratégica de la entidad</t>
  </si>
  <si>
    <t xml:space="preserve"> 3 piezas informativas</t>
  </si>
  <si>
    <t>Piezas informativas</t>
  </si>
  <si>
    <t>Realizar 2 campañas internas que generen sentidos de pertenencia</t>
  </si>
  <si>
    <t>Publicación mensual de la revista mi calle en medio virtual</t>
  </si>
  <si>
    <t xml:space="preserve">4  publicaciones </t>
  </si>
  <si>
    <t xml:space="preserve">MEJORAMIENTO DE LA MARCA Y DE LA REPUTACIÓN DE LA ENTIDAD FRENTE A LOS MEDIOS DE COMUNICACIÓN Y LA CIUDADANIA </t>
  </si>
  <si>
    <t xml:space="preserve">Realizar reuniones de relacionamiento con medios de comunicación </t>
  </si>
  <si>
    <t xml:space="preserve">8 Reuniones </t>
  </si>
  <si>
    <t xml:space="preserve">10 reuniones </t>
  </si>
  <si>
    <t>Desarrollar un encuentro  deportivo entre la UMV y medios de comunicación</t>
  </si>
  <si>
    <t xml:space="preserve">1 encuentro deportivo </t>
  </si>
  <si>
    <t xml:space="preserve">Ruedas de prensa  </t>
  </si>
  <si>
    <t>2 ruedas de prensa</t>
  </si>
  <si>
    <t xml:space="preserve">GESTIÓN DE LA INFORMACIÓN </t>
  </si>
  <si>
    <t>GESTIÓN DOCUMENTAL</t>
  </si>
  <si>
    <t>SECRETARÍA GENERAL</t>
  </si>
  <si>
    <t>Planear, organizar y controlar la documentación producida y recibida por La Entidad de acuerdo con la normatividad vigente con el fin de facilitar la consulta, conservación  y utilización para la toma de decisiones y asegurar la memoria Institucional.</t>
  </si>
  <si>
    <t>Fortalecimiento de la función administrativa y desarrollo institucional</t>
  </si>
  <si>
    <t>sistemas de mejoramiento de la getión y de la capacidad operativa de las entidades</t>
  </si>
  <si>
    <t>Fortalecer la gestión documental de la entidad.</t>
  </si>
  <si>
    <t>implementar el 100% de las entidades del distrito el Sistema Integrado de Gestión</t>
  </si>
  <si>
    <t>Implementar el Programa de Gestión Documental (PGD) de acuerdo al cronograma de actividades etablecido para el primer semestre de 2016.</t>
  </si>
  <si>
    <t xml:space="preserve">100% del cronogama para el primer semestre de 2016 cumplido </t>
  </si>
  <si>
    <t>un (1) informe de implentación y seguimiento del PGD</t>
  </si>
  <si>
    <t>Implementar el Plan Institucional de archivos (PINAR) de acuerdo al cronograma de actividades etablecido para el primer semestre de 2016</t>
  </si>
  <si>
    <t>un (1) informe de implentación y seguimiento del PINAR</t>
  </si>
  <si>
    <t>Construir o formular la politica de cero (0) papel para la entidad</t>
  </si>
  <si>
    <t>Documento de formulación de la política</t>
  </si>
  <si>
    <t xml:space="preserve">Levantar el inventario documental de 1.000 Mts lineales del archivo central </t>
  </si>
  <si>
    <t>1000 Mts lineales inventariados.</t>
  </si>
  <si>
    <t xml:space="preserve">Inventarios actualizados </t>
  </si>
  <si>
    <t xml:space="preserve">Inventario de trasferencia </t>
  </si>
  <si>
    <t xml:space="preserve">Implementación de las tablas de Valoración Documental   en el archivo central  </t>
  </si>
  <si>
    <t xml:space="preserve"> Dos (2) capacitaciones al personal del archivo central.</t>
  </si>
  <si>
    <t>1.7</t>
  </si>
  <si>
    <t xml:space="preserve"> Implementación de tablas de retención Documental</t>
  </si>
  <si>
    <t>Desarrollar 20 jornadas de socialización.</t>
  </si>
  <si>
    <t>Listados de asistencia.</t>
  </si>
  <si>
    <t>1.8</t>
  </si>
  <si>
    <t>Publicar la información   que solicita la ley trasparencia en materia de Gestión documental.</t>
  </si>
  <si>
    <t>productos publicados en la pagina WEB de la entidad</t>
  </si>
  <si>
    <t>GESTION JURIDICA</t>
  </si>
  <si>
    <t>JURIDICA</t>
  </si>
  <si>
    <t>MARCELA GONZALEZ SANCHEZ</t>
  </si>
  <si>
    <t>Generar los mecanismos que permitan la prevención del daño antijurídico y el fortalecimiento de la asesoría jurídica</t>
  </si>
  <si>
    <t>Formular Políticas para la prevencion del daño Antijuridico</t>
  </si>
  <si>
    <t xml:space="preserve">Capacitacion sobre la construccion de politicas para prevenir la  el daño antijuridico del estado </t>
  </si>
  <si>
    <t xml:space="preserve">Un (1) capacitación </t>
  </si>
  <si>
    <t>1 profesional experto en temas de politicas publicas</t>
  </si>
  <si>
    <t xml:space="preserve">Listas de asistencia </t>
  </si>
  <si>
    <t>Secretaria/o tecnico del Comité  de Concilaición</t>
  </si>
  <si>
    <t xml:space="preserve"> 8 Actas de Comité de Conciliación</t>
  </si>
  <si>
    <t>Actualizar el reglamento del Comité de Conciliaión</t>
  </si>
  <si>
    <t>un (1) reglamento</t>
  </si>
  <si>
    <t>Reglamento actualziado</t>
  </si>
  <si>
    <t>Fortalecimiento SIG</t>
  </si>
  <si>
    <t>Actualización y/o verificación de los indicadores de gestión</t>
  </si>
  <si>
    <t>1 profesional experto en temas Admisnitrativos</t>
  </si>
  <si>
    <t>Hoja de vida de los indicadores actualizadas</t>
  </si>
  <si>
    <t>1 documento de Procedimiento Actualizado</t>
  </si>
  <si>
    <t>Gestión Adminitrativa</t>
  </si>
  <si>
    <t>Talento Humano</t>
  </si>
  <si>
    <t>Carlos Alberto Sanabria Zambrano</t>
  </si>
  <si>
    <t>3. Consolidar y Modernizar Organizacionalmente la UAERMV- Fortalecer la Gestión Insitucional</t>
  </si>
  <si>
    <t xml:space="preserve"> Sistemas de mejoramiento de la Gesitón y de la capacidad operativa de las entidades</t>
  </si>
  <si>
    <t>Reformular los elementos estrategicos de la entidad tomando como referente el plan de desarrollo Bogotá Humana.</t>
  </si>
  <si>
    <t xml:space="preserve"> Fortalecimiento de la función adminsitrativa y Desarrollo Institucional</t>
  </si>
  <si>
    <t>Fortalecimeinto del Talento Humano de la UAERMV</t>
  </si>
  <si>
    <t>Llevar a cabo 10 cursos en el marco de la ejecución  Plan institucional de formación y capacitación 2015</t>
  </si>
  <si>
    <t xml:space="preserve"> 10 programas de capacitaciónrecibidos por los funcionarios designados en el marco del desarrollo del PIC 2015</t>
  </si>
  <si>
    <t>Dos 2 jornadas de fomento de la integración.</t>
  </si>
  <si>
    <t>Listas de asistencia</t>
  </si>
  <si>
    <t>Implementación del Sistema de Seguridad y Salud en el Trabajo.</t>
  </si>
  <si>
    <t xml:space="preserve">Un (1) programa </t>
  </si>
  <si>
    <t>Documento que contien la programación de las capacitaciones</t>
  </si>
  <si>
    <t xml:space="preserve">Gestión Técnica del Mejoramiento de la Malla Vial Local </t>
  </si>
  <si>
    <t>Planificación del Desarrollo Vial Local</t>
  </si>
  <si>
    <t>Ruth Mireya Fajardo - Subdirectora Técnica de Mejoramiento de la Malla Vial Local</t>
  </si>
  <si>
    <t xml:space="preserve"> Un territorio que enfrenta el cambio climático y se ordena alrededor del agua.</t>
  </si>
  <si>
    <t>Mejorar la Malla Vial Local priorizada a partir de los Presupuestos Participativos fortaleciendo la participación ciudadana.</t>
  </si>
  <si>
    <t>Movilidad Humana</t>
  </si>
  <si>
    <t>Ampliación, mejoramiento y consevación del subsistema vial de la ciudad (arterial, intermedia, local y rural)</t>
  </si>
  <si>
    <t>Estrategia: Identificar y aplicar instrumentos de Participación Ciudadana para la Planificación que contribuyan al Desarrollo de la Malla Vial Local</t>
  </si>
  <si>
    <t xml:space="preserve"> Conservación y rehabilitación del 13% de la malla vial local (1080 Km)</t>
  </si>
  <si>
    <t xml:space="preserve">Mejorar la Gestión Técnica </t>
  </si>
  <si>
    <t>Evaluación de Vías</t>
  </si>
  <si>
    <t xml:space="preserve">Complementar  la metodología para diseñar la estrategia de intervenciones de la misionalidad de la UAERMV en la malla vial local  </t>
  </si>
  <si>
    <t>1 documento</t>
  </si>
  <si>
    <t>Metodología complementada</t>
  </si>
  <si>
    <t>Ajustar el modelo de priorización para la planificación operativa misional de la Entidad</t>
  </si>
  <si>
    <t>1 Modelo ajustado</t>
  </si>
  <si>
    <t>*Profesionales de Planta</t>
  </si>
  <si>
    <t>Documento ajustado para aprobación del SIG</t>
  </si>
  <si>
    <t>Actualizar la información de los diagnósticos de la SMVL con base en los recorridos de diagnóstico visual en la malla vial local, con el fin de seleccionar las vías susceptibles de intervención en los diferentes Programas que adelante la Entidad acorde con su misionalidad, inicialmente en las localidades que no alcanzaron a ser intervenidas bajo el Programa de Ciencia y Tecnología</t>
  </si>
  <si>
    <t>6 actualizaciones (listados y bases de datos)</t>
  </si>
  <si>
    <t>Realizar la Georreferenciación de los segmentos viales que puedan ser objeto de intervención de la Entidad, con el fin de obtener un producto cartográfico para verificación de viabilidad técnica y actualización del estado del segmento</t>
  </si>
  <si>
    <t xml:space="preserve"> Actualización de listados y cartografia mensual</t>
  </si>
  <si>
    <t>6 actualizaciones (listados y Planos)</t>
  </si>
  <si>
    <t>Generar listados de vías que cumplan variables técnicas y sociales en las vías preseleccionadas susceptibles de intervención para continuar con los programas y proyectos que se desarrollan en la Entidad</t>
  </si>
  <si>
    <t>1 Informe de preselección de ejes viales</t>
  </si>
  <si>
    <t>Informe de preselección de ejes viales a ejecutar a través de los Programas</t>
  </si>
  <si>
    <t>Realizar la viabilidad tecnica en interacción con otras entidades. Una vez realizados los diagnosticos y la priorización de segmentos viales , se consulta con las diferentes entidades del Distrito (EAB,IDU,Planeación, DADEP),la necesidad de intervención de redes humedas, la disposición de reservas, la legalidad de los segmentos, entre otros y dependiendo del tipo de intervención del segmento y de la distribución de metas físicas proyectadas por localidad, determinar en que programa que adelanta la Entidad se puede priorizar</t>
  </si>
  <si>
    <t>1 Listado de segmentos viabilizados</t>
  </si>
  <si>
    <t>Listado de segmentos viabilizados para solicitud de reservas, oficios que soporten la solicitud a las Entidades del Distrito</t>
  </si>
  <si>
    <t>Programar  y realizar de acuerdo con los  recursos  disponibles, las actividades  de estudios de tránsito y  de exploración geotécnica) para elaborar los estudios y diseños de estructura de pavimento en los segmentos que lo requieran</t>
  </si>
  <si>
    <t>10 Km/carril</t>
  </si>
  <si>
    <t>Kilómetros/carril de segmentos viales con diseño de estructura</t>
  </si>
  <si>
    <t>Elaborar los diseños geométricos y/o parametrizaciones geométricas con base en la informacion  (levantamientos topograficos y/o localización directa) suministrada por la Entidad en los segmentos definidos previa evaluación técnica</t>
  </si>
  <si>
    <t>2 Km/carril</t>
  </si>
  <si>
    <t xml:space="preserve">Kilómetros/carril  de CIVs  con topografias y diseños geométricos </t>
  </si>
  <si>
    <t>Actualizar los Análisis de Precios Unitarios (APUs) de las metas fisicas a ejecutar con recursos de la misionalidad de la Entidad,con base en las compras de insumos realizadas  para las diferentes actividades de obra durante la vigencia</t>
  </si>
  <si>
    <t>2 Informes de actualización de precios</t>
  </si>
  <si>
    <t>2 Informes de avance actualización de APUs</t>
  </si>
  <si>
    <t>Realizar visitas técnicas de evaluación de vias, cuando asi se requiera  de acuerdo con la competencia de la UMV y dar respuesta a los grupos de interés</t>
  </si>
  <si>
    <t xml:space="preserve">3 Informe bimensual (consolidado) de visita técnica </t>
  </si>
  <si>
    <t>Establecer la programación y seguimiento de los segmentos viales de rehabilitación y/o mantenimiento  de la misionalidad  de la Entidad, articulado con la Gerencia de Intervención</t>
  </si>
  <si>
    <t>3 Informes de avance</t>
  </si>
  <si>
    <t>3 Informes de avance de programación</t>
  </si>
  <si>
    <t>Formular los planes de manejo de tránsito especificos según la  programación de los segmentos viales a intervenir con recursos de la Entidad cuando se requiera</t>
  </si>
  <si>
    <t xml:space="preserve">Informe bimensual de avance de gestiones de PMT </t>
  </si>
  <si>
    <t>Suministrar la información alfanumérica para el desarrollo e implementación de un sistema de información articulado con el Proceso de Tecnología de la Información y Sistemas y la Gerencia de Intervención de la Entidad,  para consolidación y generación de base de datos y cartografia que permita realizar consultas de los segmentos viales visitados, priorizados y ejecutados por la UAERMV.</t>
  </si>
  <si>
    <t>2 Informes de avance</t>
  </si>
  <si>
    <t>Informe de avance de la implementacion de consultas a la   Base de Datos</t>
  </si>
  <si>
    <t>Elaborar un procedimiento para el seguimiento a las intervenciones en la malla vial local realizadas por la Entidad</t>
  </si>
  <si>
    <t>1 Procedimiento</t>
  </si>
  <si>
    <t>Procedimiento SMVL para aprobación del SIG</t>
  </si>
  <si>
    <t xml:space="preserve">Continuar con la consolidación de la información de diagnósticos y diseños de estructura de pavimento en un sistema de información </t>
  </si>
  <si>
    <t>1 Base de datos actualizada</t>
  </si>
  <si>
    <t>Informe de avance</t>
  </si>
  <si>
    <t>Fortalecer la asistencia técnica  a las  localidades</t>
  </si>
  <si>
    <t>Asistencia Técnica a Localidades</t>
  </si>
  <si>
    <t>Producir informes ejecutivos de avance de las vias priorizadas en los diferentes programas que adelanta la Entidad</t>
  </si>
  <si>
    <t>19 Informes ejecutivos</t>
  </si>
  <si>
    <t>Informes ejecutivos por localidad</t>
  </si>
  <si>
    <t>Atender proposiciones del Concejo Distrital y citaciones convocadas por grupos de interes como las Juntas administradoras  Locales y demás entes Distritales.</t>
  </si>
  <si>
    <t>Requerimientos gestionados de competencia de la SMVL</t>
  </si>
  <si>
    <t xml:space="preserve">Dar asistencia técnica a las Alcaldias  Locales del D.C. en la focalización de recursos de la vigencia 2015 para la planeación de la inversión relacionada con la rehabilitación y mantenimiento de la malla vial local </t>
  </si>
  <si>
    <t>Documentos y evidencias de asitencia técnica brindada por localidad</t>
  </si>
  <si>
    <t>Investigar estrategicamente y desarrollar actividades cientificas para innovación  y/o experimentación de Tecnologías No Convencionales</t>
  </si>
  <si>
    <t xml:space="preserve">Investigacion Estratégica </t>
  </si>
  <si>
    <t>Elaborar un documento de la tecnologia de inyección en frio a presión neumática</t>
  </si>
  <si>
    <t>Documento elaborado</t>
  </si>
  <si>
    <t xml:space="preserve">Coordinar y supervisar el seguimiento y control de las intervenciones realizadas en los tramos de prueba  del Contrato 183 del 2012  para la UAERMV con el acompañamiento de la Universidad Nacional de Colombia. Enviar informes de avance  a la Dirección General  y a la Subdirección de Produccion e Intervención </t>
  </si>
  <si>
    <t>Profesionales de Planta</t>
  </si>
  <si>
    <t xml:space="preserve">Informes de avance,control y seguimiento a los tramos de prueba, documento final </t>
  </si>
  <si>
    <t xml:space="preserve">Identificar proyectos de investigación  de nuevas tecnologias y/o tecnologías no convencionales en relación con el mantenimiento y/o rehabilitación de la malla vial  local </t>
  </si>
  <si>
    <t xml:space="preserve"> 2 Proyectos</t>
  </si>
  <si>
    <t>Proyectos Identificados</t>
  </si>
  <si>
    <t>Realizar el seguimiento a las intervenciones efectuadas con la tecnología de parcheo mecanizado con inyección a presión neumática (Segundos seguimientos y muestra aleatoria)</t>
  </si>
  <si>
    <t>6 Informes de 2do seguimiento y 4 Informes de muestra aleatoria</t>
  </si>
  <si>
    <t>Informes de seguimiento</t>
  </si>
  <si>
    <t>Plantear y desarrollar con Instituciones de Educativas públicas y/o privadas, la posibilidad de llevar a cabo un convenio o contrato cuyo objeto sea el "Desarrollar proyectos de investigación científica, técnica y tecnológica en materia de mantenimiento y rehabilitación de malla vial local"</t>
  </si>
  <si>
    <t>1 Reporte de avance</t>
  </si>
  <si>
    <t>Reporte de avance de gestión realizada, Actas de reunión</t>
  </si>
  <si>
    <t xml:space="preserve">4.1 </t>
  </si>
  <si>
    <t>4.2</t>
  </si>
  <si>
    <t>Gestión Técnica de Mejoramiento de la Malla Vial Local</t>
  </si>
  <si>
    <t>AÑO 2016</t>
  </si>
  <si>
    <t>Comercialización de Servicios</t>
  </si>
  <si>
    <t>Subdirección Técnica de Mejoramiento de la Malla Vial Local - SMVL</t>
  </si>
  <si>
    <t>Un territorio que enfrenta el cambio climático y se ordena alrededor del agua.</t>
  </si>
  <si>
    <t>Movilidad Humana: dará prioridad en el siguiente orden: a las y los peatones, las y los ciclistas, al transporte masivo sobre el vehículo particular y a la introducción de la energía eléctrica en el transporte masivo.</t>
  </si>
  <si>
    <t xml:space="preserve">Ampliación, mejoramiento y consevación del subsistema vial de la ciudad (arterial, intermedia, local y rural). </t>
  </si>
  <si>
    <t xml:space="preserve"> Atender y mantener  la demanda actual de bienes y servicios.</t>
  </si>
  <si>
    <t>De 8.316 Km. carril (62% mal estado y 24% estado regular)-1080 Km/carril para la UMV.</t>
  </si>
  <si>
    <t>Ponderación Actividad</t>
  </si>
  <si>
    <t xml:space="preserve">Llevar a cabo la caracterización de los Productos, Bienes y/o Servicios de acuerdo co el lineamiento N°6 entregado por la direccción distrital de desarrollo institucional   </t>
  </si>
  <si>
    <t xml:space="preserve">Un (1)  Documento de caracterización de producto </t>
  </si>
  <si>
    <t xml:space="preserve">Memorando, Un (1)  Documento de caracterización de producto </t>
  </si>
  <si>
    <t>Realizar el levantamiento de información de  los costos de producción de cada uno de los productos y/o servicios que la UAERMV ofrecera en 2016</t>
  </si>
  <si>
    <t>Un (1)  Documento con la relacion de costos de producción de los  productos y/o servicios que la UAERMV ofrecera en 2016</t>
  </si>
  <si>
    <t xml:space="preserve">Memorando, Un (1)  Documento con la tabla de costos </t>
  </si>
  <si>
    <t>Realizar un comparativo de los ultimos 2 años y lograr el promedio de tiempo de rehabilitación y/o mantenimiento de los segmentos intervenidos.</t>
  </si>
  <si>
    <t>Un (1) Documento con el promedio de tiempo de intervención para rehabilitación y/o mantenimiento de los segmentos ejecutados.</t>
  </si>
  <si>
    <t>Memorando, Un (1) Documento con el promedio de tiempo de intervención para rehabilitación y/o mantenimiento de los segmentos ejecutados.</t>
  </si>
  <si>
    <t>Realizar comparativo de los costos presupuestados v/s ejecutados de los servicios contenidos en el portafolio UMV, de los dos ultimos años para realizar un analisis de costos.</t>
  </si>
  <si>
    <t>Un (1) Documento con el analisis de las diferencias de costos para los productos y/o servicios contenidos en el portafolio.</t>
  </si>
  <si>
    <t>Memorando, Un (1)  Documento con el analisis de las diferencias de costos para los productos y/o servicios contenidos en el portafolio.</t>
  </si>
  <si>
    <t>Seguimiento y solución al plan de mejoramiento del proceso</t>
  </si>
  <si>
    <t xml:space="preserve">Lograr el cumplimiento al  100% de los requerimientos con las soluciones. </t>
  </si>
  <si>
    <t>Encuestas estudio</t>
  </si>
  <si>
    <t>Seguimiento y solucion al plan de mejoramiento de la Contraloria.</t>
  </si>
  <si>
    <t>Documento de análisis.</t>
  </si>
  <si>
    <t>ACCIÓN ESTRATÉGICA: MEJORAMIENTO PARA LA GESTION DEL PROCESO</t>
  </si>
  <si>
    <t>GESTIÓN JURÍDICA Y CONTRACTUAL</t>
  </si>
  <si>
    <t>CONTRATACIÓN</t>
  </si>
  <si>
    <t>Una Bogotá  que defiende y fortalece lo público</t>
  </si>
  <si>
    <t xml:space="preserve">                              Consolidar y Modernizar Organizacionalmente la UMV - Fortalecer la Gestión Institucional de la UMV. </t>
  </si>
  <si>
    <t xml:space="preserve">Fortalecimiento de la función administrativa y desarrollo institucional. </t>
  </si>
  <si>
    <t>Sistemas de mejoramiento de la Gestión de la capacidad operativa de las Entidades.</t>
  </si>
  <si>
    <t>Fortalecer el proceso de contratación de la entidad.</t>
  </si>
  <si>
    <t xml:space="preserve">Implementar el 100% de las entidades del distrito el Sistema Integrado de Gestión. </t>
  </si>
  <si>
    <t>ACCIÓN ESTRATÉGICA: 1</t>
  </si>
  <si>
    <t xml:space="preserve">Armonización del proceso de contratación con directrices de nivel central e internas y las necesidades de la entidad. </t>
  </si>
  <si>
    <t>Socializar al interior de la Entidad las diferentes directrices y lineamientos internos y externos dados para el proceso de contratación.</t>
  </si>
  <si>
    <t>Dos circulares (2) informtivas en temas relacionados con los lineamientos internos y externos dados para el proceso de contratación.</t>
  </si>
  <si>
    <t>Humanos</t>
  </si>
  <si>
    <t>Dos circulares (2) informtivasl</t>
  </si>
  <si>
    <t>ACCIÓN ESTRATÉGICA: 2</t>
  </si>
  <si>
    <t xml:space="preserve"> Fortalecimiento de los criterios del  proceso de contratación.</t>
  </si>
  <si>
    <t>Realizar reuniones al interior del área de contratos con el fin de unificar criterios</t>
  </si>
  <si>
    <t>Tres (3) Criterios Unificados</t>
  </si>
  <si>
    <t>Actas de reunión</t>
  </si>
  <si>
    <t>Se envió memorando a los gerentes de proyectos de inversión para que remitan sos solicitudes de contratación</t>
  </si>
  <si>
    <t>Convocar al comité de contratación.</t>
  </si>
  <si>
    <t xml:space="preserve">Tres (3) covocatorias </t>
  </si>
  <si>
    <t>Tres (3) Actas de comité</t>
  </si>
  <si>
    <t>No hubo comité en el primer trimeste</t>
  </si>
  <si>
    <t>Realizar la contratación de profesionales de apoyo  para la elaboración de los procesos de contratación y atención a los requerimientos de las diferentes áreas.</t>
  </si>
  <si>
    <t>Cuatro (4) profesionales contratados para el área de contratos</t>
  </si>
  <si>
    <t>Contratos de prestación de servicios profesionales</t>
  </si>
  <si>
    <t>Se contrataron seis profesionales para apoyar el proceso de contratación</t>
  </si>
  <si>
    <t>ACCIÓN ESTRATÉGICA: 3</t>
  </si>
  <si>
    <t>Fortalecimiento de la etapa de planeación de los procesos de contratación</t>
  </si>
  <si>
    <t>Requerir a las dependencias para que den cumplimiento al plan de adquisiciones dentro de los términos establecidos y así evitar represamientos.</t>
  </si>
  <si>
    <t xml:space="preserve">Humanos   </t>
  </si>
  <si>
    <t xml:space="preserve">Cinco (5) comunicaciones </t>
  </si>
  <si>
    <t>ACCIÓN ESTRATÉGICA: 4</t>
  </si>
  <si>
    <t>IMPLEMENTACIÓN DEL PROCEDIMIENTO DE LIQUIDACIÓN DE CONTRATOS</t>
  </si>
  <si>
    <t xml:space="preserve"> </t>
  </si>
  <si>
    <t>4.1</t>
  </si>
  <si>
    <t>Elaborar e implementar el procedimiento para la liquidación de contratos</t>
  </si>
  <si>
    <t>1 procedimientos creado</t>
  </si>
  <si>
    <t>Humanos y logísticos</t>
  </si>
  <si>
    <t>Socializar el procedimiento de liquidación de contratos</t>
  </si>
  <si>
    <t>Dos (2) socializacines</t>
  </si>
  <si>
    <t>Servidores informados sobre el procedimiento</t>
  </si>
  <si>
    <t>4.3</t>
  </si>
  <si>
    <t>Actualización y/o verificación de los indicadores de gestión del proceso</t>
  </si>
  <si>
    <t xml:space="preserve">Humanos </t>
  </si>
  <si>
    <t>Formatos actualizados aprobados</t>
  </si>
  <si>
    <t>ACCIÓN ESTRATÉGICA: 5</t>
  </si>
  <si>
    <t>5.1</t>
  </si>
  <si>
    <t>5.2</t>
  </si>
  <si>
    <t xml:space="preserve">Gestión de la información </t>
  </si>
  <si>
    <t>Sistemas de Información y Tecnologia</t>
  </si>
  <si>
    <t xml:space="preserve">Brindar soporte a los procesos misionales y demás procesos de  apoyo con políticas orientadas al uso adecuado y eficiente de la tecnología, facilitando  los elementos necesarios para que la entidad  pueda desarrollar eficientemente sus objetivos. </t>
  </si>
  <si>
    <t>Fortalecimiento  de la función adminsitrativa y Desarrollo Institucional</t>
  </si>
  <si>
    <t>Fortalecer el desarrollo e implementación de las Tecnologias de la Información y la Comunicación -TIC en el marco del Plan de Desarrollo Bogotá Humana</t>
  </si>
  <si>
    <t>Fortalecimiento del equipo profesional, técnico y de soporte.</t>
  </si>
  <si>
    <t>SISTEMA DE INFORMACIÓN Y TECNOLOGIA</t>
  </si>
  <si>
    <t>Desarrollar un documento diagnostico que evidencien la necesidad de contar con el personal necesario (tres profesionales y dos técnicos) y con el conocimiento profesional y técnico indispensable para llevar a cabo las acciones presentadas en el Plan de Acción y las demás que se presenten durante la vigencia.</t>
  </si>
  <si>
    <t>Documento diagnostico de necesidades de personal del area de sistemas</t>
  </si>
  <si>
    <t>Fortalecimiento de la Infraestructura de los sistemas de información, comunicaciones y su respectivo soporte técnico.</t>
  </si>
  <si>
    <t>Adquirir tres (3) servidores para el remplazo de servidores por obsolecencia</t>
  </si>
  <si>
    <t>Tres (3) servidores instalados y funcionando</t>
  </si>
  <si>
    <t>Adquirir 100 de equipos de computo para remplazar los equipos por obsoletos.</t>
  </si>
  <si>
    <t xml:space="preserve">Adquisición, instalación, puesta en funcionamiento y soporte por tres (3) años de cien (100) equipos de computo incluyendo software licenciado de sistema operativo y office. </t>
  </si>
  <si>
    <t>Cien (100) equipos de computo incluyendo software licenciado de sistema operativo y office instalados y en funcionamiento.</t>
  </si>
  <si>
    <t xml:space="preserve">Realizar el mantenimiento y adecuación de la red electríca regulada </t>
  </si>
  <si>
    <t>Adquisición, isntalación, puesta en funcionamiento y soporte técnico por tres años de una UPS.</t>
  </si>
  <si>
    <t>Mantenimiento del sistema de correo electrónico de la Entidad  y adecuarla de conformidad con el proyecto de la Alta Concejeria de TIC´s de la Secretaría General de la Alcaldía Mayor de Bogotá)</t>
  </si>
  <si>
    <t xml:space="preserve">Mantener 200 cuentas de correo electronico </t>
  </si>
  <si>
    <t>Continuidad en el uso de 200 cuentas de correo electronico de la entidad.</t>
  </si>
  <si>
    <t>Adquirir equipos de comunicaciones (para adecuar la red de datos de la entidad)</t>
  </si>
  <si>
    <t>Adquisición de los equipos de comunicaciones para la adecuanción de la red de datos de la entidad.</t>
  </si>
  <si>
    <t>Adquisición, isntalación, puesta en funcionamiento y soporte técnico de los equipos de comunicaciones de la sede operativa de la entidad.</t>
  </si>
  <si>
    <t>Adecuar la plataforma telefónica y  comunicacion a internet de conformidad con las necesidades de la Unidad (Mantener y disponer de los elementos de la plataforma telefónica y comunicaciones a datos externos e internet y adecuarla de conformidad con el proyecto de la Alta Concejeria de TIC´s de la Secretaría General de la Alcaldía Mayor de Bogotá)</t>
  </si>
  <si>
    <t>Adecuación de cincuenta y cinco (55) telefonos con sus respectivas lineas telefonicas conforme al proyecto  con la alta consejeria. Integracion en las diferentes enteidades por medio de la Comunicación en la red de datos Distrital de Conectividad</t>
  </si>
  <si>
    <t>Sercicio d e instalación, puesta en funcionamiento y soporte técnico de cincuenta y cinco (55) telefonos IP convenio con alta consejeria TIC´s. Comunicación en la red de datos Distrital de Conectividad</t>
  </si>
  <si>
    <t>Brindar soporte técnico del sistema de aire acondicionado del centro de computo de la entidad.</t>
  </si>
  <si>
    <t>Tres (3) mantenimientos preventivos  y todos los correctivos necearios para mantener el sistema de aire acondicinado en perfecto funcionamiento. (Incluye repuestos)</t>
  </si>
  <si>
    <t>Sistema de aire acondiconado funcionando en perfecto estado - soportes de mantenimiento</t>
  </si>
  <si>
    <t>Brindar soporte técnico de las antenas de comunicaciones.</t>
  </si>
  <si>
    <t>Llevar a cabo seis (6) mantenimientos preventivos  y todos los correctivos necearios para mantener el sistema de antenas de comunicaciones de la entidad en perfecto estado y funcionando. (Incluye repuestos)</t>
  </si>
  <si>
    <t>Sistema de comunicaciones via antenas funcionando en perfecto estado.</t>
  </si>
  <si>
    <t>2.9</t>
  </si>
  <si>
    <t>Brindar servicio se impresión, fotocopiado y scaner incluyendo soporte técnico a los equipos de computo e impresoras de la entidad.</t>
  </si>
  <si>
    <t>Llevar a cabo seis (6) mantenimientos preventivos  y todos los correctivos necearios para mantener los equipos de computo de la entidad funcionando.</t>
  </si>
  <si>
    <t>Cubrir el 100% de los servicios de impresión, copiado y escaner.</t>
  </si>
  <si>
    <t>2.10</t>
  </si>
  <si>
    <t>Adquisición de respuestos y partes para brindar Soporte técnico de servidores y centro de computo</t>
  </si>
  <si>
    <t>Llevar a cabo dos (2) mantenimientos preventivos  y todos los correctivos necearios para mantener el sistema de servidores y centro de computo de la entidad en perfecto estado y funcionando. (Incluye repuestos)</t>
  </si>
  <si>
    <t>Sistema de servidores y centro de computo funcionando en perfecto estado.Documento soporte de las actividades realizadas</t>
  </si>
  <si>
    <t>2.11</t>
  </si>
  <si>
    <t>Mantener actualizad la página WEB para la entidad.</t>
  </si>
  <si>
    <t>Pagina actualizada con la capacidad de desarrollo de nuevos modulos acorde a las necesidades de la entidad</t>
  </si>
  <si>
    <t>Implementación de sistemas de información que permita la integración para toma de decisiones en tiempo real.</t>
  </si>
  <si>
    <t>Adquisición y Actualización de licenciamiento de software de la Entidad (antivirus)</t>
  </si>
  <si>
    <t>Seguimiento y Soporte del Sistema de Gestión Documental en temas de correspondencia (ORFEO).</t>
  </si>
  <si>
    <t>Implementación de sistemas de seguridad informática y planes de contingencia que garanticen la continuidad de la operación de la entidad y la recuperación de la información en caso de emergencias.</t>
  </si>
  <si>
    <t xml:space="preserve">Actualizar el PESTIC </t>
  </si>
  <si>
    <t xml:space="preserve">Actualización y sensibilización del Plan Estrategico de Tecnologias de la Información y las Comunicaciones </t>
  </si>
  <si>
    <t>Dar a conocer las políticas de seguridad de la información a través de charlas, tips, comunicaciones y capacitaciones a los funcionarios de la entidad.</t>
  </si>
  <si>
    <t>Actualización y sensibilización de las políticas de seguridad de la información realizando tres (3) capacitaciones.</t>
  </si>
  <si>
    <t>Interiorizar el Plan de contingencia dentro del Grupo de Apoyo Informatico y reglamentar las actividades de las que se compone.</t>
  </si>
  <si>
    <t>Tener un Plan de acción actualizado e interiorizado</t>
  </si>
  <si>
    <t>4.4</t>
  </si>
  <si>
    <t>Realizar los procesos del servicio de Backup de acuerdo al cronograma implementado.</t>
  </si>
  <si>
    <t>Documento evidencia de realización de back ups</t>
  </si>
  <si>
    <t>4.5</t>
  </si>
  <si>
    <t>Realizar el mantenimiento de firewall, dominio y demas sistemas de la entidad.</t>
  </si>
  <si>
    <t>Realizar seis (6)  mantenimiento preventivo correctivo mensual del firewall y el dominio de los sistemas de la entidad</t>
  </si>
  <si>
    <t>4.6</t>
  </si>
  <si>
    <t>Interiorizar el proceso de Sistemas de Información y Tecnología dentro del Grupo de Apoyo para mejorar la eficiencia en las actividades propias de sus procedimientos.</t>
  </si>
  <si>
    <t xml:space="preserve">Realizar una reunión mensual para interiorizar y apreender los por menores del proceso </t>
  </si>
  <si>
    <t>Mantener actualizados los inventarios de hardware y software de la entidad.</t>
  </si>
  <si>
    <t>Tener una base de datos actualizada con el inventario hardware y software de lla entidad</t>
  </si>
  <si>
    <t>ACCIÓN ESTRATÉGICA:5</t>
  </si>
  <si>
    <t>5.1.</t>
  </si>
  <si>
    <t>Actualizar la documentación y formatos del proceso</t>
  </si>
  <si>
    <t xml:space="preserve">100% de la documentación y los formatos del proceso actualizada aprobada (a primer trimestre: caracterización del proceso) </t>
  </si>
  <si>
    <t xml:space="preserve">Seis (6) documentos y formatos  del Proceso actualizados y aprobados (con Formato de Novedades y Distribución de Documentos) </t>
  </si>
  <si>
    <t>Realizar las acciones para minimizar los riesgos</t>
  </si>
  <si>
    <t>100% de los riesgos minimizados</t>
  </si>
  <si>
    <t xml:space="preserve">Cuatro  (4) Informes de seguimiento </t>
  </si>
  <si>
    <t>ACCIÓN ESTRATÉGICA: 6</t>
  </si>
  <si>
    <t>Gestión para el Cumplimiento de Requisitos del SIG - Sistema Integrado de Gestión</t>
  </si>
  <si>
    <t>PROCESO:</t>
  </si>
  <si>
    <t>SIT-SISTEMAS DE INFORMACIÓN Y TECNOLOGÍA</t>
  </si>
  <si>
    <t>6.2</t>
  </si>
  <si>
    <t>Soporte y ampliación de funcionalidades de SICAPITAL</t>
  </si>
  <si>
    <t>100% de las funcionalidades en funcionamiento</t>
  </si>
  <si>
    <t>Cuatro (4) actas, Informes y el sistema en funcionamiento</t>
  </si>
  <si>
    <t>6.3</t>
  </si>
  <si>
    <t>Documentar y aplicar  el Lineamiento SIG: GESTIÓN Y SEGURIDAD DE LA INFORMACIÓN, que la DDDI enviará para su desarrollo</t>
  </si>
  <si>
    <t>Un (1) Lineamiento SIG para la seguridad de la información documentado y aplicado</t>
  </si>
  <si>
    <t>Un (1) Lineamiento SIG de gestión y seguridad de la información aplicado</t>
  </si>
  <si>
    <t>GESTIÓN ADMINISTRATIVA</t>
  </si>
  <si>
    <t>ADMINISTRACIÓN BIENES E INFRAESTRUCTURA</t>
  </si>
  <si>
    <t>SECRETARIO GENERAL - CARLOS ALBERTO SANABRIA ZAMBRANO</t>
  </si>
  <si>
    <t xml:space="preserve"> Gerencia pública Transparente</t>
  </si>
  <si>
    <t>Consolidar y Modernizar Organizacionalmente la UMV-Fortalecer la Gestión Institucional</t>
  </si>
  <si>
    <t>Desarrollo Institucional Integral</t>
  </si>
  <si>
    <t>Sistema de mejoramiento de la Gestión</t>
  </si>
  <si>
    <t>Modernizar, adecuar y mantener funcionales los bienes, maquinaria y equipos para la gestión de la Unidad de Mantenimiento Vial.</t>
  </si>
  <si>
    <t xml:space="preserve"> Implementar en un 100% el Sistema Integrado de Gestión en la UMV</t>
  </si>
  <si>
    <t xml:space="preserve">Administración de los bienes de propiedad de la entidad. </t>
  </si>
  <si>
    <t>Implementar sistema de identificación de espacios y ubicación de bienes en Bodega</t>
  </si>
  <si>
    <t>100% de espacios identificados y registro de ubicación de bienes en las BD</t>
  </si>
  <si>
    <t>Humano-Físicos y Tecnológicos</t>
  </si>
  <si>
    <t>Espacios identificados, planos y registro de ubicación en las BD</t>
  </si>
  <si>
    <t>Tramitar la Baja de bienes inservibles de elementos devolutivos</t>
  </si>
  <si>
    <t>Actualización de la base de datos</t>
  </si>
  <si>
    <t>GESTION FINANCIERA</t>
  </si>
  <si>
    <t>FINANCIERA</t>
  </si>
  <si>
    <t>CARLOS SANABRIA</t>
  </si>
  <si>
    <t>Analisis y adecuación de la estructura del área financiera</t>
  </si>
  <si>
    <t>Un (1) de propuesta de rediseño.</t>
  </si>
  <si>
    <t>Actas de reunión o mesas de trabajo, Un (1) de propuesta de rediseño.</t>
  </si>
  <si>
    <t>Modificar y adecuar el procedimiento FIN-T-PR-008 Ordenes de pago</t>
  </si>
  <si>
    <t xml:space="preserve">Un (1) procedimiento modificado </t>
  </si>
  <si>
    <t xml:space="preserve">Actas de reunión o mesas de trabajo, Un (1) procedimiento modificado </t>
  </si>
  <si>
    <t xml:space="preserve">Identificación de necesidades en Sistemas de Información </t>
  </si>
  <si>
    <t xml:space="preserve">Eaborar un documento diagnostico que identifique las necesidades o requrimientos del proceso en temas relacionados con los sistemas de información </t>
  </si>
  <si>
    <t>un (1) documento diagnostico</t>
  </si>
  <si>
    <t>Actas de reunión o mesas de trabajo, un (1) documento diagnostico</t>
  </si>
  <si>
    <t xml:space="preserve">Optimización de la ejecución de recursos </t>
  </si>
  <si>
    <t>Llevar a cabo el seguimiento al ejecución del PAC</t>
  </si>
  <si>
    <t>Dos (2) mesas de trabajo para hacer seguimiento ala ejecución del PAC</t>
  </si>
  <si>
    <t xml:space="preserve">Actas de reunion o asistencia a las mesas de trabajo </t>
  </si>
  <si>
    <t>GESTION ADMINISTRATIVA</t>
  </si>
  <si>
    <t>CONTROL DISCIPLINARIO INTERNO</t>
  </si>
  <si>
    <t>SECRETARIO GENERAL</t>
  </si>
  <si>
    <t xml:space="preserve"> Una Bogotá Humana que defiende y fortalece lo público </t>
  </si>
  <si>
    <t xml:space="preserve"> Identificación y mejoramiento del Proceso</t>
  </si>
  <si>
    <t>Apoyo a politicas ambientales y de seguridad de la información</t>
  </si>
  <si>
    <t>Llevar la copia de los expedientes disciplinarios que se adelnaten el año 2016 en forma digital, cumpliendo con lo normado en el articulo 96 de  Ley 734 de 2002,</t>
  </si>
  <si>
    <t>100% de los expedientes de 2014 digitalizados</t>
  </si>
  <si>
    <t>Copia del expediente disciplinario digital</t>
  </si>
  <si>
    <t xml:space="preserve">Continuar la digitalización de los expedientes vigentes de años anteriores </t>
  </si>
  <si>
    <t>Fortalecimeinto de la gestión del proceso</t>
  </si>
  <si>
    <t>Desarrollar mesas de trabajo con el Secretario General para hacer seguimiento a la gestión del proceso</t>
  </si>
  <si>
    <t>6 mesas de trabajo</t>
  </si>
  <si>
    <t>Acta de Reunión</t>
  </si>
  <si>
    <t xml:space="preserve">Gestión de atención al ciudadano </t>
  </si>
  <si>
    <t>Atención al Ciudadano</t>
  </si>
  <si>
    <t>Secretaria General</t>
  </si>
  <si>
    <t>Una Bogotà que preserva y fortifica lo pùblico</t>
  </si>
  <si>
    <t>Generar estrategias para contribuir al desarrollo del buen estado de la Malla Vial Local y mejorar las condiciones de movilidad en la ciudad.</t>
  </si>
  <si>
    <t xml:space="preserve">Reforzamiento de la función administrativa y desarrollo institucional. </t>
  </si>
  <si>
    <t>Sistemas de mejoramiento en la Gestión y  competencia  de las Entidades.</t>
  </si>
  <si>
    <t>Originar e implementar estrategias que fortalezcan la gestión social, comunicacional, ambiental y atención al ciudadano.</t>
  </si>
  <si>
    <t>Implementación del sistema integrado de gestión</t>
  </si>
  <si>
    <t>Estructurar el Plan de Acción de Atención al Ciudadano</t>
  </si>
  <si>
    <t>Revisar, Difundir y publicar el Portofolio de Servicio al Ciudadano</t>
  </si>
  <si>
    <t>Humanos y tecnológicos</t>
  </si>
  <si>
    <t>Reportar trimestral los indicadores de trámites a la Dirección Distrital de Servicio al Ciudadano</t>
  </si>
  <si>
    <t xml:space="preserve"> 4  Reportes trimestrales</t>
  </si>
  <si>
    <t>Correo, Oficio, archivo con Indicadores</t>
  </si>
  <si>
    <t>Verificar y descargar mensualmente las solicitudes y respuestas de los requerimientos de los ciudadanos</t>
  </si>
  <si>
    <t>1  Base de datos actualizada semanalmente</t>
  </si>
  <si>
    <t>Archivo digital</t>
  </si>
  <si>
    <t>Realizar seguimiento mensual a  los PQRS y presentar el informe al Secretario General</t>
  </si>
  <si>
    <t>1  Informe mensual</t>
  </si>
  <si>
    <t>Informe mensual, correo, memorando</t>
  </si>
  <si>
    <t>Poner a disposición de la ciudadanía en un lugar visible información: derechos de los ciudadanos, procedimientos, horarios y puntos de atención, Dependencia, nombre y cargo del servidor a quien debe dirigirse en caso de una queja o un reclamo.</t>
  </si>
  <si>
    <t>Información publicada</t>
  </si>
  <si>
    <t>Proyectar una propuesta para diseñar espacios físicos y disponer de facilidades estructurales para la atención prioritaria a personas en situación de discapacidad, niños, niñas, mujeres gestantes y adultos mayores.</t>
  </si>
  <si>
    <t>1  Propuesta diseñada y entregada a la Secretaria General</t>
  </si>
  <si>
    <t>Propuesta</t>
  </si>
  <si>
    <t>Solicitar a la Dirección Distrital de Servicio al Ciudadano capacitación y sensibilización</t>
  </si>
  <si>
    <t>2  Capacitación realizadas</t>
  </si>
  <si>
    <t>listado de asistencia, comunicaciones de solicitud de capacitación</t>
  </si>
  <si>
    <t>Afianzar la cultura de Servicio al Ciudadano</t>
  </si>
  <si>
    <t xml:space="preserve">2.1 </t>
  </si>
  <si>
    <t>Sensibilización de la cultura de atención al ciudadano, mediante folletos informativos y publicación de tips de cultura de servicio al ciudadano al interior de la UMV</t>
  </si>
  <si>
    <t>Gestión Técnica de Producción e intervención de la Malla Vial Local</t>
  </si>
  <si>
    <t>Gerente de Producción</t>
  </si>
  <si>
    <t>Mejorar la Malla Vial Local priorizada a partir de los Presupuestos Participativos fortaleciendo la participación</t>
  </si>
  <si>
    <t>Ampliación, mejoramiento y conservación del subsistema vial de la ciudad (arterial, intermedia, local, rural)</t>
  </si>
  <si>
    <t>Administrar haciendo buen uso de los recursos de la entidad, de manera transparente, coordinada y efectiva con practicas amigables con el medio ambiente asegurando continuamente el proceso de producción e intervención.</t>
  </si>
  <si>
    <t>Conservación y rehabilitación del 13% de la malla vial local (1080 Km)</t>
  </si>
  <si>
    <t xml:space="preserve"> Controlar la disponibilidad y operación de la maquinaria y del parque automotor a su cargo.</t>
  </si>
  <si>
    <t>PROCEDIMIENTO</t>
  </si>
  <si>
    <t>AVANCE MES 2016</t>
  </si>
  <si>
    <t>Formular e Implementar un procedimiento pre operativo para vehículos maquinaria y equipos.</t>
  </si>
  <si>
    <t>Un (1) procedimiento implementado</t>
  </si>
  <si>
    <t>un procedimiento</t>
  </si>
  <si>
    <t>Formular e iniciar la implementación del Plan Empresarial de Seguridad Vial en la entidad.</t>
  </si>
  <si>
    <t>Implementar el 25% del PESV</t>
  </si>
  <si>
    <t>25% del plan PESV implementado.</t>
  </si>
  <si>
    <t>d</t>
  </si>
  <si>
    <t>formular e implementar el proceso de seguridad industrial y salud en el trabajo.</t>
  </si>
  <si>
    <t>40% de la implementación</t>
  </si>
  <si>
    <t>Ejecutar el programa de reposición de vehículos, maquinaria y equipos de la entidad.</t>
  </si>
  <si>
    <t>ejecución del programa de reposición</t>
  </si>
  <si>
    <t xml:space="preserve"> Ejecutar y controlar el mantenimiento preventivo y correctivo de los bienes, maquinaria, equipos, parque automotor y herramientas a su cargo.</t>
  </si>
  <si>
    <t>Fortalecer los talleres de mantenimiento preventivo y reparaciones menores de la uaermv</t>
  </si>
  <si>
    <t>4 talleres: metalmecánica, monta llantas, electromecánica, básico automotriz</t>
  </si>
  <si>
    <t>Adquirir el Sistema de información para la gestión de la gerencia de producción.</t>
  </si>
  <si>
    <t>10% del proceso de adquisición</t>
  </si>
  <si>
    <t>Fortalecer el diagnostico preventivo de los vehículos, maquinaria y equipos de la UAERMV</t>
  </si>
  <si>
    <t>100% de los vehículos, maquinaria y equipos diagnosticados</t>
  </si>
  <si>
    <t>vehículos, maquinaria y equipos diagnosticados.</t>
  </si>
  <si>
    <t>Producir la mezcla asfáltica en caliente y en frío.</t>
  </si>
  <si>
    <t>Mejorar las condiciones de infraestructura de la sede de producción</t>
  </si>
  <si>
    <t xml:space="preserve">un casino, un centro de control de basculas, mejoramiento de casetas de operación de la planta en frio y trituradora </t>
  </si>
  <si>
    <t>instalaciones funcionando</t>
  </si>
  <si>
    <t>Optimizar el proceso de trituración de la pasta asfáltica</t>
  </si>
  <si>
    <t>una Etapa primaria de la trituradora</t>
  </si>
  <si>
    <t>Etapa primaria de la trituradora</t>
  </si>
  <si>
    <t>Optimizar la dosificación de concreto hidráulico</t>
  </si>
  <si>
    <t>adquisición de un silo de 70 toneladas y un tanque de suministro de agua</t>
  </si>
  <si>
    <t>silo de 70 toneladas y un tanque de suministro de agua</t>
  </si>
  <si>
    <t>3.4</t>
  </si>
  <si>
    <t>Realizar pruebas de producción de asfalto caucho.</t>
  </si>
  <si>
    <t>prueba piloto</t>
  </si>
  <si>
    <t>3.5</t>
  </si>
  <si>
    <t>Instalar el sistema de combustión dual que permita el uso de combustibles ligeros, pesados y gas Natural.</t>
  </si>
  <si>
    <t>30% de implementación Sistema de Combustión dual instalado</t>
  </si>
  <si>
    <t>Suministro de gas para producción.</t>
  </si>
  <si>
    <t>Controlar la calidad de los insumos para la producción de la mezcla asfáltica y de las obras que se ejecuten directamente.</t>
  </si>
  <si>
    <t>Fortalecer el laboratorio mediante la adquisición de equipos</t>
  </si>
  <si>
    <t>50% del proceso de adquisición de equipos</t>
  </si>
  <si>
    <t>Implementar los procesos para la certificación de los ensayos del laboratorio</t>
  </si>
  <si>
    <t>borrador manual de calidad</t>
  </si>
  <si>
    <t>GESTION TÉCNICA DE PRODUCCIÓN E INTERVENCIÓN DE LA MALLA VIAL LOCAL</t>
  </si>
  <si>
    <t>INTERVENCIÓN DE LA MALLA VIAL LOCAL</t>
  </si>
  <si>
    <t>PABLO EMILIO MUÑÓZ PUENTES, GABRIEL DIAZ BARRERA</t>
  </si>
  <si>
    <t>Mejorar la Malla Vial Local priorizada a partir de los Presupuestos Participativos fortaleciendo la participación.</t>
  </si>
  <si>
    <t>Desarrollar prácticas que optimicen los recursos y mejoren las intervenciones de la malla vial, garantizando el cumplimiento del mandato ciudadano sobre la priorización de vías.</t>
  </si>
  <si>
    <t>Conservación y rehabilitación del 13% de la malla vial local (1080 Km).</t>
  </si>
  <si>
    <t>Optimización de la calidad de las obras definiendo, analizando y mejorando los procesos constructivos y de control.</t>
  </si>
  <si>
    <t>Intervención.</t>
  </si>
  <si>
    <t>AVANCE MES</t>
  </si>
  <si>
    <t>Registros de capacitación.</t>
  </si>
  <si>
    <t xml:space="preserve">Actualizar la documentación y formatos del proceso </t>
  </si>
  <si>
    <t xml:space="preserve">Documentos y formatos  del Proceso actualizados y aprobados (con Formato de Novedades y Distribución de Documentos) </t>
  </si>
  <si>
    <t>Mediante el formato de aprobación documental, se evidencia la actualización de la documentación referente al Proceso de Intervención, dando de esta manera cumplimiento al 100% del compromiso.</t>
  </si>
  <si>
    <t xml:space="preserve">Informe de seguimiento </t>
  </si>
  <si>
    <t>Se actualizó en el mes de Octubre de 2015 el mapa de riesgos que involucran actividades desarrolladas por el Proceso de Intervención.</t>
  </si>
  <si>
    <t xml:space="preserve">Realizar el avance de las actividades del Plan de Acción del Proceso y hacer la entrega a la OAP - Oficina Asesora de Planeación </t>
  </si>
  <si>
    <t>Doce (12) informes de seguimiento de planes de acción entregados en los primeros 10 días hábiles de cada mes  (SUGERENCIA DE CAMBIO)</t>
  </si>
  <si>
    <t xml:space="preserve">Planes de Acción del Proceso diligenciados y enviados a través del correo electrónico institucional a la OAP por el responsable del proceso </t>
  </si>
  <si>
    <t>Se adelanta mensualmente las actividades correspondientes pero se entrega la misma al final del periodo trimestral.</t>
  </si>
  <si>
    <t>Realizar avance a los indicadores de cada proceso y Reportar el avance de la ejecución a la OAP</t>
  </si>
  <si>
    <t xml:space="preserve">100% de los indicadores de los procesos reportados a la OAP </t>
  </si>
  <si>
    <t>Formatos de Indicadores avanzados 
Correos</t>
  </si>
  <si>
    <t>De acuerdo a los compromisos, se entregan los indicadores de gestión al proceso de Intervención trimestralmente.</t>
  </si>
  <si>
    <t>Realizar las actividades para el cumplimiento del Plan de Mejoramiento de la Contraloría y Auditoría Interna</t>
  </si>
  <si>
    <t>100% plan de mejoramiento cumplido</t>
  </si>
  <si>
    <t>Informe planes de mejoramiento</t>
  </si>
  <si>
    <t>El plan de mejoramiento ya fue entregado a la oficina de control interno y esta pendiente el cierre de los hallazgos de acuerdo a las acciones propuestas.</t>
  </si>
  <si>
    <t>ACCIÓN ESTRATÉGICA:3</t>
  </si>
  <si>
    <t>GESTION TECNICA DE PRODUCCION E INTERVENCION DE LA MALLA VIAL LOCAL</t>
  </si>
  <si>
    <t>APOYO INTERINSTITUCIONAL</t>
  </si>
  <si>
    <t>PABLO EMILIO MUÑOZ PUENTES</t>
  </si>
  <si>
    <t>Un territorio que enfrenta el cambio climático y se ordena alrededor del agua</t>
  </si>
  <si>
    <t>Territorios menos vulnerables frente a riesgos y cambio climático con acciones integrales.</t>
  </si>
  <si>
    <t>70 sitios críticos en zonas de ladera intervenidos con procesos de gestión del riesgo. Incluye obras de mitigación en la zona Altos de la Estancia</t>
  </si>
  <si>
    <t>Territorios menos vulnerables</t>
  </si>
  <si>
    <t>Fortalecer la reducción de la vulnerabilidad ciudadana con obras de mitigación.</t>
  </si>
  <si>
    <t>PROCEDIMIENTO: Mitigación</t>
  </si>
  <si>
    <t>Liquidación de un  Convenios Interadministrativos suscritos con otras Entidades y que sea  inherentes al tema de mitigación.</t>
  </si>
  <si>
    <t>1 Convenio Interadministrativo Liquidado.</t>
  </si>
  <si>
    <t xml:space="preserve">Acta de liquidación suscrita. </t>
  </si>
  <si>
    <t>Liquidación de   Contratos   Inherentes al tema de mitigación.</t>
  </si>
  <si>
    <t>4 Contratos de Obra Liquidados.</t>
  </si>
  <si>
    <t xml:space="preserve">Resolver pago de pasivos exigibles </t>
  </si>
  <si>
    <t>1 Pago de pasivo exigible.</t>
  </si>
  <si>
    <t xml:space="preserve">Acta de liquidación suscrita y pagada. </t>
  </si>
  <si>
    <t xml:space="preserve">Terminación de las obras provisionales en el sector denominado San Vicente de la Localidad de San Cristóbal, en el marco del Convenio Interadministrativo 115 de 2013. </t>
  </si>
  <si>
    <t>Obras provisionales en el sector denominado San Vicente de la Localidad de San Cristóbal, en el marco del Convenio Interadministrativo 115 de 2013.</t>
  </si>
  <si>
    <t xml:space="preserve">Informe Final provisionales en el sector denominado San Vicente de la Localidad de San Cristóbal, en el marco del Convenio Interadministrativo 115 de 2013. </t>
  </si>
  <si>
    <t xml:space="preserve">Ejecutar  puntos de mantenimiento vial preventivo y correctivo con obras de bioingeniería y civiles. </t>
  </si>
  <si>
    <t xml:space="preserve">2 puntos de mantenimiento vial preventivo y correctivo con obras de bioingeniería y civiles. </t>
  </si>
  <si>
    <t xml:space="preserve">Informe Final puntos de mantenimiento vial preventivo y correctivo con obras de bioingeniería y civiles. </t>
  </si>
  <si>
    <t>PROCEDIMIENTO: Atención de Emergencias y Demolición de bienes que amenazan ruina</t>
  </si>
  <si>
    <t>Gestionar capacitaciones en  el Plan Institucional de Respuesta a Emergencia PIRE elaborado por la Gerencia De Gestión Ambiental, Social y de Atención al Usuario, para los servidores públicos de la UAERMV.</t>
  </si>
  <si>
    <t xml:space="preserve">1 capacitación </t>
  </si>
  <si>
    <t>Listado de asistencia.</t>
  </si>
  <si>
    <t>1 comunicación.</t>
  </si>
  <si>
    <t xml:space="preserve">Comunicación </t>
  </si>
  <si>
    <t>Gestión Técnica de Prdoducción e Intervención de la Malla Vial Local</t>
  </si>
  <si>
    <t>Gestión Ambiental, social y Atención al Usuario</t>
  </si>
  <si>
    <t>Gerencia Ambiental, Social y Atención al Ciudadano</t>
  </si>
  <si>
    <t>Objetivo: Generar estrategias para contribuir al desarrollo del buen estado de la Malla Vial Local, a fin de mejorar las condiciones de movilidad en la ciudad.</t>
  </si>
  <si>
    <t>Estrategia: Generar e implementar estrategias que fortalezcan la gestión ambiental, social, atención al usuario y Seguridad y Salud en el Trabajo (SST).</t>
  </si>
  <si>
    <t xml:space="preserve">ACCION ESTRATEGICA 1  FORTALECIMIENTO DEL CONTROL SOCIAL EN LA POLITICA DE LA MALLA VIAL LOCAL </t>
  </si>
  <si>
    <t xml:space="preserve">PAPAparticipacion de   </t>
  </si>
  <si>
    <t>Reuniones con lideres comunitarios para fortalecer las acciones de mantenimiento y cuidado de la Malla Vial Local</t>
  </si>
  <si>
    <t xml:space="preserve">Residente Social </t>
  </si>
  <si>
    <t xml:space="preserve">Sensibilizar a los lideres y a la comunidad aledaña a las obras  para la sostenibilidad de las vias </t>
  </si>
  <si>
    <r>
      <t>ACCION ESTRATEGICA 2</t>
    </r>
    <r>
      <rPr>
        <sz val="10"/>
        <rFont val="Arial"/>
        <family val="2"/>
      </rPr>
      <t xml:space="preserve"> </t>
    </r>
    <r>
      <rPr>
        <b/>
        <sz val="10"/>
        <rFont val="Arial"/>
        <family val="2"/>
      </rPr>
      <t xml:space="preserve">  POSICIONAMIENTO DE LA POLITICA DE LA MALLA VIAL LOCAL FRENTE A LA CIUDADANIA </t>
    </r>
  </si>
  <si>
    <t>Planear, gestionar y ejecutar las diferentes acciones para la entrega de las vías intervenidas por la UAERMV y convenios a  la comunidad para fortalecer el sentido de lo público</t>
  </si>
  <si>
    <t xml:space="preserve">Entregar 15 obras de gran impacto local o distrital </t>
  </si>
  <si>
    <t>Lider Social, técnico y financiero</t>
  </si>
  <si>
    <t xml:space="preserve">Registro Audiovisual. </t>
  </si>
  <si>
    <t xml:space="preserve">Elaborar  un documento que permita evidenciar el impacto, social, ambietal y economico  que generan las intervenciones de la UAERMV.  </t>
  </si>
  <si>
    <t xml:space="preserve">Humano, tecnico y financiero </t>
  </si>
  <si>
    <t xml:space="preserve">Documento </t>
  </si>
  <si>
    <t>ACCION ESTRATEGICA 3. FORTALECIMIENTO DE LA GESTION SOCIAL Y ATENCION AL USUARIO</t>
  </si>
  <si>
    <t>Realizar Gestión Social en los frentes de obra con el fin de mitigar el impacto de las obras. (reuniones de Inicio de Obra)</t>
  </si>
  <si>
    <t xml:space="preserve"> 100 %  de socializaciones Realizadas</t>
  </si>
  <si>
    <t>Humanos (Residentes Sociales) y técnicos (camaras de fotografía.</t>
  </si>
  <si>
    <t>Actas de Reunión, planilla de asistencia  y Registro Fotográfico</t>
  </si>
  <si>
    <t>Elaboración Actas de Vecindad.</t>
  </si>
  <si>
    <t>100% de Actas Realizadas</t>
  </si>
  <si>
    <t>Humanos (Residentes Sociales) y técnicos (camaras de fotografía  (papelería e impresión ).</t>
  </si>
  <si>
    <t xml:space="preserve">Actas de Vecindad con registro fotográfico debidamente firmadas. </t>
  </si>
  <si>
    <t xml:space="preserve">Aplicar Encuestas de Satisfacción con entrga de folleto de sostenibilidad a los Usuarios beneficiarios </t>
  </si>
  <si>
    <t>Encuestas realizadas en el 100% de los frentes de obra terminados.</t>
  </si>
  <si>
    <t>Encuestas sistematizadas</t>
  </si>
  <si>
    <t>Recepcionar y tramitar las PQRSF de los usuarios en los frentes de obra</t>
  </si>
  <si>
    <t xml:space="preserve">Atender 100% de los PQRS </t>
  </si>
  <si>
    <t>Tramite y respuesta a los PQRSF</t>
  </si>
  <si>
    <t>Formato de trazabilidad de la obra.</t>
  </si>
  <si>
    <t>Realizar el 100% del registro fotográfico de los frentes de obra ejecutados.</t>
  </si>
  <si>
    <t xml:space="preserve"> Formato de trazabilidad. </t>
  </si>
  <si>
    <t>ACCION ESTRATEGICA 4.GESTIÓN AMBIENTAL</t>
  </si>
  <si>
    <t>Actualizar el Plan Institucional de Gestión Ambiental y sus anexos de acuerdo con la Resolución 242 de 2014</t>
  </si>
  <si>
    <t>Programa PIGA actualizado</t>
  </si>
  <si>
    <t>Profesional en el área ambiental de planta</t>
  </si>
  <si>
    <t>Documento PIGA</t>
  </si>
  <si>
    <t>Verificar la limpieza y protección del 80% de los sumideros de las intervenciones de la UAERMV</t>
  </si>
  <si>
    <t>Limpiar y proteger el 80% de los sumideros presentes en los frentes de obra</t>
  </si>
  <si>
    <t>Profesionales OPS en el área ambiental, vehiculo</t>
  </si>
  <si>
    <t>Sumideros 100% Limpios y protegidos</t>
  </si>
  <si>
    <t xml:space="preserve"> Realizar 02 mantenimientos a la trampa de grasa del lavadero de vehículos .</t>
  </si>
  <si>
    <t>2 Mantenimientos</t>
  </si>
  <si>
    <t>Profesional en el área ambiental de apoyo, cuadrilla ambiental</t>
  </si>
  <si>
    <t>Informes de mantenimiento - registro fotográfico</t>
  </si>
  <si>
    <t>Realizar 5 inspecciones a las redes hidrosanitarias  con el fin de detectar fugas y efectuar la respectiva reparación.(Control pérdidas y desperdicios)</t>
  </si>
  <si>
    <t xml:space="preserve">Realizar 5 inspecciones </t>
  </si>
  <si>
    <t>Profesional en el área ambiental de planta, cuadrilla ambiental</t>
  </si>
  <si>
    <t xml:space="preserve">Formato registro 5 inspecciones </t>
  </si>
  <si>
    <t>Realizar dos (2) campañas de sensibilizacion sobre uso eficiente del agua</t>
  </si>
  <si>
    <t>Realizar 2 campañas de  sensibilizacion</t>
  </si>
  <si>
    <t>Profesional en el área ambiental de apoyo</t>
  </si>
  <si>
    <t>Presentaciones, listado de asistencia, volantes, afiches, correos</t>
  </si>
  <si>
    <t xml:space="preserve">Realizar 5 inspecciones a luminarias, redes y equipos  para prevenir y/o evitar pérdidas de energía. (Control pérdidas y desperdicios). </t>
  </si>
  <si>
    <t>Formato registro  inspecciones</t>
  </si>
  <si>
    <t>4.7</t>
  </si>
  <si>
    <t>Realizar dos campañas de sensibilizacion sobre uso eficiente de energía</t>
  </si>
  <si>
    <t xml:space="preserve">Realizar 2 campañas de sensibilización </t>
  </si>
  <si>
    <t>4.8</t>
  </si>
  <si>
    <t>Realizar  separación de Residuos Ordinarios, Reciclables y Peligrosos</t>
  </si>
  <si>
    <t>80% de los residuos generados en la UAERMV con adecuada separación.</t>
  </si>
  <si>
    <t xml:space="preserve">Informes </t>
  </si>
  <si>
    <t>4.9</t>
  </si>
  <si>
    <t>Realizar 2 campañas de sensibilizacion sobre Manejo y Separación de residuos en la fuente</t>
  </si>
  <si>
    <t>Realizar 2 campañas de sensibilización</t>
  </si>
  <si>
    <t>Presentaciones, listado de asistencia, volantes, afiches, correos, otros</t>
  </si>
  <si>
    <t>4.10</t>
  </si>
  <si>
    <t>Realizar 1 mantenimiento mensual a los  Puntos Ecológicos .</t>
  </si>
  <si>
    <t xml:space="preserve"> 1 mantenimiento mensual a los  puntos ecológicos </t>
  </si>
  <si>
    <t>fotografías, formato.</t>
  </si>
  <si>
    <t>4.11</t>
  </si>
  <si>
    <t>Actualizar el PGIR - RESPEL</t>
  </si>
  <si>
    <t>Actualización PGIR - RESPEL</t>
  </si>
  <si>
    <t>Documento</t>
  </si>
  <si>
    <t>4.12</t>
  </si>
  <si>
    <t>Actualizar el Plan de Manejo de Residuos de Construcción y Demolición</t>
  </si>
  <si>
    <t>Actualizar un (1)  Plan de RCD de la UAERMV</t>
  </si>
  <si>
    <t xml:space="preserve">Plan de RCD actualizado </t>
  </si>
  <si>
    <t>4.13</t>
  </si>
  <si>
    <t>Reportar  Ios Residuos de Construcción y Demolición  (RCD) para el manejo de escombros produccidos  por la intervenciones directas a la Secretaría de Ambiente</t>
  </si>
  <si>
    <t>Disponer el 100% de RCD en sitios autorizados.</t>
  </si>
  <si>
    <t>Profesional en el área ambiental de apoyoa</t>
  </si>
  <si>
    <t>Informe</t>
  </si>
  <si>
    <t>4.14</t>
  </si>
  <si>
    <t>Verificar la vigencia de los certificados de revisión técnico mecánica y de gases de los vehículos de la UAERMV,</t>
  </si>
  <si>
    <t>100% de los vehículos de la UAERMV con revisión técnico mecánica aprobada</t>
  </si>
  <si>
    <t>certificados de revisón tecnico mecánica</t>
  </si>
  <si>
    <t>4.15</t>
  </si>
  <si>
    <t>Realizar 1  mantenimiento mensual a las jardineras ubicadas en la sede operativa  (poda, deshierbe, plateo, fertilización).</t>
  </si>
  <si>
    <t>4.16</t>
  </si>
  <si>
    <t>Proteger las zonas verdes e individuos arboreos en los frentes de obras</t>
  </si>
  <si>
    <t>Proteger el 80% de las zonas verdes e individuos arbóreos</t>
  </si>
  <si>
    <t>Profesionales OPS en el área ambiental de apoyo, cuadrilla ambiental</t>
  </si>
  <si>
    <t>Fotografías e informes</t>
  </si>
  <si>
    <t>4.17</t>
  </si>
  <si>
    <t>Realizar una jornada de reforestación y/o limpieza en zonas aledañas o terrenos de la Entidad que requieran mejorar su aspecto o su cobertura vegetal</t>
  </si>
  <si>
    <t>01 jornada de reforestación realizada</t>
  </si>
  <si>
    <t>Fotos</t>
  </si>
  <si>
    <t>4.18</t>
  </si>
  <si>
    <t>Gestionar con los proveedores de luminarias, tonners y llantas, un acuerdo post consumo, que garantice a la UAERMV devolver los residuos generados de estos elementos para que se les realice una disposicion final acorde con la normatividad,</t>
  </si>
  <si>
    <t>50% de llantas, tonners y luminarias usadas devueltas al proveedor y con certificación de disposición final,</t>
  </si>
  <si>
    <t>Profesional en el área ambiental de planta y de apoyo</t>
  </si>
  <si>
    <t>4.19</t>
  </si>
  <si>
    <t>Gestionar la aplicación de criterios ambientales en  los procesos de contratación  y compras sostenibles que realice la UAERMV.</t>
  </si>
  <si>
    <t>Aplicación de  criterios ambientales en el 100% de los procesos de contratación y de compras que realice la UAERMV</t>
  </si>
  <si>
    <t>Contratos</t>
  </si>
  <si>
    <t>4.20</t>
  </si>
  <si>
    <t>Imprimir junto con el material informativo de la UAERMV, mensajes de ecoeficiencia y buenas prácticas ambientales que pueden aplicar los ciudadanos en la conservación y mantenimiento de las vías,</t>
  </si>
  <si>
    <t>100% de material impreso con mensajes de ecoeficiencia en todos los frentes de obra</t>
  </si>
  <si>
    <t>Mterial informativo</t>
  </si>
  <si>
    <t>4.21</t>
  </si>
  <si>
    <t>Verificar la señalizacion y cerramientos en los diferentes frentes de obra</t>
  </si>
  <si>
    <t>Realizar seguimiento a la aprobación e implementación del 100% de los PMT</t>
  </si>
  <si>
    <t>Informe de seguimiento</t>
  </si>
  <si>
    <t>4.22</t>
  </si>
  <si>
    <t>Elaborar  Informe de  Huella de Carbono Corporativo de la UAERMV de acuerdo con los lineamientos dados por la SDA</t>
  </si>
  <si>
    <t>Elaborar un (1) Informe de Huella de Carbono de la UAERMV</t>
  </si>
  <si>
    <t>Documento termi</t>
  </si>
  <si>
    <t>4.23</t>
  </si>
  <si>
    <t xml:space="preserve">Hacer seguimiento a la consecusión del permiso de emisiones atmosféricas de la Planta de Asfalto de la UAERMV </t>
  </si>
  <si>
    <t>Obtener (1) permiso de emisiones atmosféricas expedida por la autoridad ambiental competente</t>
  </si>
  <si>
    <t>permiso de emisiones atmosféricas expedida por la autoridad ambiental competente</t>
  </si>
  <si>
    <t>ACCION ESTRATEGICA 5:</t>
  </si>
  <si>
    <t>FORTALECIMIENTO DE LOS ELEMENTOS DEL SISTEMA INTEGRADO DE GESTION</t>
  </si>
  <si>
    <t>Actualización y/o verificación  de la documentación del proceso</t>
  </si>
  <si>
    <t>Actualización y/o verificación del mapa de riesgos de gestión y anticorrupción</t>
  </si>
  <si>
    <t>5.3</t>
  </si>
  <si>
    <t>ACCION ESTRATEGICA  6</t>
  </si>
  <si>
    <t>ATENCION A LOS REQUERIMIENTOS DE MEJORA CONTINUA</t>
  </si>
  <si>
    <t>6.1</t>
  </si>
  <si>
    <t>Informe de resultados</t>
  </si>
  <si>
    <t>Seguimiento y solución al plan de mejoramiento de la Contraloría</t>
  </si>
  <si>
    <t>ACCION ESTRATEGICA  7</t>
  </si>
  <si>
    <t xml:space="preserve">Actualizar la matriz de indentificación de aspectos y valoración de impactos ambientales </t>
  </si>
  <si>
    <t xml:space="preserve">Una (1)  matriz de aspectos e impactos ambientales actualizada </t>
  </si>
  <si>
    <t xml:space="preserve">documento actualizado </t>
  </si>
  <si>
    <t>ACCIÓN ESTRATÉGICA: 8</t>
  </si>
  <si>
    <t xml:space="preserve">8.1 </t>
  </si>
  <si>
    <t>GESTIÓN DEL CONTROL, EL SEGUIMIENTO Y LA EVALUACIÓN</t>
  </si>
  <si>
    <t>CONTROL PARA EL MEJORAMIENTO CONTINUO DE LA GESTIÓN</t>
  </si>
  <si>
    <t>OFICINA DE CONTROL INTERNO</t>
  </si>
  <si>
    <t>Gerencia pública Transparente</t>
  </si>
  <si>
    <t>Fortalecer el seguimiento, control y evaluación de los procesos de la entidad</t>
  </si>
  <si>
    <t>Implementar en un 100% el Sistema Integrado de Gestión en la UMV</t>
  </si>
  <si>
    <t>EVALUACIÓN DEL RIESGO</t>
  </si>
  <si>
    <t>Revisar metodología de administración del riesgo y recomendar mejoras.</t>
  </si>
  <si>
    <t>1 Metodologia revisada</t>
  </si>
  <si>
    <t>Un documento que registre la revisión de la  metodologia de gestión del riesgo con recomendaciones de mejora.</t>
  </si>
  <si>
    <t>Acompañar en la actualización del Mapa de Riesgos.</t>
  </si>
  <si>
    <t>2 Jornadas de Acompañamiento para la actualización de todos los mapas de riesgos de los procesos.</t>
  </si>
  <si>
    <t>Mapa de riesgos actualizado.</t>
  </si>
  <si>
    <t>Hacer seguimiento del Mapa de Riesgos actual de todos los procesos.</t>
  </si>
  <si>
    <t>20 Mapas de Riesgos Evaluados</t>
  </si>
  <si>
    <t>Un informe de evaluación del mapa de riesgos de los 20 procesos.</t>
  </si>
  <si>
    <t>ACCIÓN ESTRATÉGICA:  2</t>
  </si>
  <si>
    <t>ACOMPAÑAMIENTO Y ASESORIA</t>
  </si>
  <si>
    <t>Acompañamiento y asesoria en la formulación de Planes de Mejoramiento.</t>
  </si>
  <si>
    <t>Acompañar en la formulación de 5 Planes de Mejoramiento</t>
  </si>
  <si>
    <t xml:space="preserve">Cinco planes de mejoramiento formulados. </t>
  </si>
  <si>
    <t>Visitas Técnicas preventivas a los frentes de obras por Localidades</t>
  </si>
  <si>
    <t>10 visitas mensuales a diferentes localidades</t>
  </si>
  <si>
    <t>Un informe mensual de visitas</t>
  </si>
  <si>
    <t>Informe de austeridad en el gasto.</t>
  </si>
  <si>
    <t>2 informes</t>
  </si>
  <si>
    <t>Dos informes de austeridad en el gasto.</t>
  </si>
  <si>
    <t>Informe pormenorizado del estado del Sistema de Control Interno.</t>
  </si>
  <si>
    <t>Dos informes pormenorizados del estado del sistema de control interno.</t>
  </si>
  <si>
    <t>EVALUACIÓN Y SEGUIMIENTO</t>
  </si>
  <si>
    <t>Realizar auditoría integral a 1 proyecto de inversión de la Entidad.</t>
  </si>
  <si>
    <t>1 auditoría integral</t>
  </si>
  <si>
    <t xml:space="preserve">1 informes de auditoria. </t>
  </si>
  <si>
    <t>Realizar auditorías internas a los procesos de la Entidad.</t>
  </si>
  <si>
    <t>4 auditorias internas.</t>
  </si>
  <si>
    <t xml:space="preserve">4 informes de auditoria. </t>
  </si>
  <si>
    <t>Hacer seguimiento a los planes de mejoramiento de los procesos de la Entidad.</t>
  </si>
  <si>
    <t>2 seguimientos</t>
  </si>
  <si>
    <t>3 seguimientos a los planes de mejoramiento por proceso e institucional</t>
  </si>
  <si>
    <t>Evaluación por dependencias.</t>
  </si>
  <si>
    <t>1 informe de evaluación por dependencias</t>
  </si>
  <si>
    <t>1 informe de evaluación por dependencias.</t>
  </si>
  <si>
    <t>FOMENTO DE LA CULTURA DEL AUTOCONTROL</t>
  </si>
  <si>
    <t>Socialización para el fomento de la cultura del autocontrol.</t>
  </si>
  <si>
    <t>jornada de socialización</t>
  </si>
  <si>
    <t>Acta de Socialización</t>
  </si>
  <si>
    <t xml:space="preserve">Campaña publicitaria para el fomento de la cultura del autocontrol y el MECI al interior de la Entidad. </t>
  </si>
  <si>
    <t>1 campaña publicitaria.</t>
  </si>
  <si>
    <t>ACCIÓN ESTRATÉGICA 5</t>
  </si>
  <si>
    <t>RELACIÓN CON ENTES DE CONTROL</t>
  </si>
  <si>
    <t>Elaboración, consolidación y seguimiento a la entrega de informes conforme al cumplimiento de la Ley.</t>
  </si>
  <si>
    <t>20 informes presentados</t>
  </si>
  <si>
    <t>Fortalecimiento de los elementos del Sistema Integrado de Gestión</t>
  </si>
  <si>
    <t>Revisión, actualización (si se requiere), y socialización de la documentación del proceso.</t>
  </si>
  <si>
    <t>100% de la documentación y los formatos del proceso actualizada aprobada (a primer trimestre: caracterización del proceso)</t>
  </si>
  <si>
    <t>Documentos y formatos del Proceso actualizados y aprobados (con Formato de Novedades y Distribución de Documentos)</t>
  </si>
  <si>
    <t>100% de los riesgos controlados.</t>
  </si>
  <si>
    <t xml:space="preserve">Acta de verificación del mapa de riesgos. </t>
  </si>
  <si>
    <t>ACCIÓN ESTRATÉGICA 7</t>
  </si>
  <si>
    <t xml:space="preserve">7.1 </t>
  </si>
  <si>
    <t>7.2</t>
  </si>
  <si>
    <t>ACCIÓN ESTRATÉGICA 1</t>
  </si>
  <si>
    <t>ACCIÓN ESTRATÉGICA 2</t>
  </si>
  <si>
    <t>ACCIÓN ESTRATÉGICA 3</t>
  </si>
  <si>
    <t xml:space="preserve">PROCEDIMIENTO: </t>
  </si>
  <si>
    <t>ACCIÓN ESTRATÉGICA 4</t>
  </si>
  <si>
    <t>ACCIÓN ESTRATÉGICA 1 IDENTIFICACION DE PRECIOS DE LOS PRODUCTOS Y/O SERVICIOS UAERMV</t>
  </si>
  <si>
    <t>ACCIÓN ESTRATÉGICA 2 ATENCION A LOS REQUERIMIENTOS PARA LA MEJORA CONTINUA</t>
  </si>
  <si>
    <t xml:space="preserve">Realizar la capacitación del personal de la Gerencia de intervención en temas relacionados con el mantenimiento y/o rehabilitación de la malla vial local y/o contratación pública y/o interventoría y/o supervisión. </t>
  </si>
  <si>
    <t xml:space="preserve">Realizar mínimo una (1) capacitación </t>
  </si>
  <si>
    <t xml:space="preserve">
Elaborar el plan inspección y ensayo, para los insumos a utilizar y para las actividades de obra ejecutadas en las intervenciones. </t>
  </si>
  <si>
    <t>(1) Plan de inspección y ensayos.</t>
  </si>
  <si>
    <t>Plan de inspección y ensayos.</t>
  </si>
  <si>
    <t>Realizar acompañamiento, seguimiento y control de calidad a la ejecución de las obras durante y después de la intervención.</t>
  </si>
  <si>
    <t>Verificación de por lo menos el 10% de las obras ejecutas.</t>
  </si>
  <si>
    <t>Verificación del cuadro resumen de ensayos realizados en vía.</t>
  </si>
  <si>
    <t>Fortalecimiento del control de los costos de intervención de la malla vial.</t>
  </si>
  <si>
    <t>Realizar la programación detallada de obra,  cuadro de cantidades  y/o  presupuesto de cada segmento vial cuando se trate de una rehabilitacion.</t>
  </si>
  <si>
    <t>cumplir con el 100% de la programación, cuadro de cantidades y/o  presupuesto de obra.</t>
  </si>
  <si>
    <t xml:space="preserve">Programación detallada de obra,  cuadro de cantidades  y/o  presupuesto </t>
  </si>
  <si>
    <t>Implementar el seguimiento y control a los recursos utilizados en obra.</t>
  </si>
  <si>
    <t>Contar con un (1) consolidado de los recursos de cada segmento vial, se verificará de forma aleatoria al menos el 15% los consolidados  presentados por localidad</t>
  </si>
  <si>
    <t>Verificación del cuadro de cantidades.</t>
  </si>
  <si>
    <t>Elaborar y ejecutar el cronograma para efectuar las transfencias primarias en el primer semestre de 2016</t>
  </si>
  <si>
    <t>Apropiar e implementar el plan de de mejoramiento de Gestión Documentos de la UMV</t>
  </si>
  <si>
    <t>Llevar a cabo 2 jornadas de fomento de integración, recreación esparcimiento para los servidores publicos de la entidad</t>
  </si>
  <si>
    <t>Elaborar e implementar el programa de capacitación en seguriidad y salud en el trabajo - SST</t>
  </si>
  <si>
    <t>Elaborar una propuesta de rediseño de la estructura del área financiera</t>
  </si>
  <si>
    <t xml:space="preserve">2  Sensibilizaciones </t>
  </si>
  <si>
    <t>folletos, correos, campañas</t>
  </si>
  <si>
    <t>Actualización y/o  verificación del procedimietno de Conceptos juridicos.</t>
  </si>
  <si>
    <t>100% de los  programas de reposición de vehículos, maquinaria y equipos, aprobadas por la S.H.</t>
  </si>
  <si>
    <t>Un Borrador del manual de calidad del laboratorio</t>
  </si>
  <si>
    <t>Realizar una  (1) prueba piloto</t>
  </si>
  <si>
    <t xml:space="preserve">Informar las competencias misionales de la UAERMV para la atención de emergencias. </t>
  </si>
  <si>
    <t>2 campañas internas</t>
  </si>
  <si>
    <t xml:space="preserve">Una (1) Política Formulada </t>
  </si>
  <si>
    <t>100% del cronograma de trasferencias ejecutados</t>
  </si>
  <si>
    <t>100% de los Productos publicados en la pagina WEB de la entidad</t>
  </si>
  <si>
    <t xml:space="preserve">Un (1) documento de diagnostico para la solicitud de personal de apoyo profesional y técnico para el area de sistemas.
</t>
  </si>
  <si>
    <t>Adquisición, instalación, puesta en funcionamiento de los tres (3) servidores y soporte de (3) años para los mismos. Incluyen software licenciado.</t>
  </si>
  <si>
    <t xml:space="preserve">Adquirir una (1)  UPS nueva de 70 KWA actualizable y con capacidad de escalarse a mayor capacidad.
</t>
  </si>
  <si>
    <t>Mantener actualizada  la página web de la entidad, gestionando adecuadamente los contenidos y desarrollando los modulos necesarios para garantizar nuevas funcionalidades a corde a los requerimientos de entes de control y entidades distritales</t>
  </si>
  <si>
    <t>Actualizar y desarrollar mejoras al Sistema de información misional de intervención de la malla vial local o de apoyo a la gestión.</t>
  </si>
  <si>
    <t>100% ajustado y actualizado el sistema de información misional de la entidad respecto a la malla vial local y apoyo a la gestión</t>
  </si>
  <si>
    <t>Adquirir, instalar el 100% de las licencias adquiridas con el  soporte técnico por tres (3) años</t>
  </si>
  <si>
    <t>Realizar el seguimiento y el 100% de los requerimientos de soporte al sistema de gestión documental durante la vigencia</t>
  </si>
  <si>
    <t>Actas</t>
  </si>
  <si>
    <t>Licencias instaladas</t>
  </si>
  <si>
    <t>Actas de soporte e informes de seguimiento</t>
  </si>
  <si>
    <t>Documento Actualizado y sensibilizado</t>
  </si>
  <si>
    <t>Listados de asistencia, presentación</t>
  </si>
  <si>
    <t>Evidencias de la interiorización</t>
  </si>
  <si>
    <t>Llevar a cabo el 100% de la programación del servicio de backup de la entidad</t>
  </si>
  <si>
    <t>Facturas, soportes de mantenimiento</t>
  </si>
  <si>
    <t>Acta de reunion</t>
  </si>
  <si>
    <t>Reportes</t>
  </si>
  <si>
    <t xml:space="preserve">Reunir 4 veces al Comité de Conciliación de la Entidad </t>
  </si>
  <si>
    <t xml:space="preserve">  Cumplir con la  citacion a cuatro (4)  Comités de Conciliación.</t>
  </si>
  <si>
    <t>100% de la documentación actualizada</t>
  </si>
  <si>
    <t>100% de la Documentación actualizada</t>
  </si>
  <si>
    <t>Cinco (5) correos masivos o comunicaciones oficiales a los jefes de área</t>
  </si>
  <si>
    <t>100% Documentación actualizada</t>
  </si>
  <si>
    <t>Baja  del 50% Bienes inservibles identificados en sistema</t>
  </si>
  <si>
    <t xml:space="preserve"> Información mensual actualizada y listados  de resultados </t>
  </si>
  <si>
    <t>3 Informes bimensuales de visita técnica</t>
  </si>
  <si>
    <t>100% Informes de requerimientos atendidos</t>
  </si>
  <si>
    <t>100% de las localidades don asistencia técnica</t>
  </si>
  <si>
    <t>Permanentemente revisar, difundir y publicar el Portafolio</t>
  </si>
  <si>
    <t>Portafolio, evidencias de la revisión, publicación</t>
  </si>
  <si>
    <t xml:space="preserve">1  Información mensual y permanentemente actualizada o cuando se requiera
</t>
  </si>
  <si>
    <t>2.2.</t>
  </si>
  <si>
    <t>1.2.</t>
  </si>
  <si>
    <t>1.3.</t>
  </si>
  <si>
    <t>1.1.</t>
  </si>
  <si>
    <t xml:space="preserve">Una (1) reunión por frente de obra (barrio) donde se ejecute obra. </t>
  </si>
  <si>
    <t xml:space="preserve">Entregar un (1)  documento  que evidencie el impacto de las  intervenciones de la UAERMV. </t>
  </si>
  <si>
    <t>100%  de la documentación actualizada</t>
  </si>
  <si>
    <t>Lograr el cumplimiento del 100% a los requerimientos con las soluciones</t>
  </si>
  <si>
    <t>Lograr el cumplimiento del 10% a los requerimientos con las soluciones</t>
  </si>
  <si>
    <t>7.1</t>
  </si>
  <si>
    <t>Coordinar y desarrollar acciones que complementen la función de otras entidades distritales, para la atención de emergencias, la mitigación de riesgos y la demolición de inmuebles por amenaza de ruina.</t>
  </si>
  <si>
    <t xml:space="preserve"> Atender la construcción y el desarrollo de obras especçificas que se requieran para complementar la acción de otros organismos y entidades.</t>
  </si>
  <si>
    <t xml:space="preserve">GESTION DE ATENCIÓN DE EMERGENCIAS Y DEMOLICIÓN DE BIENES QUE AMENAZAN RUINA </t>
  </si>
  <si>
    <t>3.1.</t>
  </si>
  <si>
    <t>Operación de Maquinaria</t>
  </si>
  <si>
    <t>Producción</t>
  </si>
  <si>
    <t>Elaborar el plan anticorrupción y atención al ciudadano</t>
  </si>
  <si>
    <t xml:space="preserve">Apoyar y asesorar la implementación  del plan  transparencia </t>
  </si>
  <si>
    <t>DOS (2) actividades de sensibilización y/o socialización</t>
  </si>
  <si>
    <t>DOS (2) mediciones del Plan Gerencial SIG</t>
  </si>
  <si>
    <t>Realizar Reuniones efectivas de Equipos SIG para la sostenibilidad y articulación de los subsistemas: Equipo Operativo SIG para asumir un mayor  compromiso con el Sistema Integrado de Gestión  y Equipo Directivo SIG  para realizar Revisión por la Dirección.</t>
  </si>
  <si>
    <t xml:space="preserve">Asesorar a los procesos, para la revisión y/o actualización de su documentación de conformidad con la normatividad existente </t>
  </si>
  <si>
    <t>Realizar con el acompañamiento del Proceso Sistemas de Información y Tecnología (SIT) el backup o Copia de Seguridad de los archivos de la Documentación o Información Documentada y Controlada por el SIG, para evitar la pérdida de la documentación y/o memoria histórica de los archivos del sistema de gestión de calidad</t>
  </si>
  <si>
    <r>
      <t xml:space="preserve">20 procesos con la documentación revisada normativamente y </t>
    </r>
    <r>
      <rPr>
        <b/>
        <u/>
        <sz val="10"/>
        <rFont val="Arial"/>
        <family val="2"/>
      </rPr>
      <t>vigente (no obsoleta)</t>
    </r>
  </si>
  <si>
    <t>UN (1) Backup o Copia de Seguridad de la Documentación o  Información documentada y controlada por el SIG</t>
  </si>
  <si>
    <t>Revisar la documentación  o Información del proceso y SIG esté debidamente actualizada.</t>
  </si>
  <si>
    <t xml:space="preserve">Implentar las acciones de mitigación del riesgo del proceso SIG registradas en la matriz. </t>
  </si>
  <si>
    <t>Un plan de mitigación de riesgo del proceso SIG implementado</t>
  </si>
</sst>
</file>

<file path=xl/styles.xml><?xml version="1.0" encoding="utf-8"?>
<styleSheet xmlns="http://schemas.openxmlformats.org/spreadsheetml/2006/main">
  <numFmts count="10">
    <numFmt numFmtId="164" formatCode="&quot;$&quot;#,##0;[Red]\-&quot;$&quot;#,##0"/>
    <numFmt numFmtId="165" formatCode="_-&quot;$&quot;* #,##0.00_-;\-&quot;$&quot;* #,##0.00_-;_-&quot;$&quot;* &quot;-&quot;??_-;_-@_-"/>
    <numFmt numFmtId="166" formatCode="_-* #,##0.00_-;\-* #,##0.00_-;_-* &quot;-&quot;??_-;_-@_-"/>
    <numFmt numFmtId="167" formatCode="0.0%"/>
    <numFmt numFmtId="168" formatCode="0.0"/>
    <numFmt numFmtId="169" formatCode="_-&quot;$&quot;* #,##0_-;\-&quot;$&quot;* #,##0_-;_-&quot;$&quot;* &quot;-&quot;??_-;_-@_-"/>
    <numFmt numFmtId="170" formatCode="_([$$-240A]\ * #,##0_);_([$$-240A]\ * \(#,##0\);_([$$-240A]\ * &quot;-&quot;??_);_(@_)"/>
    <numFmt numFmtId="171" formatCode="dd/mm/yyyy;@"/>
    <numFmt numFmtId="172" formatCode="_(&quot;$&quot;\ * #,##0_);_(&quot;$&quot;\ * \(#,##0\);_(&quot;$&quot;\ * &quot;-&quot;??_);_(@_)"/>
    <numFmt numFmtId="173" formatCode="[$$-240A]\ #,##0_);[Red]\([$$-240A]\ #,##0\)"/>
  </numFmts>
  <fonts count="39">
    <font>
      <sz val="11"/>
      <color theme="1"/>
      <name val="Calibri"/>
      <family val="2"/>
      <scheme val="minor"/>
    </font>
    <font>
      <sz val="11"/>
      <color theme="1"/>
      <name val="Calibri"/>
      <family val="2"/>
      <scheme val="minor"/>
    </font>
    <font>
      <sz val="10"/>
      <color indexed="8"/>
      <name val="Arial"/>
      <family val="2"/>
    </font>
    <font>
      <b/>
      <sz val="10"/>
      <color indexed="8"/>
      <name val="Arial"/>
      <family val="2"/>
    </font>
    <font>
      <sz val="11"/>
      <color indexed="8"/>
      <name val="Calibri"/>
      <family val="2"/>
    </font>
    <font>
      <i/>
      <sz val="10"/>
      <color indexed="8"/>
      <name val="Arial"/>
      <family val="2"/>
    </font>
    <font>
      <b/>
      <sz val="10"/>
      <color theme="0"/>
      <name val="Arial"/>
      <family val="2"/>
    </font>
    <font>
      <sz val="10"/>
      <color rgb="FF000000"/>
      <name val="Arial"/>
      <family val="2"/>
    </font>
    <font>
      <sz val="10"/>
      <name val="Arial"/>
      <family val="2"/>
    </font>
    <font>
      <sz val="12"/>
      <color theme="1"/>
      <name val="Arial"/>
      <family val="2"/>
    </font>
    <font>
      <b/>
      <sz val="10"/>
      <name val="Arial"/>
      <family val="2"/>
    </font>
    <font>
      <b/>
      <sz val="10"/>
      <color rgb="FF000000"/>
      <name val="Arial"/>
      <family val="2"/>
    </font>
    <font>
      <b/>
      <sz val="9"/>
      <color indexed="81"/>
      <name val="Tahoma"/>
      <family val="2"/>
    </font>
    <font>
      <sz val="9"/>
      <color indexed="81"/>
      <name val="Tahoma"/>
      <family val="2"/>
    </font>
    <font>
      <sz val="10"/>
      <color theme="1"/>
      <name val="Arial"/>
      <family val="2"/>
    </font>
    <font>
      <b/>
      <i/>
      <sz val="10"/>
      <color indexed="8"/>
      <name val="Arial"/>
      <family val="2"/>
    </font>
    <font>
      <i/>
      <sz val="10"/>
      <color rgb="FF000000"/>
      <name val="Arial"/>
      <family val="2"/>
    </font>
    <font>
      <b/>
      <sz val="10"/>
      <color rgb="FFFFFFFF"/>
      <name val="Arial"/>
      <family val="2"/>
    </font>
    <font>
      <i/>
      <sz val="10"/>
      <name val="Arial"/>
      <family val="2"/>
    </font>
    <font>
      <u/>
      <sz val="7.7"/>
      <color theme="10"/>
      <name val="Calibri"/>
      <family val="2"/>
    </font>
    <font>
      <b/>
      <sz val="10"/>
      <color theme="1"/>
      <name val="Arial"/>
      <family val="2"/>
    </font>
    <font>
      <sz val="8"/>
      <color indexed="81"/>
      <name val="Tahoma"/>
      <family val="2"/>
    </font>
    <font>
      <sz val="10"/>
      <color rgb="FFFF0000"/>
      <name val="Arial"/>
      <family val="2"/>
    </font>
    <font>
      <u/>
      <sz val="10"/>
      <color theme="10"/>
      <name val="Arial"/>
      <family val="2"/>
    </font>
    <font>
      <sz val="11"/>
      <name val="Arial"/>
      <family val="2"/>
    </font>
    <font>
      <b/>
      <sz val="11"/>
      <color indexed="8"/>
      <name val="Arial"/>
      <family val="2"/>
    </font>
    <font>
      <sz val="11"/>
      <color indexed="8"/>
      <name val="Arial"/>
      <family val="2"/>
    </font>
    <font>
      <b/>
      <sz val="9"/>
      <color indexed="8"/>
      <name val="Arial"/>
      <family val="2"/>
    </font>
    <font>
      <b/>
      <sz val="18"/>
      <color indexed="8"/>
      <name val="Arial"/>
      <family val="2"/>
    </font>
    <font>
      <sz val="14"/>
      <color indexed="8"/>
      <name val="Arial"/>
      <family val="2"/>
    </font>
    <font>
      <b/>
      <sz val="11"/>
      <color theme="0"/>
      <name val="Arial"/>
      <family val="2"/>
    </font>
    <font>
      <b/>
      <sz val="8"/>
      <color indexed="8"/>
      <name val="Arial"/>
      <family val="2"/>
    </font>
    <font>
      <b/>
      <sz val="10"/>
      <color rgb="FFFF0000"/>
      <name val="Arial"/>
      <family val="2"/>
    </font>
    <font>
      <b/>
      <sz val="16"/>
      <color indexed="8"/>
      <name val="Arial"/>
      <family val="2"/>
    </font>
    <font>
      <sz val="12"/>
      <name val="Arial"/>
      <family val="2"/>
    </font>
    <font>
      <b/>
      <sz val="12"/>
      <name val="Arial"/>
      <family val="2"/>
    </font>
    <font>
      <b/>
      <u/>
      <sz val="10"/>
      <name val="Arial"/>
      <family val="2"/>
    </font>
    <font>
      <b/>
      <strike/>
      <sz val="9"/>
      <color indexed="8"/>
      <name val="Arial"/>
      <family val="2"/>
    </font>
    <font>
      <sz val="12"/>
      <color indexed="8"/>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FF"/>
        <bgColor indexed="64"/>
      </patternFill>
    </fill>
    <fill>
      <patternFill patternType="solid">
        <fgColor rgb="FFD9D9D9"/>
        <bgColor rgb="FF000000"/>
      </patternFill>
    </fill>
    <fill>
      <patternFill patternType="solid">
        <fgColor rgb="FFFFFFFF"/>
        <bgColor rgb="FF000000"/>
      </patternFill>
    </fill>
    <fill>
      <patternFill patternType="solid">
        <fgColor rgb="FFF2F2F2"/>
        <bgColor rgb="FF000000"/>
      </patternFill>
    </fill>
    <fill>
      <patternFill patternType="solid">
        <fgColor rgb="FFA6A6A6"/>
        <bgColor rgb="FF000000"/>
      </patternFill>
    </fill>
    <fill>
      <patternFill patternType="solid">
        <fgColor theme="0" tint="-0.249977111117893"/>
        <bgColor indexed="64"/>
      </patternFill>
    </fill>
  </fills>
  <borders count="8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8">
    <xf numFmtId="0" fontId="0" fillId="0" borderId="0"/>
    <xf numFmtId="9" fontId="1" fillId="0" borderId="0" applyFont="0" applyFill="0" applyBorder="0" applyAlignment="0" applyProtection="0"/>
    <xf numFmtId="9" fontId="4"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 fillId="0" borderId="0"/>
    <xf numFmtId="0" fontId="19" fillId="0" borderId="0" applyNumberFormat="0" applyFill="0" applyBorder="0" applyAlignment="0" applyProtection="0">
      <alignment vertical="top"/>
      <protection locked="0"/>
    </xf>
    <xf numFmtId="9" fontId="4" fillId="0" borderId="0" applyFont="0" applyFill="0" applyBorder="0" applyAlignment="0" applyProtection="0"/>
  </cellStyleXfs>
  <cellXfs count="1391">
    <xf numFmtId="0" fontId="0" fillId="0" borderId="0" xfId="0"/>
    <xf numFmtId="0" fontId="2" fillId="0" borderId="0" xfId="0" applyFont="1" applyAlignment="1">
      <alignment horizontal="center" vertical="center" wrapText="1"/>
    </xf>
    <xf numFmtId="0" fontId="2" fillId="0" borderId="0" xfId="0" applyFont="1" applyAlignment="1">
      <alignment vertical="center"/>
    </xf>
    <xf numFmtId="0" fontId="2" fillId="0" borderId="2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37" xfId="0" applyFont="1" applyBorder="1" applyAlignment="1">
      <alignment horizontal="center" vertical="center" wrapText="1"/>
    </xf>
    <xf numFmtId="0" fontId="3" fillId="3" borderId="0" xfId="0" applyFont="1" applyFill="1" applyBorder="1" applyAlignment="1">
      <alignment horizontal="center" vertical="center" wrapText="1"/>
    </xf>
    <xf numFmtId="9" fontId="2" fillId="3" borderId="0" xfId="0" applyNumberFormat="1"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27"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9" fontId="2" fillId="0" borderId="0" xfId="0" applyNumberFormat="1" applyFont="1" applyBorder="1" applyAlignment="1">
      <alignment horizontal="center" vertical="center" wrapText="1"/>
    </xf>
    <xf numFmtId="0" fontId="2" fillId="0" borderId="62" xfId="0" applyFont="1" applyBorder="1" applyAlignment="1">
      <alignment horizontal="center" vertical="center" wrapText="1"/>
    </xf>
    <xf numFmtId="0" fontId="2" fillId="0" borderId="58" xfId="0" applyFont="1" applyBorder="1" applyAlignment="1">
      <alignment horizontal="center" vertical="center" wrapText="1"/>
    </xf>
    <xf numFmtId="0" fontId="2" fillId="3" borderId="0" xfId="0" applyFont="1" applyFill="1" applyBorder="1" applyAlignment="1">
      <alignment horizontal="center" vertical="center" wrapText="1"/>
    </xf>
    <xf numFmtId="9" fontId="2" fillId="0" borderId="22" xfId="0" applyNumberFormat="1" applyFont="1" applyBorder="1" applyAlignment="1">
      <alignment horizontal="center" vertical="center" wrapText="1"/>
    </xf>
    <xf numFmtId="9" fontId="2" fillId="0" borderId="36"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6" xfId="0" applyFont="1" applyFill="1" applyBorder="1" applyAlignment="1">
      <alignment horizontal="center" vertical="center" wrapText="1"/>
    </xf>
    <xf numFmtId="9" fontId="3" fillId="3" borderId="21" xfId="2" applyNumberFormat="1" applyFont="1" applyFill="1" applyBorder="1" applyAlignment="1">
      <alignment horizontal="center" vertical="center" wrapText="1"/>
    </xf>
    <xf numFmtId="9" fontId="3" fillId="2" borderId="23" xfId="2" applyNumberFormat="1" applyFont="1" applyFill="1" applyBorder="1" applyAlignment="1">
      <alignment horizontal="center" vertical="center" wrapText="1"/>
    </xf>
    <xf numFmtId="9" fontId="3" fillId="3" borderId="20" xfId="2" applyNumberFormat="1" applyFont="1" applyFill="1" applyBorder="1" applyAlignment="1">
      <alignment horizontal="center" vertical="center" wrapText="1"/>
    </xf>
    <xf numFmtId="9" fontId="3" fillId="2" borderId="20" xfId="2" applyNumberFormat="1" applyFont="1" applyFill="1" applyBorder="1" applyAlignment="1">
      <alignment horizontal="center" vertical="center" wrapText="1"/>
    </xf>
    <xf numFmtId="0" fontId="2" fillId="0" borderId="20" xfId="0" applyFont="1" applyBorder="1" applyAlignment="1">
      <alignment vertical="center" wrapText="1"/>
    </xf>
    <xf numFmtId="9" fontId="3" fillId="3" borderId="25" xfId="2" applyNumberFormat="1" applyFont="1" applyFill="1" applyBorder="1" applyAlignment="1">
      <alignment horizontal="center" vertical="center" wrapText="1"/>
    </xf>
    <xf numFmtId="9" fontId="3" fillId="2" borderId="27" xfId="2" applyNumberFormat="1" applyFont="1" applyFill="1" applyBorder="1" applyAlignment="1">
      <alignment horizontal="center" vertical="center" wrapText="1"/>
    </xf>
    <xf numFmtId="9" fontId="3" fillId="3" borderId="51" xfId="2" applyNumberFormat="1" applyFont="1" applyFill="1" applyBorder="1" applyAlignment="1">
      <alignment horizontal="center" vertical="center" wrapText="1"/>
    </xf>
    <xf numFmtId="9" fontId="3" fillId="2" borderId="51" xfId="2" applyNumberFormat="1" applyFont="1" applyFill="1" applyBorder="1" applyAlignment="1">
      <alignment horizontal="center" vertical="center" wrapText="1"/>
    </xf>
    <xf numFmtId="0" fontId="2" fillId="0" borderId="24" xfId="0" applyFont="1" applyBorder="1" applyAlignment="1">
      <alignment vertical="center" wrapText="1"/>
    </xf>
    <xf numFmtId="9" fontId="3" fillId="3" borderId="35" xfId="2" applyNumberFormat="1" applyFont="1" applyFill="1" applyBorder="1" applyAlignment="1">
      <alignment horizontal="center" vertical="center" wrapText="1"/>
    </xf>
    <xf numFmtId="9" fontId="3" fillId="2" borderId="37" xfId="2" applyNumberFormat="1" applyFont="1" applyFill="1" applyBorder="1" applyAlignment="1">
      <alignment horizontal="center" vertical="center" wrapText="1"/>
    </xf>
    <xf numFmtId="9" fontId="3" fillId="3" borderId="56" xfId="2" applyNumberFormat="1" applyFont="1" applyFill="1" applyBorder="1" applyAlignment="1">
      <alignment horizontal="center" vertical="center" wrapText="1"/>
    </xf>
    <xf numFmtId="9" fontId="3" fillId="2" borderId="56" xfId="2" applyNumberFormat="1" applyFont="1" applyFill="1" applyBorder="1" applyAlignment="1">
      <alignment horizontal="center" vertical="center" wrapText="1"/>
    </xf>
    <xf numFmtId="0" fontId="2" fillId="0" borderId="34" xfId="0" applyFont="1" applyBorder="1" applyAlignment="1">
      <alignment vertical="center" wrapText="1"/>
    </xf>
    <xf numFmtId="9" fontId="3" fillId="3" borderId="0" xfId="2" applyNumberFormat="1" applyFont="1" applyFill="1" applyBorder="1" applyAlignment="1">
      <alignment horizontal="center" vertical="center" wrapText="1"/>
    </xf>
    <xf numFmtId="0" fontId="2" fillId="3" borderId="0" xfId="0" applyFont="1" applyFill="1" applyBorder="1" applyAlignment="1">
      <alignment vertical="center" wrapText="1"/>
    </xf>
    <xf numFmtId="0" fontId="6" fillId="5" borderId="9" xfId="0" applyFont="1" applyFill="1" applyBorder="1" applyAlignment="1">
      <alignment horizontal="center" vertical="center" wrapText="1"/>
    </xf>
    <xf numFmtId="9" fontId="3" fillId="2" borderId="0" xfId="2" applyNumberFormat="1" applyFont="1" applyFill="1" applyBorder="1" applyAlignment="1">
      <alignment horizontal="center" vertical="center" wrapText="1"/>
    </xf>
    <xf numFmtId="0" fontId="2" fillId="0" borderId="0" xfId="0" applyFont="1" applyBorder="1" applyAlignment="1">
      <alignment vertical="center" wrapText="1"/>
    </xf>
    <xf numFmtId="0" fontId="2" fillId="0" borderId="51" xfId="0" applyFont="1" applyBorder="1" applyAlignment="1">
      <alignment vertical="center" wrapText="1"/>
    </xf>
    <xf numFmtId="0" fontId="2" fillId="0" borderId="56" xfId="0" applyFont="1" applyBorder="1" applyAlignment="1">
      <alignment vertical="center" wrapText="1"/>
    </xf>
    <xf numFmtId="0" fontId="6" fillId="2" borderId="11" xfId="0" applyFont="1" applyFill="1" applyBorder="1" applyAlignment="1">
      <alignment horizontal="center" vertical="center" wrapText="1"/>
    </xf>
    <xf numFmtId="9" fontId="2" fillId="2" borderId="22" xfId="2" applyNumberFormat="1" applyFont="1" applyFill="1" applyBorder="1" applyAlignment="1">
      <alignment horizontal="center" vertical="center" wrapText="1"/>
    </xf>
    <xf numFmtId="9" fontId="2" fillId="3" borderId="22" xfId="2" applyNumberFormat="1" applyFont="1" applyFill="1" applyBorder="1" applyAlignment="1">
      <alignment horizontal="center" vertical="center" wrapText="1"/>
    </xf>
    <xf numFmtId="9" fontId="3" fillId="3" borderId="22" xfId="2" applyNumberFormat="1" applyFont="1" applyFill="1" applyBorder="1" applyAlignment="1">
      <alignment horizontal="center" vertical="center" wrapText="1"/>
    </xf>
    <xf numFmtId="9" fontId="3" fillId="2" borderId="22" xfId="2" applyNumberFormat="1" applyFont="1" applyFill="1" applyBorder="1" applyAlignment="1">
      <alignment horizontal="center" vertical="center" wrapText="1"/>
    </xf>
    <xf numFmtId="0" fontId="2" fillId="0" borderId="23" xfId="0" applyFont="1" applyBorder="1" applyAlignment="1">
      <alignment vertical="center" wrapText="1"/>
    </xf>
    <xf numFmtId="9" fontId="2" fillId="2" borderId="36" xfId="2" applyNumberFormat="1" applyFont="1" applyFill="1" applyBorder="1" applyAlignment="1">
      <alignment horizontal="center" vertical="center" wrapText="1"/>
    </xf>
    <xf numFmtId="9" fontId="2" fillId="3" borderId="36" xfId="2" applyNumberFormat="1" applyFont="1" applyFill="1" applyBorder="1" applyAlignment="1">
      <alignment horizontal="center" vertical="center" wrapText="1"/>
    </xf>
    <xf numFmtId="9" fontId="3" fillId="3" borderId="36" xfId="2" applyNumberFormat="1" applyFont="1" applyFill="1" applyBorder="1" applyAlignment="1">
      <alignment horizontal="center" vertical="center" wrapText="1"/>
    </xf>
    <xf numFmtId="9" fontId="3" fillId="2" borderId="36" xfId="2" applyNumberFormat="1" applyFont="1" applyFill="1" applyBorder="1" applyAlignment="1">
      <alignment horizontal="center" vertical="center" wrapText="1"/>
    </xf>
    <xf numFmtId="0" fontId="2" fillId="0" borderId="37" xfId="0" applyFont="1" applyBorder="1" applyAlignment="1">
      <alignment vertical="center" wrapText="1"/>
    </xf>
    <xf numFmtId="0" fontId="7" fillId="0" borderId="0" xfId="0" applyFont="1" applyFill="1" applyBorder="1" applyAlignment="1">
      <alignment horizontal="center" vertical="center" wrapText="1"/>
    </xf>
    <xf numFmtId="9" fontId="3" fillId="0" borderId="0" xfId="2" applyNumberFormat="1" applyFont="1" applyFill="1" applyBorder="1" applyAlignment="1">
      <alignment horizontal="center" vertical="center" wrapText="1"/>
    </xf>
    <xf numFmtId="9" fontId="2" fillId="0" borderId="0" xfId="2"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 fillId="0" borderId="22"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47" xfId="0" applyFont="1" applyBorder="1" applyAlignment="1">
      <alignment horizontal="center" vertical="center" wrapText="1"/>
    </xf>
    <xf numFmtId="10" fontId="2" fillId="0" borderId="22" xfId="0" applyNumberFormat="1" applyFont="1" applyBorder="1" applyAlignment="1">
      <alignment horizontal="center" vertical="center" wrapText="1"/>
    </xf>
    <xf numFmtId="9" fontId="2" fillId="3" borderId="21" xfId="2" applyNumberFormat="1" applyFont="1" applyFill="1" applyBorder="1" applyAlignment="1">
      <alignment horizontal="center" vertical="center" wrapText="1"/>
    </xf>
    <xf numFmtId="9" fontId="2" fillId="2" borderId="23" xfId="2" applyNumberFormat="1" applyFont="1" applyFill="1" applyBorder="1" applyAlignment="1">
      <alignment horizontal="center" vertical="center" wrapText="1"/>
    </xf>
    <xf numFmtId="9" fontId="2" fillId="3" borderId="47" xfId="2" applyNumberFormat="1" applyFont="1" applyFill="1" applyBorder="1" applyAlignment="1">
      <alignment horizontal="center" vertical="center" wrapText="1"/>
    </xf>
    <xf numFmtId="9" fontId="2" fillId="2" borderId="48" xfId="2" applyNumberFormat="1" applyFont="1" applyFill="1" applyBorder="1" applyAlignment="1">
      <alignment horizontal="center" vertical="center" wrapText="1"/>
    </xf>
    <xf numFmtId="9" fontId="2" fillId="3" borderId="20" xfId="2" applyNumberFormat="1" applyFont="1" applyFill="1" applyBorder="1" applyAlignment="1">
      <alignment horizontal="center" vertical="center" wrapText="1"/>
    </xf>
    <xf numFmtId="9" fontId="2" fillId="2" borderId="20" xfId="2" applyNumberFormat="1" applyFont="1" applyFill="1" applyBorder="1" applyAlignment="1">
      <alignment horizontal="center" vertical="center" wrapText="1"/>
    </xf>
    <xf numFmtId="0" fontId="2" fillId="0" borderId="49" xfId="0" applyFont="1" applyBorder="1" applyAlignment="1">
      <alignment horizontal="center" vertical="center" wrapText="1"/>
    </xf>
    <xf numFmtId="10" fontId="2" fillId="0" borderId="26" xfId="0" applyNumberFormat="1" applyFont="1" applyBorder="1" applyAlignment="1">
      <alignment horizontal="center" vertical="center" wrapText="1"/>
    </xf>
    <xf numFmtId="9" fontId="2" fillId="3" borderId="25" xfId="2" applyNumberFormat="1" applyFont="1" applyFill="1" applyBorder="1" applyAlignment="1">
      <alignment horizontal="center" vertical="center" wrapText="1"/>
    </xf>
    <xf numFmtId="9" fontId="2" fillId="2" borderId="27" xfId="2" applyNumberFormat="1" applyFont="1" applyFill="1" applyBorder="1" applyAlignment="1">
      <alignment horizontal="center" vertical="center" wrapText="1"/>
    </xf>
    <xf numFmtId="9" fontId="2" fillId="3" borderId="49" xfId="2" applyNumberFormat="1" applyFont="1" applyFill="1" applyBorder="1" applyAlignment="1">
      <alignment horizontal="center" vertical="center" wrapText="1"/>
    </xf>
    <xf numFmtId="9" fontId="2" fillId="3" borderId="51" xfId="2" applyNumberFormat="1" applyFont="1" applyFill="1" applyBorder="1" applyAlignment="1">
      <alignment horizontal="center" vertical="center" wrapText="1"/>
    </xf>
    <xf numFmtId="9" fontId="2" fillId="2" borderId="51" xfId="2" applyNumberFormat="1" applyFont="1" applyFill="1" applyBorder="1" applyAlignment="1">
      <alignment horizontal="center" vertical="center" wrapText="1"/>
    </xf>
    <xf numFmtId="0" fontId="2" fillId="0" borderId="52" xfId="0" applyFont="1" applyBorder="1" applyAlignment="1">
      <alignment horizontal="center" vertical="center" wrapText="1"/>
    </xf>
    <xf numFmtId="10" fontId="2" fillId="0" borderId="36" xfId="0" applyNumberFormat="1" applyFont="1" applyBorder="1" applyAlignment="1">
      <alignment horizontal="center" vertical="center" wrapText="1"/>
    </xf>
    <xf numFmtId="9" fontId="2" fillId="3" borderId="54" xfId="2" applyNumberFormat="1" applyFont="1" applyFill="1" applyBorder="1" applyAlignment="1">
      <alignment horizontal="center" vertical="center" wrapText="1"/>
    </xf>
    <xf numFmtId="9" fontId="2" fillId="2" borderId="55" xfId="2" applyNumberFormat="1" applyFont="1" applyFill="1" applyBorder="1" applyAlignment="1">
      <alignment horizontal="center" vertical="center" wrapText="1"/>
    </xf>
    <xf numFmtId="9" fontId="2" fillId="3" borderId="52" xfId="2" applyNumberFormat="1" applyFont="1" applyFill="1" applyBorder="1" applyAlignment="1">
      <alignment horizontal="center" vertical="center" wrapText="1"/>
    </xf>
    <xf numFmtId="9" fontId="2" fillId="2" borderId="53" xfId="2" applyNumberFormat="1" applyFont="1" applyFill="1" applyBorder="1" applyAlignment="1">
      <alignment horizontal="center" vertical="center" wrapText="1"/>
    </xf>
    <xf numFmtId="9" fontId="2" fillId="3" borderId="35" xfId="2" applyNumberFormat="1" applyFont="1" applyFill="1" applyBorder="1" applyAlignment="1">
      <alignment horizontal="center" vertical="center" wrapText="1"/>
    </xf>
    <xf numFmtId="9" fontId="2" fillId="2" borderId="37" xfId="2" applyNumberFormat="1" applyFont="1" applyFill="1" applyBorder="1" applyAlignment="1">
      <alignment horizontal="center" vertical="center" wrapText="1"/>
    </xf>
    <xf numFmtId="9" fontId="2" fillId="3" borderId="56" xfId="2" applyNumberFormat="1" applyFont="1" applyFill="1" applyBorder="1" applyAlignment="1">
      <alignment horizontal="center" vertical="center" wrapText="1"/>
    </xf>
    <xf numFmtId="9" fontId="2" fillId="2" borderId="56" xfId="2" applyNumberFormat="1" applyFont="1" applyFill="1" applyBorder="1" applyAlignment="1">
      <alignment horizontal="center" vertical="center" wrapText="1"/>
    </xf>
    <xf numFmtId="0" fontId="2" fillId="0" borderId="62" xfId="0" applyFont="1" applyBorder="1" applyAlignment="1">
      <alignment horizontal="justify" vertical="center" wrapText="1"/>
    </xf>
    <xf numFmtId="0" fontId="2" fillId="0" borderId="58" xfId="0" applyFont="1" applyBorder="1" applyAlignment="1">
      <alignment horizontal="justify" vertical="center" wrapText="1"/>
    </xf>
    <xf numFmtId="0" fontId="2" fillId="0" borderId="60" xfId="0" applyFont="1" applyBorder="1" applyAlignment="1">
      <alignment horizontal="center" vertical="center" wrapText="1"/>
    </xf>
    <xf numFmtId="9" fontId="2" fillId="0" borderId="62" xfId="0" applyNumberFormat="1" applyFont="1" applyBorder="1" applyAlignment="1">
      <alignment horizontal="center" vertical="center" wrapText="1"/>
    </xf>
    <xf numFmtId="9" fontId="2" fillId="3" borderId="63" xfId="2" applyNumberFormat="1" applyFont="1" applyFill="1" applyBorder="1" applyAlignment="1">
      <alignment horizontal="center" vertical="center" wrapText="1"/>
    </xf>
    <xf numFmtId="9" fontId="2" fillId="2" borderId="64" xfId="2" applyNumberFormat="1" applyFont="1" applyFill="1" applyBorder="1" applyAlignment="1">
      <alignment horizontal="center" vertical="center" wrapText="1"/>
    </xf>
    <xf numFmtId="0" fontId="2" fillId="0" borderId="54" xfId="0" applyFont="1" applyBorder="1" applyAlignment="1">
      <alignment horizontal="center" vertical="center" wrapText="1"/>
    </xf>
    <xf numFmtId="9" fontId="2" fillId="0" borderId="58" xfId="0" applyNumberFormat="1" applyFont="1" applyBorder="1" applyAlignment="1">
      <alignment horizontal="center" vertical="center" wrapText="1"/>
    </xf>
    <xf numFmtId="9" fontId="2" fillId="3" borderId="61" xfId="2" applyNumberFormat="1" applyFont="1" applyFill="1" applyBorder="1" applyAlignment="1">
      <alignment horizontal="center" vertical="center" wrapText="1"/>
    </xf>
    <xf numFmtId="0" fontId="7" fillId="6" borderId="22" xfId="0" applyFont="1" applyFill="1" applyBorder="1" applyAlignment="1">
      <alignment horizontal="justify" vertical="center" wrapText="1"/>
    </xf>
    <xf numFmtId="0" fontId="7" fillId="6" borderId="36" xfId="0" applyFont="1" applyFill="1" applyBorder="1" applyAlignment="1">
      <alignment horizontal="justify" vertical="center" wrapText="1"/>
    </xf>
    <xf numFmtId="0" fontId="8"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3" borderId="26"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xf>
    <xf numFmtId="9" fontId="2" fillId="3" borderId="60" xfId="2" applyNumberFormat="1" applyFont="1" applyFill="1" applyBorder="1" applyAlignment="1">
      <alignment horizontal="center" vertical="center" wrapText="1"/>
    </xf>
    <xf numFmtId="9" fontId="2" fillId="2" borderId="65" xfId="2" applyNumberFormat="1" applyFont="1" applyFill="1" applyBorder="1" applyAlignment="1">
      <alignment horizontal="center" vertical="center" wrapText="1"/>
    </xf>
    <xf numFmtId="9" fontId="2" fillId="2" borderId="50" xfId="2" applyNumberFormat="1" applyFont="1" applyFill="1" applyBorder="1" applyAlignment="1">
      <alignment horizontal="center" vertical="center" wrapText="1"/>
    </xf>
    <xf numFmtId="0" fontId="8" fillId="0" borderId="26" xfId="0" applyFont="1" applyBorder="1" applyAlignment="1">
      <alignment horizontal="justify" vertical="center" wrapText="1"/>
    </xf>
    <xf numFmtId="0" fontId="8" fillId="0" borderId="36" xfId="0" applyFont="1" applyBorder="1" applyAlignment="1">
      <alignment horizontal="justify" vertical="center" wrapText="1"/>
    </xf>
    <xf numFmtId="0" fontId="8" fillId="0" borderId="22" xfId="0" applyFont="1" applyBorder="1" applyAlignment="1">
      <alignment horizontal="justify" vertical="center" wrapText="1"/>
    </xf>
    <xf numFmtId="9" fontId="2" fillId="0" borderId="26" xfId="0" applyNumberFormat="1" applyFont="1" applyBorder="1" applyAlignment="1">
      <alignment horizontal="center" vertical="center" wrapText="1"/>
    </xf>
    <xf numFmtId="9" fontId="2" fillId="0" borderId="22" xfId="1" applyFont="1" applyBorder="1" applyAlignment="1">
      <alignment horizontal="center" vertical="center" wrapText="1"/>
    </xf>
    <xf numFmtId="9" fontId="2" fillId="0" borderId="36" xfId="1" applyFont="1" applyBorder="1" applyAlignment="1">
      <alignment horizontal="center" vertical="center" wrapText="1"/>
    </xf>
    <xf numFmtId="0" fontId="2" fillId="0" borderId="6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68" xfId="0" applyFont="1" applyBorder="1" applyAlignment="1">
      <alignment horizontal="center" vertical="center" wrapText="1"/>
    </xf>
    <xf numFmtId="9" fontId="3" fillId="3" borderId="49" xfId="2" applyNumberFormat="1" applyFont="1" applyFill="1" applyBorder="1" applyAlignment="1">
      <alignment horizontal="center" vertical="center" wrapText="1"/>
    </xf>
    <xf numFmtId="9" fontId="3" fillId="2" borderId="50" xfId="2" applyNumberFormat="1" applyFont="1" applyFill="1" applyBorder="1" applyAlignment="1">
      <alignment horizontal="center" vertical="center" wrapText="1"/>
    </xf>
    <xf numFmtId="9" fontId="3" fillId="3" borderId="67" xfId="2" applyNumberFormat="1" applyFont="1" applyFill="1" applyBorder="1" applyAlignment="1">
      <alignment horizontal="center" vertical="center" wrapText="1"/>
    </xf>
    <xf numFmtId="9" fontId="3" fillId="2" borderId="43" xfId="2" applyNumberFormat="1" applyFont="1" applyFill="1" applyBorder="1" applyAlignment="1">
      <alignment horizontal="center" vertical="center" wrapText="1"/>
    </xf>
    <xf numFmtId="9" fontId="2" fillId="3" borderId="67" xfId="2" applyNumberFormat="1" applyFont="1" applyFill="1" applyBorder="1" applyAlignment="1">
      <alignment horizontal="center" vertical="center" wrapText="1"/>
    </xf>
    <xf numFmtId="9" fontId="3" fillId="2" borderId="68" xfId="2" applyNumberFormat="1" applyFont="1" applyFill="1" applyBorder="1" applyAlignment="1">
      <alignment horizontal="center" vertical="center" wrapText="1"/>
    </xf>
    <xf numFmtId="9" fontId="3" fillId="3" borderId="41" xfId="2" applyNumberFormat="1" applyFont="1" applyFill="1" applyBorder="1" applyAlignment="1">
      <alignment horizontal="center" vertical="center" wrapText="1"/>
    </xf>
    <xf numFmtId="9" fontId="3" fillId="3" borderId="45" xfId="2" applyNumberFormat="1" applyFont="1" applyFill="1" applyBorder="1" applyAlignment="1">
      <alignment horizontal="center" vertical="center" wrapText="1"/>
    </xf>
    <xf numFmtId="9" fontId="3" fillId="2" borderId="45" xfId="2" applyNumberFormat="1" applyFont="1" applyFill="1" applyBorder="1" applyAlignment="1">
      <alignment horizontal="center" vertical="center" wrapText="1"/>
    </xf>
    <xf numFmtId="0" fontId="2" fillId="0" borderId="69" xfId="0" applyFont="1" applyBorder="1" applyAlignment="1">
      <alignment vertical="center" wrapText="1"/>
    </xf>
    <xf numFmtId="9" fontId="3" fillId="3" borderId="52" xfId="2" applyNumberFormat="1" applyFont="1" applyFill="1" applyBorder="1" applyAlignment="1">
      <alignment horizontal="center" vertical="center" wrapText="1"/>
    </xf>
    <xf numFmtId="9" fontId="3" fillId="2" borderId="53" xfId="2" applyNumberFormat="1" applyFont="1" applyFill="1" applyBorder="1" applyAlignment="1">
      <alignment horizontal="center" vertical="center" wrapText="1"/>
    </xf>
    <xf numFmtId="9" fontId="3" fillId="3" borderId="34" xfId="2" applyNumberFormat="1" applyFont="1" applyFill="1" applyBorder="1" applyAlignment="1">
      <alignment horizontal="center" vertical="center" wrapText="1"/>
    </xf>
    <xf numFmtId="9" fontId="3" fillId="2" borderId="34" xfId="2" applyNumberFormat="1" applyFont="1" applyFill="1" applyBorder="1" applyAlignment="1">
      <alignment horizontal="center" vertical="center" wrapText="1"/>
    </xf>
    <xf numFmtId="0" fontId="2" fillId="0" borderId="39" xfId="0" applyFont="1" applyBorder="1" applyAlignment="1">
      <alignment horizontal="justify" vertical="center" wrapText="1"/>
    </xf>
    <xf numFmtId="10" fontId="2" fillId="0" borderId="26" xfId="1" applyNumberFormat="1" applyFont="1" applyBorder="1" applyAlignment="1">
      <alignment horizontal="center" vertical="center" wrapText="1"/>
    </xf>
    <xf numFmtId="0" fontId="3" fillId="0" borderId="50" xfId="0" applyFont="1" applyBorder="1" applyAlignment="1">
      <alignment horizontal="center" vertical="center" wrapText="1"/>
    </xf>
    <xf numFmtId="9" fontId="2" fillId="0" borderId="39" xfId="0" applyNumberFormat="1" applyFont="1" applyBorder="1" applyAlignment="1">
      <alignment horizontal="center" vertical="center" wrapText="1"/>
    </xf>
    <xf numFmtId="0" fontId="2" fillId="0" borderId="30" xfId="0" applyFont="1" applyBorder="1" applyAlignment="1">
      <alignment horizontal="center" vertical="center" wrapText="1"/>
    </xf>
    <xf numFmtId="0" fontId="3" fillId="0" borderId="65" xfId="0" applyFont="1" applyBorder="1" applyAlignment="1">
      <alignment horizontal="center" vertical="center" wrapText="1"/>
    </xf>
    <xf numFmtId="0" fontId="2" fillId="0" borderId="64" xfId="0" applyFont="1" applyBorder="1" applyAlignment="1">
      <alignment horizontal="center" vertical="center" wrapText="1"/>
    </xf>
    <xf numFmtId="0" fontId="3" fillId="0" borderId="70" xfId="0" applyFont="1" applyBorder="1" applyAlignment="1">
      <alignment horizontal="center" vertical="center" wrapText="1"/>
    </xf>
    <xf numFmtId="9" fontId="3" fillId="3" borderId="24" xfId="2" applyNumberFormat="1" applyFont="1" applyFill="1" applyBorder="1" applyAlignment="1">
      <alignment horizontal="center" vertical="center" wrapText="1"/>
    </xf>
    <xf numFmtId="9" fontId="3" fillId="2" borderId="24" xfId="2" applyNumberFormat="1" applyFont="1" applyFill="1" applyBorder="1" applyAlignment="1">
      <alignment horizontal="center" vertical="center" wrapText="1"/>
    </xf>
    <xf numFmtId="9" fontId="3" fillId="2" borderId="64" xfId="2" applyNumberFormat="1" applyFont="1" applyFill="1" applyBorder="1" applyAlignment="1">
      <alignment horizontal="center" vertical="center" wrapText="1"/>
    </xf>
    <xf numFmtId="9" fontId="3" fillId="2" borderId="65" xfId="2" applyNumberFormat="1" applyFont="1" applyFill="1" applyBorder="1" applyAlignment="1">
      <alignment horizontal="center" vertical="center" wrapText="1"/>
    </xf>
    <xf numFmtId="9" fontId="3" fillId="3" borderId="63" xfId="2" applyNumberFormat="1" applyFont="1" applyFill="1" applyBorder="1" applyAlignment="1">
      <alignment horizontal="center" vertical="center" wrapText="1"/>
    </xf>
    <xf numFmtId="9" fontId="3" fillId="2" borderId="55" xfId="2" applyNumberFormat="1" applyFont="1" applyFill="1" applyBorder="1" applyAlignment="1">
      <alignment horizontal="center" vertical="center" wrapText="1"/>
    </xf>
    <xf numFmtId="9" fontId="3" fillId="2" borderId="70" xfId="2" applyNumberFormat="1" applyFont="1" applyFill="1" applyBorder="1" applyAlignment="1">
      <alignment horizontal="center" vertical="center" wrapText="1"/>
    </xf>
    <xf numFmtId="9" fontId="3" fillId="3" borderId="61" xfId="2" applyNumberFormat="1" applyFont="1" applyFill="1" applyBorder="1" applyAlignment="1">
      <alignment horizontal="center" vertical="center" wrapText="1"/>
    </xf>
    <xf numFmtId="0" fontId="2" fillId="0" borderId="26" xfId="0" applyFont="1" applyBorder="1" applyAlignment="1">
      <alignment vertical="center" wrapText="1"/>
    </xf>
    <xf numFmtId="0" fontId="7" fillId="6" borderId="26" xfId="0" applyFont="1" applyFill="1" applyBorder="1" applyAlignment="1">
      <alignment horizontal="justify" vertical="center" wrapText="1"/>
    </xf>
    <xf numFmtId="9" fontId="2" fillId="2" borderId="43" xfId="2" applyNumberFormat="1" applyFont="1" applyFill="1" applyBorder="1" applyAlignment="1">
      <alignment horizontal="center" vertical="center" wrapText="1"/>
    </xf>
    <xf numFmtId="9" fontId="2" fillId="2" borderId="70" xfId="2" applyNumberFormat="1" applyFont="1" applyFill="1" applyBorder="1" applyAlignment="1">
      <alignment horizontal="center" vertical="center" wrapText="1"/>
    </xf>
    <xf numFmtId="9" fontId="2" fillId="3" borderId="0" xfId="2" applyNumberFormat="1" applyFont="1" applyFill="1" applyBorder="1" applyAlignment="1">
      <alignment horizontal="center" vertical="center" wrapText="1"/>
    </xf>
    <xf numFmtId="0" fontId="2" fillId="0" borderId="62" xfId="0" applyFont="1" applyBorder="1" applyAlignment="1">
      <alignment vertical="center" wrapText="1"/>
    </xf>
    <xf numFmtId="0" fontId="7" fillId="0" borderId="22" xfId="0" applyFont="1" applyBorder="1" applyAlignment="1">
      <alignment horizontal="center" vertical="center" wrapText="1"/>
    </xf>
    <xf numFmtId="0" fontId="14" fillId="0" borderId="23" xfId="0" applyFont="1" applyBorder="1" applyAlignment="1">
      <alignment horizontal="center" vertical="center" wrapText="1"/>
    </xf>
    <xf numFmtId="9" fontId="3" fillId="3" borderId="47" xfId="2" applyNumberFormat="1" applyFont="1" applyFill="1" applyBorder="1" applyAlignment="1">
      <alignment horizontal="center" vertical="center" wrapText="1"/>
    </xf>
    <xf numFmtId="0" fontId="7" fillId="0" borderId="39" xfId="0" applyFont="1" applyBorder="1" applyAlignment="1">
      <alignment horizontal="center" vertical="center" wrapText="1"/>
    </xf>
    <xf numFmtId="0" fontId="14" fillId="0" borderId="43" xfId="0" applyFont="1" applyBorder="1" applyAlignment="1">
      <alignment horizontal="center" vertical="center" wrapText="1"/>
    </xf>
    <xf numFmtId="9" fontId="3" fillId="3" borderId="44" xfId="2" applyNumberFormat="1" applyFont="1" applyFill="1" applyBorder="1" applyAlignment="1">
      <alignment horizontal="center" vertical="center" wrapText="1"/>
    </xf>
    <xf numFmtId="9" fontId="3" fillId="2" borderId="73" xfId="2" applyNumberFormat="1" applyFont="1" applyFill="1" applyBorder="1" applyAlignment="1">
      <alignment horizontal="center" vertical="center" wrapText="1"/>
    </xf>
    <xf numFmtId="9" fontId="3" fillId="2" borderId="72" xfId="2" applyNumberFormat="1" applyFont="1" applyFill="1" applyBorder="1" applyAlignment="1">
      <alignment horizontal="center" vertical="center" wrapText="1"/>
    </xf>
    <xf numFmtId="0" fontId="7" fillId="0" borderId="36" xfId="0" applyFont="1" applyBorder="1" applyAlignment="1">
      <alignment horizontal="center" vertical="center" wrapText="1"/>
    </xf>
    <xf numFmtId="0" fontId="14" fillId="0" borderId="37" xfId="0" applyFont="1" applyBorder="1" applyAlignment="1">
      <alignment horizontal="center" vertical="center" wrapText="1"/>
    </xf>
    <xf numFmtId="9" fontId="3" fillId="3" borderId="17" xfId="2"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36" xfId="0" applyFont="1" applyFill="1" applyBorder="1" applyAlignment="1">
      <alignment horizontal="center" vertical="center" wrapText="1"/>
    </xf>
    <xf numFmtId="9" fontId="3" fillId="3" borderId="74" xfId="2" applyNumberFormat="1" applyFont="1" applyFill="1" applyBorder="1" applyAlignment="1">
      <alignment horizontal="center" vertical="center" wrapText="1"/>
    </xf>
    <xf numFmtId="9" fontId="3" fillId="2" borderId="75" xfId="2" applyNumberFormat="1" applyFont="1" applyFill="1" applyBorder="1" applyAlignment="1">
      <alignment horizontal="center" vertical="center" wrapText="1"/>
    </xf>
    <xf numFmtId="9" fontId="3" fillId="3" borderId="71" xfId="2" applyNumberFormat="1" applyFont="1" applyFill="1" applyBorder="1" applyAlignment="1">
      <alignment horizontal="center" vertical="center" wrapText="1"/>
    </xf>
    <xf numFmtId="9" fontId="3" fillId="2" borderId="71" xfId="2" applyNumberFormat="1" applyFont="1" applyFill="1" applyBorder="1" applyAlignment="1">
      <alignment horizontal="center" vertical="center" wrapText="1"/>
    </xf>
    <xf numFmtId="0" fontId="2" fillId="0" borderId="71" xfId="0" applyFont="1" applyBorder="1" applyAlignment="1">
      <alignment vertical="center" wrapText="1"/>
    </xf>
    <xf numFmtId="0" fontId="14" fillId="0" borderId="22" xfId="0" applyFont="1" applyBorder="1" applyAlignment="1">
      <alignment horizontal="justify" vertical="center" wrapText="1"/>
    </xf>
    <xf numFmtId="0" fontId="14" fillId="0" borderId="72" xfId="0" applyFont="1" applyBorder="1" applyAlignment="1">
      <alignment horizontal="justify" vertical="center" wrapText="1"/>
    </xf>
    <xf numFmtId="0" fontId="14" fillId="0" borderId="36" xfId="0" applyFont="1" applyBorder="1" applyAlignment="1">
      <alignment horizontal="justify" vertical="center" wrapText="1"/>
    </xf>
    <xf numFmtId="9" fontId="7" fillId="0" borderId="22" xfId="0" applyNumberFormat="1" applyFont="1" applyFill="1" applyBorder="1" applyAlignment="1">
      <alignment horizontal="center" vertical="center" wrapText="1"/>
    </xf>
    <xf numFmtId="9" fontId="7" fillId="0" borderId="36" xfId="0" applyNumberFormat="1" applyFont="1" applyFill="1" applyBorder="1" applyAlignment="1">
      <alignment horizontal="center" vertical="center" wrapText="1"/>
    </xf>
    <xf numFmtId="0" fontId="7" fillId="6" borderId="0" xfId="0" applyFont="1" applyFill="1" applyBorder="1" applyAlignment="1">
      <alignment horizontal="justify" vertical="center" wrapText="1"/>
    </xf>
    <xf numFmtId="9" fontId="2" fillId="2" borderId="0" xfId="2" applyNumberFormat="1" applyFont="1" applyFill="1" applyBorder="1" applyAlignment="1">
      <alignment horizontal="center" vertical="center" wrapText="1"/>
    </xf>
    <xf numFmtId="0" fontId="7" fillId="0" borderId="22" xfId="0" applyFont="1" applyBorder="1" applyAlignment="1">
      <alignment horizontal="justify" vertical="center" wrapText="1"/>
    </xf>
    <xf numFmtId="0" fontId="7" fillId="0" borderId="36" xfId="0" applyFont="1" applyBorder="1" applyAlignment="1">
      <alignment horizontal="justify" vertical="center" wrapText="1"/>
    </xf>
    <xf numFmtId="0" fontId="3" fillId="0" borderId="48" xfId="0" applyFont="1" applyBorder="1" applyAlignment="1">
      <alignment horizontal="center" vertical="center" wrapText="1"/>
    </xf>
    <xf numFmtId="9" fontId="2" fillId="0" borderId="74" xfId="0" applyNumberFormat="1" applyFont="1" applyBorder="1" applyAlignment="1">
      <alignment horizontal="center" vertical="center" wrapText="1"/>
    </xf>
    <xf numFmtId="0" fontId="2" fillId="0" borderId="76" xfId="0" applyFont="1" applyBorder="1" applyAlignment="1">
      <alignment horizontal="center" vertical="center" wrapText="1"/>
    </xf>
    <xf numFmtId="0" fontId="2" fillId="0" borderId="66" xfId="0" applyFont="1" applyBorder="1" applyAlignment="1">
      <alignment horizontal="center" vertical="center" wrapText="1"/>
    </xf>
    <xf numFmtId="9" fontId="2" fillId="0" borderId="66" xfId="0" applyNumberFormat="1" applyFont="1" applyBorder="1" applyAlignment="1">
      <alignment horizontal="center" vertical="center" wrapText="1"/>
    </xf>
    <xf numFmtId="0" fontId="2" fillId="0" borderId="75" xfId="0" applyFont="1" applyBorder="1" applyAlignment="1">
      <alignment horizontal="center" vertical="center" wrapText="1"/>
    </xf>
    <xf numFmtId="0" fontId="3" fillId="0" borderId="38" xfId="0" applyFont="1" applyBorder="1" applyAlignment="1">
      <alignment horizontal="center" vertical="center" wrapText="1"/>
    </xf>
    <xf numFmtId="10" fontId="3" fillId="0" borderId="0" xfId="0" applyNumberFormat="1" applyFont="1" applyBorder="1" applyAlignment="1">
      <alignment horizontal="center" vertical="center" wrapText="1"/>
    </xf>
    <xf numFmtId="0" fontId="3" fillId="0" borderId="53" xfId="0" applyFont="1" applyBorder="1" applyAlignment="1">
      <alignment horizontal="center" vertical="center" wrapText="1"/>
    </xf>
    <xf numFmtId="0" fontId="3" fillId="0" borderId="18" xfId="0" applyFont="1" applyBorder="1" applyAlignment="1">
      <alignment horizontal="center" vertical="center" wrapText="1"/>
    </xf>
    <xf numFmtId="9" fontId="2" fillId="3" borderId="6" xfId="0" applyNumberFormat="1" applyFont="1" applyFill="1" applyBorder="1" applyAlignment="1">
      <alignment horizontal="center" vertical="center" wrapText="1"/>
    </xf>
    <xf numFmtId="9" fontId="8" fillId="3" borderId="0" xfId="0" applyNumberFormat="1" applyFont="1" applyFill="1" applyBorder="1" applyAlignment="1">
      <alignment horizontal="center" vertical="center" wrapText="1"/>
    </xf>
    <xf numFmtId="0" fontId="2" fillId="0" borderId="77" xfId="0" applyFont="1" applyBorder="1" applyAlignment="1">
      <alignment horizontal="center" vertical="center" wrapText="1"/>
    </xf>
    <xf numFmtId="0" fontId="14" fillId="0" borderId="0" xfId="0" applyFont="1"/>
    <xf numFmtId="9" fontId="3" fillId="2" borderId="48" xfId="2" applyNumberFormat="1" applyFont="1" applyFill="1" applyBorder="1" applyAlignment="1">
      <alignment horizontal="center" vertical="center" wrapText="1"/>
    </xf>
    <xf numFmtId="0" fontId="2" fillId="0" borderId="26" xfId="0" applyFont="1" applyFill="1" applyBorder="1" applyAlignment="1">
      <alignment horizontal="justify" vertical="center" wrapText="1"/>
    </xf>
    <xf numFmtId="0" fontId="2" fillId="0" borderId="62" xfId="0" applyFont="1" applyFill="1" applyBorder="1" applyAlignment="1">
      <alignment horizontal="center" vertical="center" wrapText="1"/>
    </xf>
    <xf numFmtId="165" fontId="2" fillId="0" borderId="26" xfId="4" applyFont="1" applyBorder="1" applyAlignment="1">
      <alignment horizontal="center" vertical="center" wrapText="1"/>
    </xf>
    <xf numFmtId="0" fontId="2" fillId="3" borderId="26" xfId="0" applyFont="1" applyFill="1" applyBorder="1" applyAlignment="1">
      <alignment horizontal="justify" vertical="center" wrapText="1"/>
    </xf>
    <xf numFmtId="0" fontId="2" fillId="0" borderId="45" xfId="0" applyFont="1" applyBorder="1" applyAlignment="1">
      <alignment vertical="center" wrapText="1"/>
    </xf>
    <xf numFmtId="9" fontId="3" fillId="2" borderId="28" xfId="2" applyNumberFormat="1" applyFont="1" applyFill="1" applyBorder="1" applyAlignment="1">
      <alignment horizontal="center" vertical="center" wrapText="1"/>
    </xf>
    <xf numFmtId="0" fontId="2" fillId="0" borderId="27" xfId="0" applyFont="1" applyBorder="1" applyAlignment="1">
      <alignment vertical="center" wrapText="1"/>
    </xf>
    <xf numFmtId="0" fontId="2" fillId="0" borderId="62" xfId="0" applyFont="1" applyFill="1" applyBorder="1" applyAlignment="1">
      <alignment horizontal="justify" vertical="center" wrapText="1"/>
    </xf>
    <xf numFmtId="0" fontId="2" fillId="0" borderId="55" xfId="0" applyFont="1" applyBorder="1" applyAlignment="1">
      <alignment horizontal="center" vertical="center" wrapText="1"/>
    </xf>
    <xf numFmtId="0" fontId="2" fillId="0" borderId="38" xfId="0" applyFont="1" applyBorder="1" applyAlignment="1">
      <alignment vertical="center" wrapText="1"/>
    </xf>
    <xf numFmtId="165" fontId="2" fillId="0" borderId="22" xfId="4" applyFont="1" applyBorder="1" applyAlignment="1">
      <alignment horizontal="center" vertical="center" wrapText="1"/>
    </xf>
    <xf numFmtId="165" fontId="2" fillId="0" borderId="62" xfId="4" applyFont="1" applyBorder="1" applyAlignment="1">
      <alignment horizontal="center" vertical="center" wrapText="1"/>
    </xf>
    <xf numFmtId="165" fontId="2" fillId="0" borderId="58" xfId="4" applyFont="1" applyBorder="1" applyAlignment="1">
      <alignment horizontal="center" vertical="center" wrapText="1"/>
    </xf>
    <xf numFmtId="0" fontId="2" fillId="3" borderId="7" xfId="0" applyFont="1" applyFill="1" applyBorder="1" applyAlignment="1">
      <alignment vertical="center" wrapText="1"/>
    </xf>
    <xf numFmtId="0" fontId="2" fillId="0" borderId="26" xfId="0" applyFont="1" applyFill="1" applyBorder="1" applyAlignment="1">
      <alignment horizontal="center" vertical="center" wrapText="1"/>
    </xf>
    <xf numFmtId="9" fontId="2" fillId="3" borderId="58" xfId="2" applyNumberFormat="1" applyFont="1" applyFill="1" applyBorder="1" applyAlignment="1">
      <alignment horizontal="center" vertical="center" wrapText="1"/>
    </xf>
    <xf numFmtId="9" fontId="3" fillId="3" borderId="58" xfId="2" applyNumberFormat="1" applyFont="1" applyFill="1" applyBorder="1" applyAlignment="1">
      <alignment horizontal="center" vertical="center" wrapText="1"/>
    </xf>
    <xf numFmtId="0" fontId="2" fillId="0" borderId="55" xfId="0" applyFont="1" applyBorder="1" applyAlignment="1">
      <alignment vertical="center" wrapText="1"/>
    </xf>
    <xf numFmtId="0" fontId="3" fillId="4" borderId="74" xfId="0" applyFont="1" applyFill="1" applyBorder="1" applyAlignment="1">
      <alignment horizontal="center" vertical="center" wrapText="1"/>
    </xf>
    <xf numFmtId="0" fontId="3" fillId="4" borderId="75"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0" borderId="22" xfId="0" applyFont="1" applyFill="1" applyBorder="1" applyAlignment="1">
      <alignment horizontal="justify" vertical="center" wrapText="1"/>
    </xf>
    <xf numFmtId="9" fontId="2" fillId="0" borderId="26" xfId="0" applyNumberFormat="1" applyFont="1" applyFill="1" applyBorder="1" applyAlignment="1">
      <alignment horizontal="center" vertical="center" wrapText="1"/>
    </xf>
    <xf numFmtId="165" fontId="2" fillId="0" borderId="27" xfId="4" applyFont="1" applyFill="1" applyBorder="1" applyAlignment="1">
      <alignment horizontal="center" vertical="center" wrapText="1"/>
    </xf>
    <xf numFmtId="0" fontId="2" fillId="0" borderId="36" xfId="0" applyFont="1" applyFill="1" applyBorder="1" applyAlignment="1">
      <alignment horizontal="justify" vertical="center" wrapText="1"/>
    </xf>
    <xf numFmtId="9" fontId="2" fillId="0" borderId="36" xfId="0" applyNumberFormat="1" applyFont="1" applyFill="1" applyBorder="1" applyAlignment="1">
      <alignment horizontal="center" vertical="center" wrapText="1"/>
    </xf>
    <xf numFmtId="165" fontId="2" fillId="0" borderId="37" xfId="4" applyFont="1" applyFill="1" applyBorder="1" applyAlignment="1">
      <alignment horizontal="center" vertical="center" wrapText="1"/>
    </xf>
    <xf numFmtId="0" fontId="2" fillId="0" borderId="0" xfId="0" applyFont="1" applyFill="1" applyBorder="1" applyAlignment="1">
      <alignment horizontal="left" vertical="center" wrapText="1"/>
    </xf>
    <xf numFmtId="9" fontId="2" fillId="0" borderId="22" xfId="0" applyNumberFormat="1" applyFont="1" applyFill="1" applyBorder="1" applyAlignment="1">
      <alignment horizontal="center" vertical="center" wrapText="1"/>
    </xf>
    <xf numFmtId="165" fontId="2" fillId="0" borderId="36" xfId="4" applyFont="1" applyBorder="1" applyAlignment="1">
      <alignment horizontal="center" vertical="center" wrapText="1"/>
    </xf>
    <xf numFmtId="9" fontId="2" fillId="0" borderId="22" xfId="0" applyNumberFormat="1" applyFont="1" applyBorder="1" applyAlignment="1">
      <alignment horizontal="justify" vertical="center" wrapText="1"/>
    </xf>
    <xf numFmtId="0" fontId="2" fillId="0" borderId="23" xfId="0" applyFont="1" applyBorder="1" applyAlignment="1">
      <alignment horizontal="justify" vertical="center" wrapText="1"/>
    </xf>
    <xf numFmtId="9" fontId="2" fillId="0" borderId="36" xfId="0" applyNumberFormat="1" applyFont="1" applyBorder="1" applyAlignment="1">
      <alignment horizontal="justify" vertical="center" wrapText="1"/>
    </xf>
    <xf numFmtId="0" fontId="2" fillId="0" borderId="37" xfId="0" applyFont="1" applyBorder="1" applyAlignment="1">
      <alignment horizontal="justify" vertical="center" wrapText="1"/>
    </xf>
    <xf numFmtId="0" fontId="2" fillId="0" borderId="37" xfId="0" applyFont="1" applyFill="1" applyBorder="1" applyAlignment="1">
      <alignment horizontal="center" vertical="center" wrapText="1"/>
    </xf>
    <xf numFmtId="0" fontId="3" fillId="0" borderId="0" xfId="0" applyFont="1" applyBorder="1" applyAlignment="1">
      <alignment vertical="center" wrapText="1"/>
    </xf>
    <xf numFmtId="9" fontId="3" fillId="0" borderId="0" xfId="0" applyNumberFormat="1" applyFont="1" applyBorder="1" applyAlignment="1">
      <alignment horizontal="center" vertical="center" wrapText="1"/>
    </xf>
    <xf numFmtId="0" fontId="7" fillId="8" borderId="0" xfId="0" applyFont="1" applyFill="1" applyBorder="1" applyAlignment="1">
      <alignment horizontal="center" vertical="center" wrapText="1"/>
    </xf>
    <xf numFmtId="0" fontId="11" fillId="7" borderId="11" xfId="0" applyFont="1" applyFill="1" applyBorder="1" applyAlignment="1">
      <alignment vertical="center"/>
    </xf>
    <xf numFmtId="0" fontId="11" fillId="7" borderId="12" xfId="0" applyFont="1" applyFill="1" applyBorder="1" applyAlignment="1">
      <alignment vertical="center" wrapText="1"/>
    </xf>
    <xf numFmtId="0" fontId="11" fillId="7" borderId="12" xfId="0" applyFont="1" applyFill="1" applyBorder="1" applyAlignment="1">
      <alignment vertical="center"/>
    </xf>
    <xf numFmtId="0" fontId="17" fillId="7" borderId="12" xfId="0" applyFont="1" applyFill="1" applyBorder="1" applyAlignment="1">
      <alignment horizontal="center" vertical="center"/>
    </xf>
    <xf numFmtId="0" fontId="17" fillId="8" borderId="13" xfId="0" applyFont="1" applyFill="1" applyBorder="1" applyAlignment="1">
      <alignment horizontal="center" vertical="center"/>
    </xf>
    <xf numFmtId="0" fontId="17" fillId="10" borderId="0" xfId="0" applyFont="1" applyFill="1" applyBorder="1" applyAlignment="1">
      <alignment horizontal="center" vertical="center" wrapText="1"/>
    </xf>
    <xf numFmtId="0" fontId="17" fillId="8" borderId="7" xfId="0" applyFont="1" applyFill="1" applyBorder="1" applyAlignment="1">
      <alignment horizontal="center" vertical="center" wrapText="1"/>
    </xf>
    <xf numFmtId="9" fontId="7" fillId="0" borderId="74" xfId="0" applyNumberFormat="1" applyFont="1" applyFill="1" applyBorder="1" applyAlignment="1">
      <alignment horizontal="center" vertical="center" wrapText="1"/>
    </xf>
    <xf numFmtId="0" fontId="7" fillId="0" borderId="66" xfId="0" applyFont="1" applyFill="1" applyBorder="1" applyAlignment="1">
      <alignment horizontal="center" vertical="center" wrapText="1"/>
    </xf>
    <xf numFmtId="0" fontId="14" fillId="0" borderId="66" xfId="0" applyFont="1" applyBorder="1" applyAlignment="1">
      <alignment horizontal="justify" vertical="center" wrapText="1"/>
    </xf>
    <xf numFmtId="9" fontId="7" fillId="0" borderId="66" xfId="1" applyFont="1" applyFill="1" applyBorder="1" applyAlignment="1">
      <alignment horizontal="center" vertical="center" wrapText="1"/>
    </xf>
    <xf numFmtId="166" fontId="7" fillId="0" borderId="66" xfId="3" applyFont="1" applyFill="1" applyBorder="1" applyAlignment="1">
      <alignment horizontal="center" vertical="center" wrapText="1"/>
    </xf>
    <xf numFmtId="0" fontId="14" fillId="0" borderId="75" xfId="0" applyFont="1" applyBorder="1" applyAlignment="1">
      <alignment horizontal="justify" vertical="center" wrapText="1"/>
    </xf>
    <xf numFmtId="9" fontId="7" fillId="8" borderId="74" xfId="2" applyNumberFormat="1" applyFont="1" applyFill="1" applyBorder="1" applyAlignment="1">
      <alignment horizontal="center" vertical="center" wrapText="1"/>
    </xf>
    <xf numFmtId="9" fontId="7" fillId="7" borderId="75" xfId="2" applyNumberFormat="1" applyFont="1" applyFill="1" applyBorder="1" applyAlignment="1">
      <alignment horizontal="center" vertical="center" wrapText="1"/>
    </xf>
    <xf numFmtId="9" fontId="7" fillId="8" borderId="52" xfId="1" applyFont="1" applyFill="1" applyBorder="1" applyAlignment="1">
      <alignment horizontal="center" vertical="center" wrapText="1"/>
    </xf>
    <xf numFmtId="9" fontId="7" fillId="7" borderId="36" xfId="2" applyNumberFormat="1" applyFont="1" applyFill="1" applyBorder="1" applyAlignment="1">
      <alignment horizontal="center" vertical="center" wrapText="1"/>
    </xf>
    <xf numFmtId="0" fontId="7" fillId="8" borderId="37" xfId="0" applyFont="1" applyFill="1" applyBorder="1" applyAlignment="1">
      <alignment horizontal="justify" vertical="center" wrapText="1"/>
    </xf>
    <xf numFmtId="0" fontId="17" fillId="7" borderId="12" xfId="0" applyFont="1" applyFill="1" applyBorder="1" applyAlignment="1">
      <alignment horizontal="center" vertical="center" wrapText="1"/>
    </xf>
    <xf numFmtId="0" fontId="17" fillId="8" borderId="13" xfId="0" applyFont="1" applyFill="1" applyBorder="1" applyAlignment="1">
      <alignment horizontal="center" vertical="center" wrapText="1"/>
    </xf>
    <xf numFmtId="0" fontId="17" fillId="10" borderId="6" xfId="0" applyFont="1" applyFill="1" applyBorder="1" applyAlignment="1">
      <alignment horizontal="center" vertical="center" wrapText="1"/>
    </xf>
    <xf numFmtId="9" fontId="7" fillId="0" borderId="22" xfId="1" applyFont="1" applyFill="1" applyBorder="1" applyAlignment="1">
      <alignment horizontal="center" vertical="center" wrapText="1"/>
    </xf>
    <xf numFmtId="165" fontId="7" fillId="0" borderId="22" xfId="4" applyFont="1" applyFill="1" applyBorder="1" applyAlignment="1">
      <alignment horizontal="center" vertical="center" wrapText="1"/>
    </xf>
    <xf numFmtId="0" fontId="14" fillId="0" borderId="23" xfId="0" applyFont="1" applyBorder="1" applyAlignment="1">
      <alignment horizontal="justify" vertical="center" wrapText="1"/>
    </xf>
    <xf numFmtId="9" fontId="7" fillId="8" borderId="21" xfId="2" applyNumberFormat="1" applyFont="1" applyFill="1" applyBorder="1" applyAlignment="1">
      <alignment horizontal="center" vertical="center" wrapText="1"/>
    </xf>
    <xf numFmtId="9" fontId="7" fillId="7" borderId="23" xfId="2" applyNumberFormat="1" applyFont="1" applyFill="1" applyBorder="1" applyAlignment="1">
      <alignment horizontal="center" vertical="center" wrapText="1"/>
    </xf>
    <xf numFmtId="9" fontId="7" fillId="8" borderId="21" xfId="1" applyFont="1" applyFill="1" applyBorder="1" applyAlignment="1">
      <alignment horizontal="center" vertical="center" wrapText="1"/>
    </xf>
    <xf numFmtId="0" fontId="7" fillId="8" borderId="20" xfId="0" applyFont="1" applyFill="1" applyBorder="1" applyAlignment="1">
      <alignment vertical="center" wrapText="1"/>
    </xf>
    <xf numFmtId="0" fontId="7" fillId="0" borderId="26" xfId="0" applyFont="1" applyFill="1" applyBorder="1" applyAlignment="1">
      <alignment horizontal="center" vertical="center" wrapText="1"/>
    </xf>
    <xf numFmtId="0" fontId="14" fillId="0" borderId="26" xfId="0" applyFont="1" applyBorder="1" applyAlignment="1">
      <alignment horizontal="justify" vertical="center" wrapText="1"/>
    </xf>
    <xf numFmtId="9" fontId="7" fillId="0" borderId="26" xfId="1" applyFont="1" applyFill="1" applyBorder="1" applyAlignment="1">
      <alignment horizontal="center" vertical="center" wrapText="1"/>
    </xf>
    <xf numFmtId="165" fontId="7" fillId="0" borderId="26" xfId="4" applyFont="1" applyFill="1" applyBorder="1" applyAlignment="1">
      <alignment horizontal="center" vertical="center" wrapText="1"/>
    </xf>
    <xf numFmtId="0" fontId="14" fillId="0" borderId="27" xfId="0" applyFont="1" applyBorder="1" applyAlignment="1">
      <alignment horizontal="justify" vertical="center" wrapText="1"/>
    </xf>
    <xf numFmtId="9" fontId="7" fillId="8" borderId="25" xfId="2" applyNumberFormat="1" applyFont="1" applyFill="1" applyBorder="1" applyAlignment="1">
      <alignment horizontal="center" vertical="center" wrapText="1"/>
    </xf>
    <xf numFmtId="9" fontId="7" fillId="7" borderId="27" xfId="2" applyNumberFormat="1" applyFont="1" applyFill="1" applyBorder="1" applyAlignment="1">
      <alignment horizontal="center" vertical="center" wrapText="1"/>
    </xf>
    <xf numFmtId="0" fontId="7" fillId="8" borderId="24" xfId="0" applyFont="1" applyFill="1" applyBorder="1" applyAlignment="1">
      <alignment vertical="center" wrapText="1"/>
    </xf>
    <xf numFmtId="0" fontId="7" fillId="0" borderId="39" xfId="0" applyFont="1" applyFill="1" applyBorder="1" applyAlignment="1">
      <alignment horizontal="center" vertical="center" wrapText="1"/>
    </xf>
    <xf numFmtId="0" fontId="14" fillId="0" borderId="39" xfId="0" applyFont="1" applyBorder="1" applyAlignment="1">
      <alignment horizontal="center" vertical="center" wrapText="1"/>
    </xf>
    <xf numFmtId="0" fontId="14" fillId="0" borderId="39" xfId="0" applyFont="1" applyBorder="1" applyAlignment="1">
      <alignment horizontal="justify" vertical="center" wrapText="1"/>
    </xf>
    <xf numFmtId="0" fontId="14" fillId="0" borderId="43" xfId="0" applyFont="1" applyBorder="1" applyAlignment="1">
      <alignment horizontal="justify" vertical="center" wrapText="1"/>
    </xf>
    <xf numFmtId="9" fontId="7" fillId="8" borderId="41" xfId="2" applyNumberFormat="1" applyFont="1" applyFill="1" applyBorder="1" applyAlignment="1">
      <alignment horizontal="center" vertical="center" wrapText="1"/>
    </xf>
    <xf numFmtId="9" fontId="7" fillId="7" borderId="43" xfId="2" applyNumberFormat="1" applyFont="1" applyFill="1" applyBorder="1" applyAlignment="1">
      <alignment horizontal="center" vertical="center" wrapText="1"/>
    </xf>
    <xf numFmtId="9" fontId="7" fillId="8" borderId="69" xfId="2" applyNumberFormat="1" applyFont="1" applyFill="1" applyBorder="1" applyAlignment="1">
      <alignment horizontal="center" vertical="center" wrapText="1"/>
    </xf>
    <xf numFmtId="9" fontId="14" fillId="0" borderId="26" xfId="1" applyFont="1" applyFill="1" applyBorder="1" applyAlignment="1">
      <alignment horizontal="center" vertical="center" wrapText="1"/>
    </xf>
    <xf numFmtId="165" fontId="14" fillId="0" borderId="26" xfId="4" applyFont="1" applyFill="1" applyBorder="1" applyAlignment="1">
      <alignment horizontal="center" vertical="center" wrapText="1"/>
    </xf>
    <xf numFmtId="9" fontId="7" fillId="0" borderId="36" xfId="1" applyFont="1" applyFill="1" applyBorder="1" applyAlignment="1">
      <alignment horizontal="center" vertical="center" wrapText="1"/>
    </xf>
    <xf numFmtId="165" fontId="7" fillId="0" borderId="36" xfId="4" applyFont="1" applyFill="1" applyBorder="1" applyAlignment="1">
      <alignment horizontal="center" vertical="center" wrapText="1"/>
    </xf>
    <xf numFmtId="0" fontId="7" fillId="0" borderId="37" xfId="0" applyFont="1" applyFill="1" applyBorder="1" applyAlignment="1">
      <alignment horizontal="center" vertical="center" wrapText="1"/>
    </xf>
    <xf numFmtId="9" fontId="7" fillId="8" borderId="35" xfId="2" applyNumberFormat="1" applyFont="1" applyFill="1" applyBorder="1" applyAlignment="1">
      <alignment horizontal="center" vertical="center" wrapText="1"/>
    </xf>
    <xf numFmtId="9" fontId="7" fillId="7" borderId="37" xfId="2" applyNumberFormat="1" applyFont="1" applyFill="1" applyBorder="1" applyAlignment="1">
      <alignment horizontal="center" vertical="center" wrapText="1"/>
    </xf>
    <xf numFmtId="0" fontId="7" fillId="8" borderId="34" xfId="0" applyFont="1" applyFill="1" applyBorder="1" applyAlignment="1">
      <alignment vertical="center" wrapText="1"/>
    </xf>
    <xf numFmtId="9" fontId="7" fillId="8"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0" fontId="11" fillId="9" borderId="52"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14" fillId="0" borderId="62" xfId="0" applyFont="1" applyBorder="1" applyAlignment="1">
      <alignment horizontal="justify" vertical="center" wrapText="1"/>
    </xf>
    <xf numFmtId="9" fontId="7" fillId="0" borderId="62" xfId="1" applyFont="1" applyFill="1" applyBorder="1" applyAlignment="1">
      <alignment horizontal="center" vertical="center" wrapText="1"/>
    </xf>
    <xf numFmtId="164" fontId="7" fillId="0" borderId="62" xfId="4" applyNumberFormat="1" applyFont="1" applyFill="1" applyBorder="1" applyAlignment="1">
      <alignment horizontal="center" vertical="center" wrapText="1"/>
    </xf>
    <xf numFmtId="0" fontId="14" fillId="0" borderId="64" xfId="0" applyFont="1" applyBorder="1" applyAlignment="1">
      <alignment horizontal="justify" vertical="center" wrapText="1"/>
    </xf>
    <xf numFmtId="9" fontId="7" fillId="8" borderId="63" xfId="2" applyNumberFormat="1" applyFont="1" applyFill="1" applyBorder="1" applyAlignment="1">
      <alignment horizontal="center" vertical="center" wrapText="1"/>
    </xf>
    <xf numFmtId="9" fontId="7" fillId="7" borderId="64" xfId="2" applyNumberFormat="1" applyFont="1" applyFill="1" applyBorder="1" applyAlignment="1">
      <alignment horizontal="center" vertical="center" wrapText="1"/>
    </xf>
    <xf numFmtId="9" fontId="7" fillId="8" borderId="60" xfId="2" applyNumberFormat="1" applyFont="1" applyFill="1" applyBorder="1" applyAlignment="1">
      <alignment horizontal="center" vertical="center" wrapText="1"/>
    </xf>
    <xf numFmtId="9" fontId="7" fillId="7" borderId="65" xfId="2" applyNumberFormat="1" applyFont="1" applyFill="1" applyBorder="1" applyAlignment="1">
      <alignment horizontal="center" vertical="center" wrapText="1"/>
    </xf>
    <xf numFmtId="9" fontId="7" fillId="8" borderId="63" xfId="1" applyFont="1" applyFill="1" applyBorder="1" applyAlignment="1">
      <alignment horizontal="center" vertical="center" wrapText="1"/>
    </xf>
    <xf numFmtId="0" fontId="7" fillId="8" borderId="16" xfId="0" applyFont="1" applyFill="1" applyBorder="1" applyAlignment="1">
      <alignment vertical="center" wrapText="1"/>
    </xf>
    <xf numFmtId="169" fontId="7" fillId="0" borderId="26" xfId="4" applyNumberFormat="1" applyFont="1" applyFill="1" applyBorder="1" applyAlignment="1">
      <alignment horizontal="center" vertical="center" wrapText="1"/>
    </xf>
    <xf numFmtId="9" fontId="7" fillId="8" borderId="49" xfId="2" applyNumberFormat="1" applyFont="1" applyFill="1" applyBorder="1" applyAlignment="1">
      <alignment horizontal="center" vertical="center" wrapText="1"/>
    </xf>
    <xf numFmtId="9" fontId="7" fillId="7" borderId="50" xfId="2" applyNumberFormat="1" applyFont="1" applyFill="1" applyBorder="1" applyAlignment="1">
      <alignment horizontal="center" vertical="center" wrapText="1"/>
    </xf>
    <xf numFmtId="170" fontId="7" fillId="0" borderId="36" xfId="4" applyNumberFormat="1" applyFont="1" applyFill="1" applyBorder="1" applyAlignment="1">
      <alignment horizontal="center" vertical="center" wrapText="1"/>
    </xf>
    <xf numFmtId="0" fontId="14" fillId="0" borderId="37" xfId="0" applyFont="1" applyBorder="1" applyAlignment="1">
      <alignment horizontal="justify" vertical="center" wrapText="1"/>
    </xf>
    <xf numFmtId="9" fontId="7" fillId="8" borderId="52" xfId="2" applyNumberFormat="1" applyFont="1" applyFill="1" applyBorder="1" applyAlignment="1">
      <alignment horizontal="center" vertical="center" wrapText="1"/>
    </xf>
    <xf numFmtId="9" fontId="7" fillId="7" borderId="53" xfId="2" applyNumberFormat="1" applyFont="1" applyFill="1" applyBorder="1" applyAlignment="1">
      <alignment horizontal="center" vertical="center" wrapText="1"/>
    </xf>
    <xf numFmtId="0" fontId="7" fillId="8" borderId="19" xfId="0" applyFont="1" applyFill="1" applyBorder="1" applyAlignment="1">
      <alignment vertical="center" wrapText="1"/>
    </xf>
    <xf numFmtId="0" fontId="7" fillId="0" borderId="22" xfId="0" applyFont="1" applyFill="1" applyBorder="1" applyAlignment="1">
      <alignment horizontal="justify" vertical="center" wrapText="1"/>
    </xf>
    <xf numFmtId="165" fontId="7" fillId="0" borderId="22" xfId="4" applyFont="1" applyFill="1" applyBorder="1" applyAlignment="1">
      <alignment horizontal="justify" vertical="center" wrapText="1"/>
    </xf>
    <xf numFmtId="0" fontId="7" fillId="0" borderId="23" xfId="0" applyFont="1" applyFill="1" applyBorder="1" applyAlignment="1">
      <alignment horizontal="justify" vertical="center" wrapText="1"/>
    </xf>
    <xf numFmtId="0" fontId="7" fillId="0" borderId="26" xfId="0" applyFont="1" applyFill="1" applyBorder="1" applyAlignment="1">
      <alignment horizontal="justify" vertical="center" wrapText="1"/>
    </xf>
    <xf numFmtId="165" fontId="7" fillId="0" borderId="26" xfId="4" applyFont="1" applyFill="1" applyBorder="1" applyAlignment="1">
      <alignment horizontal="justify" vertical="center" wrapText="1"/>
    </xf>
    <xf numFmtId="0" fontId="7" fillId="0" borderId="27" xfId="0" applyFont="1" applyFill="1" applyBorder="1" applyAlignment="1">
      <alignment horizontal="justify" vertical="center" wrapText="1"/>
    </xf>
    <xf numFmtId="9" fontId="7" fillId="8" borderId="25" xfId="1" applyFont="1" applyFill="1" applyBorder="1" applyAlignment="1">
      <alignment horizontal="center" vertical="center" wrapText="1"/>
    </xf>
    <xf numFmtId="0" fontId="7" fillId="8" borderId="16" xfId="0" applyFont="1" applyFill="1" applyBorder="1" applyAlignment="1">
      <alignment horizontal="justify" vertical="center" wrapText="1"/>
    </xf>
    <xf numFmtId="0" fontId="7" fillId="0" borderId="36" xfId="0" applyFont="1" applyFill="1" applyBorder="1" applyAlignment="1">
      <alignment horizontal="justify" vertical="center" wrapText="1"/>
    </xf>
    <xf numFmtId="165" fontId="7" fillId="0" borderId="36" xfId="4" applyFont="1" applyFill="1" applyBorder="1" applyAlignment="1">
      <alignment horizontal="justify" vertical="center" wrapText="1"/>
    </xf>
    <xf numFmtId="0" fontId="7" fillId="0" borderId="37" xfId="0" applyFont="1" applyFill="1" applyBorder="1" applyAlignment="1">
      <alignment horizontal="justify" vertical="center" wrapText="1"/>
    </xf>
    <xf numFmtId="0" fontId="8" fillId="8" borderId="22" xfId="0" applyFont="1" applyFill="1" applyBorder="1" applyAlignment="1">
      <alignment horizontal="center" vertical="center" wrapText="1"/>
    </xf>
    <xf numFmtId="0" fontId="7" fillId="0" borderId="57" xfId="0" applyFont="1" applyFill="1" applyBorder="1" applyAlignment="1">
      <alignment horizontal="justify" vertical="center" wrapText="1"/>
    </xf>
    <xf numFmtId="0" fontId="7" fillId="0" borderId="80" xfId="0" applyFont="1" applyFill="1" applyBorder="1" applyAlignment="1">
      <alignment horizontal="justify" vertical="center" wrapText="1"/>
    </xf>
    <xf numFmtId="9" fontId="11" fillId="7" borderId="65" xfId="2" applyNumberFormat="1" applyFont="1" applyFill="1" applyBorder="1" applyAlignment="1">
      <alignment horizontal="center" vertical="center" wrapText="1"/>
    </xf>
    <xf numFmtId="9" fontId="7" fillId="8" borderId="29" xfId="2" applyNumberFormat="1" applyFont="1" applyFill="1" applyBorder="1" applyAlignment="1">
      <alignment horizontal="center" vertical="center" wrapText="1"/>
    </xf>
    <xf numFmtId="0" fontId="8" fillId="8" borderId="36" xfId="0" applyFont="1" applyFill="1" applyBorder="1" applyAlignment="1">
      <alignment horizontal="center" vertical="center" wrapText="1"/>
    </xf>
    <xf numFmtId="0" fontId="7" fillId="0" borderId="53" xfId="0" applyFont="1" applyFill="1" applyBorder="1" applyAlignment="1">
      <alignment horizontal="justify" vertical="center" wrapText="1"/>
    </xf>
    <xf numFmtId="9" fontId="11" fillId="7" borderId="53" xfId="2" applyNumberFormat="1" applyFont="1" applyFill="1" applyBorder="1" applyAlignment="1">
      <alignment horizontal="center" vertical="center" wrapText="1"/>
    </xf>
    <xf numFmtId="9" fontId="7" fillId="8" borderId="19" xfId="2" applyNumberFormat="1" applyFont="1" applyFill="1" applyBorder="1" applyAlignment="1">
      <alignment horizontal="center" vertical="center" wrapText="1"/>
    </xf>
    <xf numFmtId="0" fontId="7" fillId="0" borderId="0" xfId="0" applyFont="1" applyFill="1" applyBorder="1"/>
    <xf numFmtId="0" fontId="7" fillId="0" borderId="0" xfId="0" applyFont="1" applyFill="1" applyBorder="1" applyAlignment="1">
      <alignment wrapText="1"/>
    </xf>
    <xf numFmtId="0" fontId="7" fillId="8" borderId="0" xfId="0" applyFont="1" applyFill="1" applyBorder="1"/>
    <xf numFmtId="0" fontId="8" fillId="8" borderId="62" xfId="0" applyFont="1" applyFill="1" applyBorder="1" applyAlignment="1">
      <alignment horizontal="center" vertical="center" wrapText="1"/>
    </xf>
    <xf numFmtId="0" fontId="7" fillId="0" borderId="62" xfId="0" applyFont="1" applyFill="1" applyBorder="1" applyAlignment="1">
      <alignment horizontal="justify" vertical="center" wrapText="1"/>
    </xf>
    <xf numFmtId="165" fontId="7" fillId="0" borderId="62" xfId="4" applyFont="1" applyFill="1" applyBorder="1" applyAlignment="1">
      <alignment horizontal="justify" vertical="center" wrapText="1"/>
    </xf>
    <xf numFmtId="0" fontId="7" fillId="0" borderId="64" xfId="0" applyFont="1" applyFill="1" applyBorder="1" applyAlignment="1">
      <alignment horizontal="justify" vertical="center" wrapText="1"/>
    </xf>
    <xf numFmtId="9" fontId="7" fillId="7" borderId="48" xfId="2" applyNumberFormat="1" applyFont="1" applyFill="1" applyBorder="1" applyAlignment="1">
      <alignment horizontal="center" vertical="center" wrapText="1"/>
    </xf>
    <xf numFmtId="9" fontId="7" fillId="8" borderId="47" xfId="2" applyNumberFormat="1" applyFont="1" applyFill="1" applyBorder="1" applyAlignment="1">
      <alignment horizontal="center" vertical="center" wrapText="1"/>
    </xf>
    <xf numFmtId="9" fontId="11" fillId="7" borderId="23" xfId="2" applyNumberFormat="1" applyFont="1" applyFill="1" applyBorder="1" applyAlignment="1">
      <alignment horizontal="center" vertical="center" wrapText="1"/>
    </xf>
    <xf numFmtId="9" fontId="7" fillId="7" borderId="22" xfId="2" applyNumberFormat="1" applyFont="1" applyFill="1" applyBorder="1" applyAlignment="1">
      <alignment horizontal="center" vertical="center" wrapText="1"/>
    </xf>
    <xf numFmtId="0" fontId="7" fillId="8" borderId="23" xfId="0" applyFont="1" applyFill="1" applyBorder="1"/>
    <xf numFmtId="0" fontId="14" fillId="0" borderId="58" xfId="0" applyFont="1" applyBorder="1" applyAlignment="1">
      <alignment horizontal="justify" vertical="center" wrapText="1"/>
    </xf>
    <xf numFmtId="167" fontId="8" fillId="8" borderId="58" xfId="1" applyNumberFormat="1" applyFont="1" applyFill="1" applyBorder="1" applyAlignment="1">
      <alignment horizontal="center" vertical="center" wrapText="1"/>
    </xf>
    <xf numFmtId="0" fontId="7" fillId="0" borderId="58" xfId="0" applyFont="1" applyFill="1" applyBorder="1" applyAlignment="1">
      <alignment horizontal="justify" vertical="center" wrapText="1"/>
    </xf>
    <xf numFmtId="0" fontId="7" fillId="0" borderId="55" xfId="0" applyFont="1" applyFill="1" applyBorder="1" applyAlignment="1">
      <alignment horizontal="justify" vertical="center" wrapText="1"/>
    </xf>
    <xf numFmtId="9" fontId="11" fillId="7" borderId="37" xfId="2" applyNumberFormat="1" applyFont="1" applyFill="1" applyBorder="1" applyAlignment="1">
      <alignment horizontal="center" vertical="center" wrapText="1"/>
    </xf>
    <xf numFmtId="0" fontId="7" fillId="8" borderId="37" xfId="0" applyFont="1" applyFill="1" applyBorder="1"/>
    <xf numFmtId="0" fontId="2" fillId="0" borderId="0" xfId="0" applyFont="1" applyAlignment="1">
      <alignment horizontal="left" vertical="center" wrapText="1"/>
    </xf>
    <xf numFmtId="0" fontId="2" fillId="0" borderId="66" xfId="0" applyFont="1" applyBorder="1" applyAlignment="1">
      <alignment horizontal="justify" vertical="center" wrapText="1"/>
    </xf>
    <xf numFmtId="0" fontId="2" fillId="3" borderId="30" xfId="0" applyFont="1" applyFill="1" applyBorder="1" applyAlignment="1">
      <alignment horizontal="center" vertical="center" wrapText="1"/>
    </xf>
    <xf numFmtId="9" fontId="2" fillId="3" borderId="74" xfId="2" applyNumberFormat="1" applyFont="1" applyFill="1" applyBorder="1" applyAlignment="1">
      <alignment horizontal="center" vertical="center" wrapText="1"/>
    </xf>
    <xf numFmtId="9" fontId="2" fillId="2" borderId="75" xfId="2" applyNumberFormat="1" applyFont="1" applyFill="1" applyBorder="1" applyAlignment="1">
      <alignment horizontal="center" vertical="center" wrapText="1"/>
    </xf>
    <xf numFmtId="9" fontId="2" fillId="3" borderId="71" xfId="2" applyNumberFormat="1" applyFont="1" applyFill="1" applyBorder="1" applyAlignment="1">
      <alignment horizontal="center" vertical="center" wrapText="1"/>
    </xf>
    <xf numFmtId="9" fontId="2" fillId="2" borderId="71" xfId="2" applyNumberFormat="1" applyFont="1" applyFill="1" applyBorder="1" applyAlignment="1">
      <alignment horizontal="center" vertical="center" wrapText="1"/>
    </xf>
    <xf numFmtId="0" fontId="2" fillId="4" borderId="20" xfId="0" applyFont="1" applyFill="1" applyBorder="1" applyAlignment="1">
      <alignment horizontal="center" vertical="center" wrapText="1"/>
    </xf>
    <xf numFmtId="9" fontId="2" fillId="3" borderId="17" xfId="2" applyNumberFormat="1" applyFont="1" applyFill="1" applyBorder="1" applyAlignment="1">
      <alignment horizontal="center" vertical="center" wrapText="1"/>
    </xf>
    <xf numFmtId="0" fontId="2" fillId="0" borderId="19" xfId="0" applyFont="1" applyBorder="1" applyAlignment="1">
      <alignment vertical="center" wrapText="1"/>
    </xf>
    <xf numFmtId="0" fontId="2" fillId="0" borderId="55" xfId="0" applyFont="1" applyBorder="1" applyAlignment="1">
      <alignment horizontal="justify" vertical="center" wrapText="1"/>
    </xf>
    <xf numFmtId="0" fontId="2" fillId="0" borderId="82" xfId="0" applyFont="1" applyBorder="1" applyAlignment="1">
      <alignment horizontal="center" vertical="center" wrapText="1"/>
    </xf>
    <xf numFmtId="9" fontId="2" fillId="3" borderId="76" xfId="2" applyNumberFormat="1" applyFont="1" applyFill="1" applyBorder="1" applyAlignment="1">
      <alignment horizontal="center" vertical="center" wrapText="1"/>
    </xf>
    <xf numFmtId="9" fontId="2" fillId="2" borderId="82" xfId="2" applyNumberFormat="1" applyFont="1" applyFill="1" applyBorder="1" applyAlignment="1">
      <alignment horizontal="center" vertical="center" wrapText="1"/>
    </xf>
    <xf numFmtId="9" fontId="3" fillId="2" borderId="82" xfId="2" applyNumberFormat="1" applyFont="1" applyFill="1" applyBorder="1" applyAlignment="1">
      <alignment horizontal="center" vertical="center" wrapText="1"/>
    </xf>
    <xf numFmtId="9" fontId="2" fillId="2" borderId="23" xfId="2" applyNumberFormat="1" applyFont="1" applyFill="1" applyBorder="1" applyAlignment="1" applyProtection="1">
      <alignment horizontal="center" vertical="center" wrapText="1"/>
      <protection locked="0"/>
    </xf>
    <xf numFmtId="167" fontId="2" fillId="3" borderId="21" xfId="2" applyNumberFormat="1" applyFont="1" applyFill="1" applyBorder="1" applyAlignment="1">
      <alignment horizontal="center" vertical="center" wrapText="1"/>
    </xf>
    <xf numFmtId="0" fontId="2" fillId="0" borderId="20" xfId="0" applyFont="1" applyBorder="1" applyAlignment="1" applyProtection="1">
      <alignment vertical="center" wrapText="1"/>
      <protection locked="0"/>
    </xf>
    <xf numFmtId="9" fontId="2" fillId="2" borderId="37" xfId="2" applyNumberFormat="1" applyFont="1" applyFill="1" applyBorder="1" applyAlignment="1" applyProtection="1">
      <alignment horizontal="center" vertical="center" wrapText="1"/>
      <protection locked="0"/>
    </xf>
    <xf numFmtId="167" fontId="2" fillId="3" borderId="35" xfId="2" applyNumberFormat="1" applyFont="1" applyFill="1" applyBorder="1" applyAlignment="1">
      <alignment horizontal="center" vertical="center" wrapText="1"/>
    </xf>
    <xf numFmtId="0" fontId="2" fillId="0" borderId="34" xfId="0" applyFont="1" applyBorder="1" applyAlignment="1" applyProtection="1">
      <alignment vertical="center" wrapText="1"/>
      <protection locked="0"/>
    </xf>
    <xf numFmtId="0" fontId="2" fillId="0" borderId="37" xfId="0" applyFont="1" applyFill="1" applyBorder="1" applyAlignment="1">
      <alignment vertical="center" wrapText="1"/>
    </xf>
    <xf numFmtId="9" fontId="3" fillId="3" borderId="11" xfId="2" applyNumberFormat="1" applyFont="1" applyFill="1" applyBorder="1" applyAlignment="1">
      <alignment horizontal="center" vertical="center" wrapText="1"/>
    </xf>
    <xf numFmtId="0" fontId="2" fillId="0" borderId="13" xfId="0" applyFont="1" applyBorder="1" applyAlignment="1">
      <alignment vertical="center" wrapText="1"/>
    </xf>
    <xf numFmtId="0" fontId="3" fillId="0" borderId="66" xfId="0" applyFont="1" applyBorder="1" applyAlignment="1">
      <alignment horizontal="center" vertical="center" wrapText="1"/>
    </xf>
    <xf numFmtId="0" fontId="3" fillId="2" borderId="12" xfId="0" applyFont="1" applyFill="1" applyBorder="1" applyAlignment="1">
      <alignment horizontal="left" vertical="center"/>
    </xf>
    <xf numFmtId="9" fontId="3" fillId="2" borderId="26" xfId="2" applyNumberFormat="1" applyFont="1" applyFill="1" applyBorder="1" applyAlignment="1">
      <alignment horizontal="center" vertical="center" wrapText="1"/>
    </xf>
    <xf numFmtId="9" fontId="2" fillId="2" borderId="66" xfId="2" applyNumberFormat="1" applyFont="1" applyFill="1" applyBorder="1" applyAlignment="1">
      <alignment horizontal="center" vertical="center" wrapText="1"/>
    </xf>
    <xf numFmtId="9" fontId="2" fillId="3" borderId="66" xfId="2" applyNumberFormat="1" applyFont="1" applyFill="1" applyBorder="1" applyAlignment="1">
      <alignment horizontal="center" vertical="center" wrapText="1"/>
    </xf>
    <xf numFmtId="9" fontId="3" fillId="2" borderId="66" xfId="2" applyNumberFormat="1" applyFont="1" applyFill="1" applyBorder="1" applyAlignment="1">
      <alignment horizontal="center" vertical="center" wrapText="1"/>
    </xf>
    <xf numFmtId="10" fontId="3" fillId="3" borderId="66" xfId="2" applyNumberFormat="1" applyFont="1" applyFill="1" applyBorder="1" applyAlignment="1">
      <alignment horizontal="center" vertical="center" wrapText="1"/>
    </xf>
    <xf numFmtId="9" fontId="3" fillId="3" borderId="66" xfId="2"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7" fillId="6" borderId="66" xfId="0" applyFont="1" applyFill="1" applyBorder="1" applyAlignment="1">
      <alignment horizontal="justify" vertical="center" wrapText="1"/>
    </xf>
    <xf numFmtId="9" fontId="3" fillId="3" borderId="76" xfId="2"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38"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4" borderId="57"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5" borderId="6"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7"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25" xfId="0" applyFont="1" applyBorder="1" applyAlignment="1">
      <alignment horizontal="center" vertical="center" wrapText="1"/>
    </xf>
    <xf numFmtId="0" fontId="3" fillId="4" borderId="61" xfId="0" applyFont="1" applyFill="1" applyBorder="1" applyAlignment="1">
      <alignment horizontal="center" vertical="center" wrapText="1"/>
    </xf>
    <xf numFmtId="0" fontId="3" fillId="4" borderId="59" xfId="0" applyFont="1" applyFill="1" applyBorder="1" applyAlignment="1">
      <alignment horizontal="center" vertical="center" wrapText="1"/>
    </xf>
    <xf numFmtId="9" fontId="2" fillId="0" borderId="61" xfId="0" applyNumberFormat="1" applyFont="1" applyBorder="1" applyAlignment="1">
      <alignment horizontal="center" vertical="center" wrapText="1"/>
    </xf>
    <xf numFmtId="0" fontId="3" fillId="4" borderId="54" xfId="0" applyFont="1" applyFill="1" applyBorder="1" applyAlignment="1">
      <alignment horizontal="center" vertical="center" wrapText="1"/>
    </xf>
    <xf numFmtId="0" fontId="11" fillId="9" borderId="39" xfId="0" applyFont="1" applyFill="1" applyBorder="1" applyAlignment="1">
      <alignment horizontal="center" vertical="center" wrapText="1"/>
    </xf>
    <xf numFmtId="0" fontId="11" fillId="9" borderId="35"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wrapText="1"/>
    </xf>
    <xf numFmtId="0" fontId="10" fillId="2" borderId="26"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8" fillId="0" borderId="22" xfId="0" applyFont="1" applyBorder="1" applyAlignment="1">
      <alignment horizontal="left" vertical="center" wrapText="1"/>
    </xf>
    <xf numFmtId="9" fontId="10" fillId="0" borderId="22" xfId="1" applyFont="1" applyBorder="1" applyAlignment="1">
      <alignment horizontal="center" vertical="center" wrapText="1"/>
    </xf>
    <xf numFmtId="172" fontId="2" fillId="0" borderId="22" xfId="4" applyNumberFormat="1" applyFont="1" applyBorder="1" applyAlignment="1">
      <alignment horizontal="center" vertical="center" wrapText="1"/>
    </xf>
    <xf numFmtId="9" fontId="8" fillId="3" borderId="22" xfId="7" applyNumberFormat="1" applyFont="1" applyFill="1" applyBorder="1" applyAlignment="1">
      <alignment horizontal="center" vertical="center" wrapText="1"/>
    </xf>
    <xf numFmtId="9" fontId="8" fillId="2" borderId="22" xfId="7" applyNumberFormat="1" applyFont="1" applyFill="1" applyBorder="1" applyAlignment="1">
      <alignment horizontal="center" vertical="center" wrapText="1"/>
    </xf>
    <xf numFmtId="9" fontId="10" fillId="3" borderId="22" xfId="7" applyNumberFormat="1" applyFont="1" applyFill="1" applyBorder="1" applyAlignment="1">
      <alignment horizontal="center" vertical="center" wrapText="1"/>
    </xf>
    <xf numFmtId="9" fontId="10" fillId="2" borderId="22" xfId="7" applyNumberFormat="1" applyFont="1" applyFill="1" applyBorder="1" applyAlignment="1">
      <alignment horizontal="center" vertical="center" wrapText="1"/>
    </xf>
    <xf numFmtId="9" fontId="10" fillId="3" borderId="62" xfId="7" applyNumberFormat="1" applyFont="1" applyFill="1" applyBorder="1" applyAlignment="1">
      <alignment horizontal="center" vertical="center" wrapText="1"/>
    </xf>
    <xf numFmtId="9" fontId="10" fillId="2" borderId="62" xfId="7"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26" xfId="0" applyFont="1" applyBorder="1" applyAlignment="1">
      <alignment horizontal="left" vertical="center" wrapText="1"/>
    </xf>
    <xf numFmtId="9" fontId="10" fillId="0" borderId="26" xfId="1" applyFont="1" applyBorder="1" applyAlignment="1">
      <alignment horizontal="center" vertical="center" wrapText="1"/>
    </xf>
    <xf numFmtId="172" fontId="2" fillId="0" borderId="26" xfId="4" applyNumberFormat="1" applyFont="1" applyBorder="1" applyAlignment="1">
      <alignment horizontal="center" vertical="center" wrapText="1"/>
    </xf>
    <xf numFmtId="9" fontId="8" fillId="3" borderId="26" xfId="7" applyNumberFormat="1" applyFont="1" applyFill="1" applyBorder="1" applyAlignment="1">
      <alignment horizontal="center" vertical="center" wrapText="1"/>
    </xf>
    <xf numFmtId="9" fontId="8" fillId="2" borderId="26" xfId="7" applyNumberFormat="1" applyFont="1" applyFill="1" applyBorder="1" applyAlignment="1">
      <alignment horizontal="center" vertical="center" wrapText="1"/>
    </xf>
    <xf numFmtId="9" fontId="10" fillId="3" borderId="26" xfId="7" applyNumberFormat="1" applyFont="1" applyFill="1" applyBorder="1" applyAlignment="1">
      <alignment horizontal="center" vertical="center" wrapText="1"/>
    </xf>
    <xf numFmtId="9" fontId="10" fillId="2" borderId="26" xfId="7" applyNumberFormat="1" applyFont="1" applyFill="1" applyBorder="1" applyAlignment="1">
      <alignment horizontal="center" vertical="center" wrapText="1"/>
    </xf>
    <xf numFmtId="0" fontId="8" fillId="0" borderId="36" xfId="0" applyFont="1" applyBorder="1" applyAlignment="1">
      <alignment horizontal="left" vertical="center" wrapText="1"/>
    </xf>
    <xf numFmtId="9" fontId="10" fillId="0" borderId="36" xfId="1" applyFont="1" applyBorder="1" applyAlignment="1">
      <alignment horizontal="center" vertical="center" wrapText="1"/>
    </xf>
    <xf numFmtId="172" fontId="2" fillId="0" borderId="36" xfId="4" applyNumberFormat="1" applyFont="1" applyBorder="1" applyAlignment="1">
      <alignment horizontal="center" vertical="center" wrapText="1"/>
    </xf>
    <xf numFmtId="9" fontId="8" fillId="3" borderId="36" xfId="7" applyNumberFormat="1" applyFont="1" applyFill="1" applyBorder="1" applyAlignment="1">
      <alignment horizontal="center" vertical="center" wrapText="1"/>
    </xf>
    <xf numFmtId="9" fontId="8" fillId="2" borderId="36" xfId="7" applyNumberFormat="1" applyFont="1" applyFill="1" applyBorder="1" applyAlignment="1">
      <alignment horizontal="center" vertical="center" wrapText="1"/>
    </xf>
    <xf numFmtId="9" fontId="10" fillId="3" borderId="36" xfId="7" applyNumberFormat="1" applyFont="1" applyFill="1" applyBorder="1" applyAlignment="1">
      <alignment horizontal="center" vertical="center" wrapText="1"/>
    </xf>
    <xf numFmtId="9" fontId="10" fillId="2" borderId="36" xfId="7" applyNumberFormat="1" applyFont="1" applyFill="1" applyBorder="1" applyAlignment="1">
      <alignment horizontal="center" vertical="center" wrapText="1"/>
    </xf>
    <xf numFmtId="9" fontId="8" fillId="0" borderId="22" xfId="1" applyFont="1" applyBorder="1" applyAlignment="1">
      <alignment horizontal="center" vertical="center" wrapText="1"/>
    </xf>
    <xf numFmtId="172" fontId="2" fillId="0" borderId="22" xfId="4" applyNumberFormat="1" applyFont="1" applyBorder="1" applyAlignment="1">
      <alignment vertical="center" wrapText="1"/>
    </xf>
    <xf numFmtId="10" fontId="10" fillId="2" borderId="22" xfId="7" applyNumberFormat="1" applyFont="1" applyFill="1" applyBorder="1" applyAlignment="1">
      <alignment horizontal="center" vertical="center" wrapText="1"/>
    </xf>
    <xf numFmtId="10" fontId="10" fillId="3" borderId="22" xfId="7" applyNumberFormat="1" applyFont="1" applyFill="1" applyBorder="1" applyAlignment="1">
      <alignment horizontal="center" vertical="center" wrapText="1"/>
    </xf>
    <xf numFmtId="167" fontId="10" fillId="2" borderId="22" xfId="7" applyNumberFormat="1" applyFont="1" applyFill="1" applyBorder="1" applyAlignment="1">
      <alignment horizontal="center" vertical="center" wrapText="1"/>
    </xf>
    <xf numFmtId="9" fontId="8" fillId="0" borderId="26" xfId="1" applyFont="1" applyBorder="1" applyAlignment="1">
      <alignment horizontal="center" vertical="center" wrapText="1"/>
    </xf>
    <xf numFmtId="172" fontId="2" fillId="0" borderId="26" xfId="4" applyNumberFormat="1" applyFont="1" applyBorder="1" applyAlignment="1">
      <alignment vertical="center" wrapText="1"/>
    </xf>
    <xf numFmtId="10" fontId="10" fillId="2" borderId="26" xfId="7" applyNumberFormat="1" applyFont="1" applyFill="1" applyBorder="1" applyAlignment="1">
      <alignment horizontal="center" vertical="center" wrapText="1"/>
    </xf>
    <xf numFmtId="10" fontId="10" fillId="3" borderId="26" xfId="7" applyNumberFormat="1" applyFont="1" applyFill="1" applyBorder="1" applyAlignment="1">
      <alignment horizontal="center" vertical="center" wrapText="1"/>
    </xf>
    <xf numFmtId="167" fontId="10" fillId="2" borderId="26" xfId="7" applyNumberFormat="1" applyFont="1" applyFill="1" applyBorder="1" applyAlignment="1">
      <alignment horizontal="center" vertical="center" wrapText="1"/>
    </xf>
    <xf numFmtId="9" fontId="8" fillId="0" borderId="62" xfId="1" applyFont="1" applyBorder="1" applyAlignment="1">
      <alignment horizontal="center" vertical="center" wrapText="1"/>
    </xf>
    <xf numFmtId="172" fontId="2" fillId="0" borderId="36" xfId="4" applyNumberFormat="1" applyFont="1" applyBorder="1" applyAlignment="1">
      <alignment vertical="center" wrapText="1"/>
    </xf>
    <xf numFmtId="10" fontId="10" fillId="2" borderId="36" xfId="7" applyNumberFormat="1" applyFont="1" applyFill="1" applyBorder="1" applyAlignment="1">
      <alignment horizontal="center" vertical="center" wrapText="1"/>
    </xf>
    <xf numFmtId="10" fontId="10" fillId="3" borderId="36" xfId="7" applyNumberFormat="1" applyFont="1" applyFill="1" applyBorder="1" applyAlignment="1">
      <alignment horizontal="center" vertical="center" wrapText="1"/>
    </xf>
    <xf numFmtId="167" fontId="10" fillId="2" borderId="36" xfId="7" applyNumberFormat="1" applyFont="1" applyFill="1" applyBorder="1" applyAlignment="1">
      <alignment horizontal="center" vertical="center" wrapText="1"/>
    </xf>
    <xf numFmtId="0" fontId="8" fillId="3" borderId="0" xfId="0" applyFont="1" applyFill="1" applyAlignment="1">
      <alignment horizontal="center" vertical="center" wrapText="1"/>
    </xf>
    <xf numFmtId="10" fontId="8" fillId="3" borderId="0" xfId="1" applyNumberFormat="1" applyFont="1" applyFill="1" applyBorder="1" applyAlignment="1">
      <alignment horizontal="center" vertical="center" wrapText="1"/>
    </xf>
    <xf numFmtId="0" fontId="10" fillId="3" borderId="0" xfId="0" applyFont="1" applyFill="1" applyBorder="1" applyAlignment="1">
      <alignment horizontal="center" vertical="center" wrapText="1"/>
    </xf>
    <xf numFmtId="9" fontId="10" fillId="3" borderId="0" xfId="7" applyNumberFormat="1" applyFont="1" applyFill="1" applyBorder="1" applyAlignment="1">
      <alignment horizontal="center" vertical="center" wrapText="1"/>
    </xf>
    <xf numFmtId="0" fontId="8" fillId="3" borderId="0" xfId="0" applyFont="1" applyFill="1" applyBorder="1" applyAlignment="1">
      <alignment vertical="center" wrapText="1"/>
    </xf>
    <xf numFmtId="0" fontId="10" fillId="4" borderId="54" xfId="0" applyFont="1" applyFill="1" applyBorder="1" applyAlignment="1">
      <alignment horizontal="center" vertical="center" wrapText="1"/>
    </xf>
    <xf numFmtId="167" fontId="10" fillId="3" borderId="26" xfId="7" applyNumberFormat="1" applyFont="1" applyFill="1" applyBorder="1" applyAlignment="1">
      <alignment horizontal="center" vertical="center" wrapText="1"/>
    </xf>
    <xf numFmtId="0" fontId="8" fillId="0" borderId="26" xfId="0" applyFont="1" applyFill="1" applyBorder="1" applyAlignment="1">
      <alignment vertical="center" wrapText="1"/>
    </xf>
    <xf numFmtId="0" fontId="8" fillId="0" borderId="26" xfId="0" applyFont="1" applyFill="1" applyBorder="1" applyAlignment="1">
      <alignment horizontal="left" vertical="center" wrapText="1"/>
    </xf>
    <xf numFmtId="0" fontId="8" fillId="3" borderId="0" xfId="0" applyFont="1" applyFill="1" applyBorder="1" applyAlignment="1">
      <alignment horizontal="center" vertical="center" wrapText="1"/>
    </xf>
    <xf numFmtId="9" fontId="10" fillId="3" borderId="0" xfId="0" applyNumberFormat="1" applyFont="1" applyFill="1" applyBorder="1" applyAlignment="1">
      <alignment horizontal="center" vertical="center" wrapText="1"/>
    </xf>
    <xf numFmtId="9" fontId="3" fillId="3" borderId="21" xfId="7" applyNumberFormat="1" applyFont="1" applyFill="1" applyBorder="1" applyAlignment="1">
      <alignment horizontal="center" vertical="center" wrapText="1"/>
    </xf>
    <xf numFmtId="9" fontId="2" fillId="2" borderId="22" xfId="7" applyNumberFormat="1" applyFont="1" applyFill="1" applyBorder="1" applyAlignment="1">
      <alignment horizontal="center" vertical="center" wrapText="1"/>
    </xf>
    <xf numFmtId="9" fontId="2" fillId="3" borderId="22" xfId="7" applyNumberFormat="1" applyFont="1" applyFill="1" applyBorder="1" applyAlignment="1">
      <alignment horizontal="center" vertical="center" wrapText="1"/>
    </xf>
    <xf numFmtId="9" fontId="3" fillId="2" borderId="22" xfId="7" applyNumberFormat="1" applyFont="1" applyFill="1" applyBorder="1" applyAlignment="1">
      <alignment horizontal="center" vertical="center" wrapText="1"/>
    </xf>
    <xf numFmtId="9" fontId="3" fillId="3" borderId="22" xfId="7" applyNumberFormat="1" applyFont="1" applyFill="1" applyBorder="1" applyAlignment="1">
      <alignment horizontal="center" vertical="center" wrapText="1"/>
    </xf>
    <xf numFmtId="9" fontId="3" fillId="2" borderId="36" xfId="7" applyNumberFormat="1" applyFont="1" applyFill="1" applyBorder="1" applyAlignment="1">
      <alignment horizontal="center" vertical="center" wrapText="1"/>
    </xf>
    <xf numFmtId="9" fontId="3" fillId="3" borderId="36" xfId="7" applyNumberFormat="1" applyFont="1" applyFill="1" applyBorder="1" applyAlignment="1">
      <alignment horizontal="center"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2" fillId="3" borderId="16" xfId="0" applyFont="1" applyFill="1" applyBorder="1" applyAlignment="1">
      <alignment horizontal="justify" vertical="center" wrapText="1"/>
    </xf>
    <xf numFmtId="0" fontId="8" fillId="3" borderId="66"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2" fillId="3" borderId="16" xfId="0" applyFont="1" applyFill="1" applyBorder="1" applyAlignment="1">
      <alignment vertical="center" wrapText="1"/>
    </xf>
    <xf numFmtId="0" fontId="10" fillId="3" borderId="22" xfId="0" applyFont="1" applyFill="1" applyBorder="1" applyAlignment="1">
      <alignment horizontal="center" vertical="center" wrapText="1"/>
    </xf>
    <xf numFmtId="0" fontId="8" fillId="3" borderId="22" xfId="0" applyFont="1" applyFill="1" applyBorder="1" applyAlignment="1">
      <alignment vertical="center" wrapText="1"/>
    </xf>
    <xf numFmtId="0" fontId="8" fillId="3" borderId="22" xfId="0" applyFont="1" applyFill="1" applyBorder="1" applyAlignment="1">
      <alignment horizontal="left"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10" fillId="3" borderId="26" xfId="0" applyFont="1" applyFill="1" applyBorder="1" applyAlignment="1">
      <alignment horizontal="center" vertical="center" wrapText="1"/>
    </xf>
    <xf numFmtId="0" fontId="8" fillId="3" borderId="26" xfId="0" applyFont="1" applyFill="1" applyBorder="1" applyAlignment="1">
      <alignment vertical="center" wrapText="1"/>
    </xf>
    <xf numFmtId="9" fontId="2" fillId="0" borderId="26" xfId="1" applyFont="1" applyBorder="1" applyAlignment="1">
      <alignment horizontal="center" vertical="center" wrapText="1"/>
    </xf>
    <xf numFmtId="0" fontId="8" fillId="3" borderId="26"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10" fillId="3" borderId="36" xfId="0" applyFont="1" applyFill="1" applyBorder="1" applyAlignment="1">
      <alignment horizontal="center" vertical="center" wrapText="1"/>
    </xf>
    <xf numFmtId="0" fontId="8" fillId="3" borderId="36" xfId="0" applyFont="1" applyFill="1" applyBorder="1" applyAlignment="1">
      <alignment vertical="center" wrapText="1"/>
    </xf>
    <xf numFmtId="0" fontId="8" fillId="3" borderId="36" xfId="0" applyFont="1" applyFill="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center" vertical="center" wrapText="1"/>
    </xf>
    <xf numFmtId="0" fontId="7" fillId="0" borderId="36" xfId="0" applyFont="1" applyBorder="1" applyAlignment="1">
      <alignment horizontal="left" vertical="center" wrapText="1"/>
    </xf>
    <xf numFmtId="0" fontId="7" fillId="0" borderId="37" xfId="0" applyFont="1" applyBorder="1" applyAlignment="1">
      <alignment horizontal="center" vertical="center" wrapText="1"/>
    </xf>
    <xf numFmtId="0" fontId="7" fillId="0" borderId="23" xfId="0" applyFont="1" applyBorder="1" applyAlignment="1">
      <alignment horizontal="center" vertical="center" wrapText="1"/>
    </xf>
    <xf numFmtId="0" fontId="2" fillId="3" borderId="0" xfId="0" applyFont="1" applyFill="1" applyAlignment="1">
      <alignment vertical="center"/>
    </xf>
    <xf numFmtId="0" fontId="3" fillId="3" borderId="0" xfId="0" applyFont="1" applyFill="1" applyBorder="1" applyAlignment="1">
      <alignment horizontal="left" vertical="center" wrapText="1"/>
    </xf>
    <xf numFmtId="10" fontId="2" fillId="3" borderId="74" xfId="0" applyNumberFormat="1" applyFont="1" applyFill="1" applyBorder="1" applyAlignment="1">
      <alignment horizontal="center" vertical="center" wrapText="1"/>
    </xf>
    <xf numFmtId="0" fontId="8" fillId="3" borderId="66" xfId="0" applyFont="1" applyFill="1" applyBorder="1" applyAlignment="1">
      <alignment horizontal="center" vertical="center"/>
    </xf>
    <xf numFmtId="10" fontId="8" fillId="3" borderId="66" xfId="0" applyNumberFormat="1" applyFont="1" applyFill="1" applyBorder="1" applyAlignment="1">
      <alignment horizontal="center" vertical="center" wrapText="1"/>
    </xf>
    <xf numFmtId="0" fontId="2" fillId="3" borderId="26" xfId="0"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10" fontId="8" fillId="3" borderId="22" xfId="0" applyNumberFormat="1"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36" xfId="0" applyFont="1" applyFill="1" applyBorder="1" applyAlignment="1">
      <alignment horizontal="center" vertical="center"/>
    </xf>
    <xf numFmtId="10" fontId="8" fillId="3" borderId="36" xfId="0" applyNumberFormat="1"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0" borderId="22" xfId="0" applyFont="1" applyFill="1" applyBorder="1" applyAlignment="1">
      <alignment horizontal="center" vertical="center"/>
    </xf>
    <xf numFmtId="0" fontId="8" fillId="3" borderId="23" xfId="0" applyFont="1" applyFill="1" applyBorder="1" applyAlignment="1">
      <alignment vertical="center" wrapText="1"/>
    </xf>
    <xf numFmtId="9" fontId="10" fillId="3" borderId="20" xfId="2" applyNumberFormat="1" applyFont="1" applyFill="1" applyBorder="1" applyAlignment="1">
      <alignment horizontal="center" vertical="center" wrapText="1"/>
    </xf>
    <xf numFmtId="0" fontId="3" fillId="0" borderId="20" xfId="0" applyFont="1" applyBorder="1" applyAlignment="1">
      <alignment vertical="center" wrapText="1"/>
    </xf>
    <xf numFmtId="0" fontId="8" fillId="0" borderId="26" xfId="0" applyFont="1" applyFill="1" applyBorder="1" applyAlignment="1">
      <alignment horizontal="center" vertical="center"/>
    </xf>
    <xf numFmtId="10" fontId="8" fillId="3" borderId="26" xfId="0" applyNumberFormat="1" applyFont="1" applyFill="1" applyBorder="1" applyAlignment="1">
      <alignment horizontal="center" vertical="center" wrapText="1"/>
    </xf>
    <xf numFmtId="0" fontId="8" fillId="3" borderId="27" xfId="0" applyFont="1" applyFill="1" applyBorder="1" applyAlignment="1">
      <alignment vertical="center" wrapText="1"/>
    </xf>
    <xf numFmtId="9" fontId="10" fillId="3" borderId="51" xfId="2" applyNumberFormat="1" applyFont="1" applyFill="1" applyBorder="1" applyAlignment="1">
      <alignment horizontal="center" vertical="center" wrapText="1"/>
    </xf>
    <xf numFmtId="0" fontId="3" fillId="0" borderId="24" xfId="0" applyFont="1" applyBorder="1" applyAlignment="1">
      <alignment vertical="center" wrapText="1"/>
    </xf>
    <xf numFmtId="9" fontId="10" fillId="3" borderId="34" xfId="2" applyNumberFormat="1" applyFont="1" applyFill="1" applyBorder="1" applyAlignment="1">
      <alignment horizontal="center" vertical="center" wrapText="1"/>
    </xf>
    <xf numFmtId="0" fontId="3" fillId="0" borderId="69" xfId="0" applyFont="1" applyBorder="1" applyAlignment="1">
      <alignment vertical="center" wrapText="1"/>
    </xf>
    <xf numFmtId="0" fontId="8" fillId="0" borderId="36" xfId="0" applyFont="1" applyFill="1" applyBorder="1" applyAlignment="1">
      <alignment horizontal="center" vertical="center"/>
    </xf>
    <xf numFmtId="0" fontId="8" fillId="3" borderId="37" xfId="0" applyFont="1" applyFill="1" applyBorder="1" applyAlignment="1">
      <alignment vertical="center" wrapText="1"/>
    </xf>
    <xf numFmtId="0" fontId="3" fillId="0" borderId="34" xfId="0" applyFont="1" applyBorder="1" applyAlignment="1">
      <alignment vertical="center" wrapText="1"/>
    </xf>
    <xf numFmtId="0" fontId="8" fillId="0" borderId="22" xfId="0" applyFont="1" applyBorder="1" applyAlignment="1">
      <alignment horizontal="center" vertical="center"/>
    </xf>
    <xf numFmtId="167" fontId="8" fillId="0" borderId="22" xfId="1" applyNumberFormat="1" applyFont="1" applyBorder="1" applyAlignment="1">
      <alignment horizontal="center" vertical="center" wrapText="1"/>
    </xf>
    <xf numFmtId="0" fontId="8" fillId="0" borderId="22" xfId="0" applyFont="1" applyFill="1" applyBorder="1" applyAlignment="1">
      <alignment vertical="center" wrapText="1"/>
    </xf>
    <xf numFmtId="0" fontId="8" fillId="0" borderId="23" xfId="0" applyFont="1" applyFill="1" applyBorder="1" applyAlignment="1">
      <alignment vertical="center" wrapText="1"/>
    </xf>
    <xf numFmtId="9" fontId="2" fillId="3" borderId="11" xfId="2" applyNumberFormat="1" applyFont="1" applyFill="1" applyBorder="1" applyAlignment="1">
      <alignment horizontal="center" vertical="center" wrapText="1"/>
    </xf>
    <xf numFmtId="0" fontId="3" fillId="0" borderId="71" xfId="0" applyFont="1" applyBorder="1" applyAlignment="1">
      <alignment vertical="center" wrapText="1"/>
    </xf>
    <xf numFmtId="167" fontId="8" fillId="0" borderId="26" xfId="1" applyNumberFormat="1" applyFont="1" applyFill="1" applyBorder="1" applyAlignment="1">
      <alignment horizontal="center" vertical="center" wrapText="1"/>
    </xf>
    <xf numFmtId="0" fontId="8" fillId="0" borderId="27" xfId="0" applyFont="1" applyFill="1" applyBorder="1" applyAlignment="1">
      <alignment vertical="center" wrapText="1"/>
    </xf>
    <xf numFmtId="9" fontId="2" fillId="3" borderId="14" xfId="2" applyNumberFormat="1" applyFont="1" applyFill="1" applyBorder="1" applyAlignment="1">
      <alignment horizontal="center" vertical="center" wrapText="1"/>
    </xf>
    <xf numFmtId="0" fontId="3" fillId="0" borderId="51" xfId="0" applyFont="1" applyBorder="1" applyAlignment="1">
      <alignment vertical="center" wrapText="1"/>
    </xf>
    <xf numFmtId="0" fontId="8" fillId="0" borderId="26" xfId="0" applyFont="1" applyBorder="1" applyAlignment="1">
      <alignment vertical="center" wrapText="1"/>
    </xf>
    <xf numFmtId="167" fontId="8" fillId="0" borderId="26" xfId="0" applyNumberFormat="1" applyFont="1" applyBorder="1" applyAlignment="1">
      <alignment horizontal="center" vertical="center" wrapText="1"/>
    </xf>
    <xf numFmtId="2" fontId="8" fillId="0" borderId="26" xfId="0" applyNumberFormat="1" applyFont="1" applyBorder="1" applyAlignment="1">
      <alignment horizontal="center" vertical="center"/>
    </xf>
    <xf numFmtId="2" fontId="8" fillId="0" borderId="26" xfId="0" applyNumberFormat="1" applyFont="1" applyFill="1" applyBorder="1" applyAlignment="1">
      <alignment horizontal="center" vertical="center"/>
    </xf>
    <xf numFmtId="167" fontId="8" fillId="0" borderId="26" xfId="0" applyNumberFormat="1" applyFont="1" applyFill="1" applyBorder="1" applyAlignment="1">
      <alignment horizontal="center" vertical="center" wrapText="1"/>
    </xf>
    <xf numFmtId="0" fontId="8" fillId="3" borderId="26" xfId="0" applyFont="1" applyFill="1" applyBorder="1" applyAlignment="1">
      <alignment horizontal="center" vertical="center"/>
    </xf>
    <xf numFmtId="167" fontId="8" fillId="3" borderId="26" xfId="0" applyNumberFormat="1" applyFont="1" applyFill="1" applyBorder="1" applyAlignment="1">
      <alignment horizontal="center" vertical="center"/>
    </xf>
    <xf numFmtId="0" fontId="2" fillId="0" borderId="0" xfId="0" applyFont="1" applyAlignment="1">
      <alignment vertical="center" wrapText="1"/>
    </xf>
    <xf numFmtId="2" fontId="2" fillId="0" borderId="26" xfId="0" applyNumberFormat="1" applyFont="1" applyBorder="1" applyAlignment="1">
      <alignment horizontal="center" vertical="center" wrapText="1"/>
    </xf>
    <xf numFmtId="0" fontId="8" fillId="0" borderId="27" xfId="0" applyFont="1" applyBorder="1" applyAlignment="1">
      <alignment vertical="center" wrapText="1"/>
    </xf>
    <xf numFmtId="9" fontId="2" fillId="3" borderId="28" xfId="2" applyNumberFormat="1" applyFont="1" applyFill="1" applyBorder="1" applyAlignment="1">
      <alignment horizontal="center" vertical="center" wrapText="1"/>
    </xf>
    <xf numFmtId="9" fontId="8" fillId="3" borderId="26" xfId="0" applyNumberFormat="1" applyFont="1" applyFill="1" applyBorder="1" applyAlignment="1">
      <alignment horizontal="center" vertical="center"/>
    </xf>
    <xf numFmtId="0" fontId="8" fillId="3" borderId="27" xfId="0" applyFont="1" applyFill="1" applyBorder="1" applyAlignment="1">
      <alignment vertical="center"/>
    </xf>
    <xf numFmtId="9" fontId="3" fillId="3" borderId="40" xfId="2" applyNumberFormat="1" applyFont="1" applyFill="1" applyBorder="1" applyAlignment="1">
      <alignment horizontal="center" vertical="center" wrapText="1"/>
    </xf>
    <xf numFmtId="9" fontId="3" fillId="2" borderId="40" xfId="2" applyNumberFormat="1" applyFont="1" applyFill="1" applyBorder="1" applyAlignment="1">
      <alignment horizontal="center" vertical="center" wrapText="1"/>
    </xf>
    <xf numFmtId="0" fontId="2" fillId="0" borderId="40" xfId="0" applyFont="1" applyBorder="1" applyAlignment="1">
      <alignment vertical="center" wrapText="1"/>
    </xf>
    <xf numFmtId="0" fontId="8" fillId="0" borderId="36" xfId="0" applyFont="1" applyBorder="1" applyAlignment="1">
      <alignment horizontal="center" vertical="center"/>
    </xf>
    <xf numFmtId="9" fontId="8" fillId="0" borderId="36" xfId="0" applyNumberFormat="1" applyFont="1" applyBorder="1" applyAlignment="1">
      <alignment horizontal="center" vertical="center"/>
    </xf>
    <xf numFmtId="0" fontId="8" fillId="0" borderId="37" xfId="0" applyFont="1" applyBorder="1" applyAlignment="1">
      <alignment vertical="center" wrapText="1"/>
    </xf>
    <xf numFmtId="9" fontId="2" fillId="3" borderId="9" xfId="2" applyNumberFormat="1" applyFont="1" applyFill="1" applyBorder="1" applyAlignment="1">
      <alignment horizontal="center" vertical="center" wrapText="1"/>
    </xf>
    <xf numFmtId="9" fontId="3" fillId="3" borderId="9" xfId="2" applyNumberFormat="1" applyFont="1" applyFill="1" applyBorder="1" applyAlignment="1">
      <alignment horizontal="center" vertical="center" wrapText="1"/>
    </xf>
    <xf numFmtId="0" fontId="3" fillId="0" borderId="0" xfId="0" applyFont="1" applyAlignment="1">
      <alignment horizontal="center" vertical="center" wrapText="1"/>
    </xf>
    <xf numFmtId="0" fontId="14" fillId="0" borderId="26" xfId="0" applyFont="1" applyBorder="1" applyAlignment="1">
      <alignment horizontal="center" vertical="center" wrapText="1"/>
    </xf>
    <xf numFmtId="9" fontId="14" fillId="0" borderId="26" xfId="0" applyNumberFormat="1" applyFont="1" applyBorder="1" applyAlignment="1">
      <alignment horizontal="center" vertical="center" wrapText="1"/>
    </xf>
    <xf numFmtId="0" fontId="7" fillId="0" borderId="26" xfId="0" applyFont="1" applyFill="1" applyBorder="1" applyAlignment="1">
      <alignment horizontal="left" vertical="center" wrapText="1"/>
    </xf>
    <xf numFmtId="173" fontId="14" fillId="0" borderId="26" xfId="0" applyNumberFormat="1" applyFont="1" applyBorder="1" applyAlignment="1">
      <alignment horizontal="center" vertical="center" wrapText="1"/>
    </xf>
    <xf numFmtId="0" fontId="7" fillId="0" borderId="27" xfId="0" applyFont="1" applyFill="1" applyBorder="1" applyAlignment="1">
      <alignment horizontal="center" vertical="center" wrapText="1"/>
    </xf>
    <xf numFmtId="9" fontId="3" fillId="3" borderId="14" xfId="2" applyNumberFormat="1" applyFont="1" applyFill="1" applyBorder="1" applyAlignment="1">
      <alignment horizontal="center" vertical="center" wrapText="1"/>
    </xf>
    <xf numFmtId="9" fontId="14" fillId="0" borderId="36" xfId="0" applyNumberFormat="1" applyFont="1" applyBorder="1" applyAlignment="1">
      <alignment horizontal="center" vertical="center" wrapText="1"/>
    </xf>
    <xf numFmtId="0" fontId="7" fillId="0" borderId="36" xfId="0" applyFont="1" applyFill="1" applyBorder="1" applyAlignment="1">
      <alignment horizontal="left" vertical="center" wrapText="1"/>
    </xf>
    <xf numFmtId="173" fontId="14" fillId="0" borderId="36" xfId="0" applyNumberFormat="1" applyFont="1" applyBorder="1" applyAlignment="1">
      <alignment horizontal="center" vertical="center" wrapText="1"/>
    </xf>
    <xf numFmtId="9" fontId="20" fillId="0" borderId="0" xfId="0" applyNumberFormat="1" applyFont="1" applyBorder="1" applyAlignment="1">
      <alignment horizontal="center" vertical="center" wrapText="1"/>
    </xf>
    <xf numFmtId="0" fontId="14" fillId="0" borderId="22" xfId="0" applyFont="1" applyBorder="1" applyAlignment="1">
      <alignment horizontal="center" vertical="center" wrapText="1"/>
    </xf>
    <xf numFmtId="0" fontId="7" fillId="0" borderId="22" xfId="0" applyFont="1" applyBorder="1" applyAlignment="1">
      <alignment vertical="center" wrapText="1"/>
    </xf>
    <xf numFmtId="9" fontId="14" fillId="0" borderId="22" xfId="0" applyNumberFormat="1" applyFont="1" applyBorder="1" applyAlignment="1">
      <alignment horizontal="center" vertical="center" wrapText="1"/>
    </xf>
    <xf numFmtId="173" fontId="14" fillId="0" borderId="22" xfId="0" applyNumberFormat="1" applyFont="1" applyBorder="1" applyAlignment="1">
      <alignment horizontal="center" vertical="center" wrapText="1"/>
    </xf>
    <xf numFmtId="0" fontId="14" fillId="0" borderId="36" xfId="0" applyFont="1" applyBorder="1" applyAlignment="1">
      <alignment horizontal="center" vertical="center"/>
    </xf>
    <xf numFmtId="0" fontId="14" fillId="0" borderId="36" xfId="0" applyFont="1" applyBorder="1" applyAlignment="1">
      <alignment horizontal="center" vertical="center" wrapText="1"/>
    </xf>
    <xf numFmtId="0" fontId="22" fillId="0" borderId="22" xfId="0" applyFont="1" applyBorder="1" applyAlignment="1">
      <alignment vertical="center" wrapText="1"/>
    </xf>
    <xf numFmtId="0" fontId="2" fillId="0" borderId="23" xfId="0" applyFont="1" applyBorder="1" applyAlignment="1">
      <alignment horizontal="left" vertical="center" wrapText="1"/>
    </xf>
    <xf numFmtId="0" fontId="14" fillId="0" borderId="26" xfId="0" applyFont="1" applyBorder="1" applyAlignment="1">
      <alignment vertical="center" wrapText="1"/>
    </xf>
    <xf numFmtId="0" fontId="2" fillId="0" borderId="27" xfId="0" applyFont="1" applyBorder="1" applyAlignment="1">
      <alignment horizontal="left" vertical="center" wrapText="1"/>
    </xf>
    <xf numFmtId="0" fontId="14" fillId="0" borderId="36" xfId="0" applyFont="1" applyBorder="1" applyAlignment="1">
      <alignment vertical="center" wrapText="1"/>
    </xf>
    <xf numFmtId="0" fontId="2" fillId="0" borderId="37" xfId="0" applyFont="1" applyBorder="1" applyAlignment="1">
      <alignment horizontal="left" vertical="center" wrapText="1"/>
    </xf>
    <xf numFmtId="0" fontId="2" fillId="0" borderId="9" xfId="0" applyFont="1" applyBorder="1" applyAlignment="1">
      <alignment horizontal="center" vertical="center" wrapText="1"/>
    </xf>
    <xf numFmtId="0" fontId="3" fillId="5" borderId="26"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14" fillId="0" borderId="62" xfId="0" applyFont="1" applyBorder="1" applyAlignment="1">
      <alignment vertical="center" wrapText="1"/>
    </xf>
    <xf numFmtId="0" fontId="2" fillId="0" borderId="64" xfId="0" applyFont="1" applyBorder="1" applyAlignment="1">
      <alignment horizontal="left" vertical="center" wrapText="1"/>
    </xf>
    <xf numFmtId="0" fontId="6" fillId="5" borderId="0"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14" fillId="0" borderId="22" xfId="0" applyFont="1" applyBorder="1" applyAlignment="1">
      <alignment vertical="center" wrapText="1"/>
    </xf>
    <xf numFmtId="9" fontId="2" fillId="3" borderId="34" xfId="2" applyNumberFormat="1" applyFont="1" applyFill="1" applyBorder="1" applyAlignment="1">
      <alignment horizontal="center" vertical="center" wrapText="1"/>
    </xf>
    <xf numFmtId="9" fontId="2" fillId="2" borderId="34" xfId="2" applyNumberFormat="1" applyFont="1" applyFill="1" applyBorder="1" applyAlignment="1">
      <alignment horizontal="center" vertical="center" wrapText="1"/>
    </xf>
    <xf numFmtId="0" fontId="14" fillId="0" borderId="66" xfId="0" applyFont="1" applyBorder="1" applyAlignment="1">
      <alignment vertical="center" wrapText="1"/>
    </xf>
    <xf numFmtId="9" fontId="2" fillId="3" borderId="76" xfId="1" applyFont="1" applyFill="1" applyBorder="1" applyAlignment="1">
      <alignment horizontal="center" vertical="center" wrapText="1"/>
    </xf>
    <xf numFmtId="9" fontId="2" fillId="2" borderId="75" xfId="1" applyFont="1" applyFill="1" applyBorder="1" applyAlignment="1">
      <alignment horizontal="center" vertical="center" wrapText="1"/>
    </xf>
    <xf numFmtId="9" fontId="2" fillId="3" borderId="74" xfId="1" applyFont="1" applyFill="1" applyBorder="1" applyAlignment="1">
      <alignment horizontal="center" vertical="center" wrapText="1"/>
    </xf>
    <xf numFmtId="9" fontId="3" fillId="2" borderId="75" xfId="1" applyFont="1" applyFill="1" applyBorder="1" applyAlignment="1">
      <alignment horizontal="center" vertical="center" wrapText="1"/>
    </xf>
    <xf numFmtId="9" fontId="3" fillId="3" borderId="74" xfId="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14" fillId="0" borderId="22" xfId="0" applyFont="1" applyFill="1" applyBorder="1" applyAlignment="1">
      <alignment horizontal="center" vertical="center"/>
    </xf>
    <xf numFmtId="0" fontId="14" fillId="0" borderId="22" xfId="0" applyFont="1" applyFill="1" applyBorder="1" applyAlignment="1">
      <alignment horizontal="justify" vertical="center" wrapText="1"/>
    </xf>
    <xf numFmtId="9" fontId="3" fillId="0" borderId="22" xfId="0" applyNumberFormat="1" applyFont="1" applyFill="1" applyBorder="1" applyAlignment="1">
      <alignment horizontal="center" vertical="center" wrapText="1"/>
    </xf>
    <xf numFmtId="0" fontId="14" fillId="0" borderId="22" xfId="0" applyFont="1" applyFill="1" applyBorder="1" applyAlignment="1">
      <alignment vertical="center" wrapText="1"/>
    </xf>
    <xf numFmtId="0" fontId="14" fillId="0" borderId="23" xfId="0" applyFont="1" applyFill="1" applyBorder="1" applyAlignment="1">
      <alignment wrapText="1"/>
    </xf>
    <xf numFmtId="9" fontId="2" fillId="3" borderId="21" xfId="1" applyFont="1" applyFill="1" applyBorder="1" applyAlignment="1">
      <alignment horizontal="center" vertical="center" wrapText="1"/>
    </xf>
    <xf numFmtId="9" fontId="2" fillId="2" borderId="23" xfId="1" applyFont="1" applyFill="1" applyBorder="1" applyAlignment="1">
      <alignment horizontal="center" vertical="center" wrapText="1"/>
    </xf>
    <xf numFmtId="9" fontId="3" fillId="2" borderId="23" xfId="1" applyFont="1" applyFill="1" applyBorder="1" applyAlignment="1">
      <alignment horizontal="center" vertical="center" wrapText="1"/>
    </xf>
    <xf numFmtId="9" fontId="3" fillId="3" borderId="21" xfId="1" applyFont="1" applyFill="1" applyBorder="1" applyAlignment="1">
      <alignment horizontal="center" vertical="center" wrapText="1"/>
    </xf>
    <xf numFmtId="9" fontId="3" fillId="0" borderId="71" xfId="2" applyNumberFormat="1" applyFont="1" applyFill="1" applyBorder="1" applyAlignment="1">
      <alignment horizontal="center" vertical="center" wrapText="1"/>
    </xf>
    <xf numFmtId="0" fontId="2" fillId="0" borderId="71" xfId="0" applyFont="1" applyFill="1" applyBorder="1" applyAlignment="1">
      <alignment vertical="center" wrapText="1"/>
    </xf>
    <xf numFmtId="0" fontId="14" fillId="0" borderId="0" xfId="0" applyFont="1" applyFill="1"/>
    <xf numFmtId="0" fontId="14" fillId="0" borderId="36" xfId="0" applyFont="1" applyFill="1" applyBorder="1" applyAlignment="1">
      <alignment horizontal="center" vertical="center"/>
    </xf>
    <xf numFmtId="0" fontId="14" fillId="0" borderId="36" xfId="0" applyFont="1" applyFill="1" applyBorder="1" applyAlignment="1">
      <alignment horizontal="justify" vertical="center" wrapText="1"/>
    </xf>
    <xf numFmtId="9" fontId="3" fillId="0" borderId="36" xfId="0" applyNumberFormat="1" applyFont="1" applyFill="1" applyBorder="1" applyAlignment="1">
      <alignment horizontal="center" vertical="center" wrapText="1"/>
    </xf>
    <xf numFmtId="0" fontId="14" fillId="0" borderId="36" xfId="0" applyFont="1" applyFill="1" applyBorder="1" applyAlignment="1">
      <alignment vertical="center" wrapText="1"/>
    </xf>
    <xf numFmtId="0" fontId="14" fillId="0" borderId="37" xfId="0" applyFont="1" applyFill="1" applyBorder="1" applyAlignment="1">
      <alignment vertical="center" wrapText="1"/>
    </xf>
    <xf numFmtId="9" fontId="2" fillId="3" borderId="54" xfId="1" applyFont="1" applyFill="1" applyBorder="1" applyAlignment="1">
      <alignment horizontal="center" vertical="center" wrapText="1"/>
    </xf>
    <xf numFmtId="9" fontId="2" fillId="2" borderId="55" xfId="1" applyFont="1" applyFill="1" applyBorder="1" applyAlignment="1">
      <alignment horizontal="center" vertical="center" wrapText="1"/>
    </xf>
    <xf numFmtId="9" fontId="2" fillId="3" borderId="61" xfId="1" applyFont="1" applyFill="1" applyBorder="1" applyAlignment="1">
      <alignment horizontal="center" vertical="center" wrapText="1"/>
    </xf>
    <xf numFmtId="9" fontId="3" fillId="2" borderId="55" xfId="1" applyFont="1" applyFill="1" applyBorder="1" applyAlignment="1">
      <alignment horizontal="center" vertical="center" wrapText="1"/>
    </xf>
    <xf numFmtId="9" fontId="3" fillId="3" borderId="61" xfId="1" applyFont="1" applyFill="1" applyBorder="1" applyAlignment="1">
      <alignment horizontal="center" vertical="center" wrapText="1"/>
    </xf>
    <xf numFmtId="168" fontId="2" fillId="0" borderId="26" xfId="0" applyNumberFormat="1" applyFont="1" applyBorder="1" applyAlignment="1">
      <alignment horizontal="center" vertical="center" wrapText="1"/>
    </xf>
    <xf numFmtId="168" fontId="2" fillId="0" borderId="26" xfId="0" applyNumberFormat="1" applyFont="1" applyFill="1" applyBorder="1" applyAlignment="1">
      <alignment horizontal="center" vertical="center" wrapText="1"/>
    </xf>
    <xf numFmtId="0" fontId="8" fillId="3" borderId="66" xfId="0" applyFont="1" applyFill="1" applyBorder="1" applyAlignment="1">
      <alignment horizontal="justify" vertical="center" wrapText="1"/>
    </xf>
    <xf numFmtId="0" fontId="8" fillId="3" borderId="22" xfId="0" applyFont="1" applyFill="1" applyBorder="1" applyAlignment="1">
      <alignment horizontal="justify" vertical="center" wrapText="1"/>
    </xf>
    <xf numFmtId="0" fontId="8" fillId="3" borderId="36" xfId="0" applyFont="1" applyFill="1" applyBorder="1" applyAlignment="1">
      <alignment horizontal="justify" vertical="center" wrapText="1"/>
    </xf>
    <xf numFmtId="0" fontId="8" fillId="3" borderId="26" xfId="0" applyFont="1" applyFill="1" applyBorder="1" applyAlignment="1">
      <alignment horizontal="justify" vertical="center" wrapText="1"/>
    </xf>
    <xf numFmtId="0" fontId="8" fillId="0" borderId="26" xfId="0" applyFont="1" applyFill="1" applyBorder="1" applyAlignment="1">
      <alignment horizontal="justify" vertical="center" wrapText="1"/>
    </xf>
    <xf numFmtId="0" fontId="7" fillId="0" borderId="26" xfId="0" applyFont="1" applyBorder="1" applyAlignment="1">
      <alignment horizontal="justify" vertical="center" wrapText="1"/>
    </xf>
    <xf numFmtId="9" fontId="10" fillId="3" borderId="49" xfId="7" applyNumberFormat="1" applyFont="1" applyFill="1" applyBorder="1" applyAlignment="1">
      <alignment horizontal="center" vertical="center" wrapText="1"/>
    </xf>
    <xf numFmtId="9" fontId="10" fillId="3" borderId="52" xfId="7" applyNumberFormat="1"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27" xfId="0" applyFont="1" applyFill="1" applyBorder="1" applyAlignment="1">
      <alignment horizontal="left" vertical="center" wrapText="1"/>
    </xf>
    <xf numFmtId="0" fontId="8" fillId="0" borderId="37" xfId="0" applyFont="1" applyBorder="1" applyAlignment="1">
      <alignment horizontal="left" vertical="center" wrapText="1"/>
    </xf>
    <xf numFmtId="0" fontId="14" fillId="0" borderId="6" xfId="0" applyFont="1" applyBorder="1"/>
    <xf numFmtId="0" fontId="23" fillId="0" borderId="64" xfId="6" applyFont="1" applyBorder="1" applyAlignment="1" applyProtection="1">
      <alignment horizontal="justify" vertical="center" wrapText="1"/>
    </xf>
    <xf numFmtId="0" fontId="23" fillId="0" borderId="27" xfId="6" applyFont="1" applyBorder="1" applyAlignment="1" applyProtection="1">
      <alignment horizontal="justify" vertical="center" wrapText="1"/>
    </xf>
    <xf numFmtId="0" fontId="23" fillId="0" borderId="37" xfId="6" applyFont="1" applyBorder="1" applyAlignment="1" applyProtection="1">
      <alignment horizontal="justify" vertical="center" wrapText="1"/>
    </xf>
    <xf numFmtId="0" fontId="23" fillId="0" borderId="23" xfId="6" applyFont="1" applyBorder="1" applyAlignment="1" applyProtection="1">
      <alignment horizontal="justify" vertical="center" wrapText="1"/>
    </xf>
    <xf numFmtId="0" fontId="8" fillId="0" borderId="27" xfId="6" applyFont="1" applyBorder="1" applyAlignment="1" applyProtection="1">
      <alignment horizontal="justify" vertical="center" wrapText="1"/>
    </xf>
    <xf numFmtId="0" fontId="23" fillId="3" borderId="24" xfId="6" applyFont="1" applyFill="1" applyBorder="1" applyAlignment="1" applyProtection="1">
      <alignment vertical="center" wrapText="1"/>
    </xf>
    <xf numFmtId="0" fontId="2" fillId="0" borderId="0" xfId="0" applyFont="1" applyAlignment="1">
      <alignment horizontal="right" vertical="center" wrapText="1"/>
    </xf>
    <xf numFmtId="9" fontId="8" fillId="0" borderId="36" xfId="1" applyFont="1" applyBorder="1" applyAlignment="1">
      <alignment horizontal="center" vertical="center" wrapText="1"/>
    </xf>
    <xf numFmtId="0" fontId="10" fillId="0" borderId="49" xfId="0" applyFont="1" applyFill="1" applyBorder="1" applyAlignment="1">
      <alignment horizontal="center" vertical="center" wrapText="1"/>
    </xf>
    <xf numFmtId="0" fontId="24" fillId="0" borderId="26" xfId="0" applyFont="1" applyFill="1" applyBorder="1" applyAlignment="1">
      <alignment vertical="center" wrapText="1"/>
    </xf>
    <xf numFmtId="9" fontId="24" fillId="0" borderId="49" xfId="1" applyNumberFormat="1"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24" fillId="3" borderId="50" xfId="0" applyFont="1" applyFill="1" applyBorder="1" applyAlignment="1">
      <alignment horizontal="center" vertical="center" wrapText="1"/>
    </xf>
    <xf numFmtId="9" fontId="27" fillId="3" borderId="0" xfId="2" applyNumberFormat="1" applyFont="1" applyFill="1" applyBorder="1" applyAlignment="1">
      <alignment horizontal="center" vertical="center" wrapText="1"/>
    </xf>
    <xf numFmtId="9" fontId="28" fillId="3" borderId="0" xfId="2" applyNumberFormat="1" applyFont="1" applyFill="1" applyBorder="1" applyAlignment="1">
      <alignment horizontal="center" vertical="center" wrapText="1"/>
    </xf>
    <xf numFmtId="0" fontId="29" fillId="3" borderId="0" xfId="0" applyFont="1" applyFill="1" applyBorder="1" applyAlignment="1">
      <alignment vertical="center" wrapText="1"/>
    </xf>
    <xf numFmtId="0" fontId="30" fillId="5" borderId="9" xfId="0" applyFont="1" applyFill="1" applyBorder="1" applyAlignment="1">
      <alignment horizontal="center" vertical="center" wrapText="1"/>
    </xf>
    <xf numFmtId="0" fontId="30" fillId="5" borderId="38"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1" fillId="4" borderId="74" xfId="0" applyFont="1" applyFill="1" applyBorder="1" applyAlignment="1">
      <alignment horizontal="center" vertical="center" wrapText="1"/>
    </xf>
    <xf numFmtId="0" fontId="31" fillId="4" borderId="71"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16" xfId="0" applyFont="1" applyFill="1" applyBorder="1" applyAlignment="1">
      <alignment horizontal="justify" vertical="center" wrapText="1"/>
    </xf>
    <xf numFmtId="0" fontId="30" fillId="2"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31" fillId="4" borderId="45" xfId="0" applyFont="1" applyFill="1" applyBorder="1" applyAlignment="1">
      <alignment horizontal="center" vertical="center" wrapText="1"/>
    </xf>
    <xf numFmtId="0" fontId="24" fillId="0" borderId="22" xfId="0" applyFont="1" applyFill="1" applyBorder="1" applyAlignment="1">
      <alignment horizontal="justify" vertical="center" wrapText="1"/>
    </xf>
    <xf numFmtId="9" fontId="26" fillId="0" borderId="22" xfId="1" applyFont="1" applyBorder="1" applyAlignment="1">
      <alignment horizontal="center" vertical="center" wrapText="1"/>
    </xf>
    <xf numFmtId="0" fontId="26" fillId="0" borderId="22" xfId="0" applyFont="1" applyBorder="1" applyAlignment="1">
      <alignment vertical="center" wrapText="1"/>
    </xf>
    <xf numFmtId="0" fontId="26" fillId="0" borderId="23" xfId="0" applyFont="1" applyBorder="1" applyAlignment="1">
      <alignment horizontal="center" vertical="center" wrapText="1"/>
    </xf>
    <xf numFmtId="0" fontId="26" fillId="0" borderId="36" xfId="0" applyFont="1" applyFill="1" applyBorder="1" applyAlignment="1">
      <alignment horizontal="justify" vertical="center" wrapText="1"/>
    </xf>
    <xf numFmtId="9" fontId="26" fillId="0" borderId="36" xfId="1" applyFont="1" applyBorder="1" applyAlignment="1">
      <alignment horizontal="center" vertical="center" wrapText="1"/>
    </xf>
    <xf numFmtId="0" fontId="26" fillId="0" borderId="36" xfId="0" applyFont="1" applyBorder="1" applyAlignment="1">
      <alignment vertical="center" wrapText="1"/>
    </xf>
    <xf numFmtId="0" fontId="26" fillId="0" borderId="37" xfId="0" applyFont="1" applyBorder="1" applyAlignment="1">
      <alignment horizontal="center" vertical="center" wrapText="1"/>
    </xf>
    <xf numFmtId="0" fontId="32" fillId="3" borderId="0"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25" fillId="5" borderId="38" xfId="0" applyFont="1" applyFill="1" applyBorder="1" applyAlignment="1">
      <alignment horizontal="left" vertical="center" wrapText="1"/>
    </xf>
    <xf numFmtId="0" fontId="3" fillId="4" borderId="45"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10" fillId="4" borderId="56"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7" fillId="3" borderId="26" xfId="0" applyFont="1" applyFill="1" applyBorder="1" applyAlignment="1">
      <alignment horizontal="justify" vertical="center" wrapText="1"/>
    </xf>
    <xf numFmtId="0" fontId="7" fillId="3" borderId="22" xfId="0" applyFont="1" applyFill="1" applyBorder="1" applyAlignment="1">
      <alignment horizontal="center" vertical="center" wrapText="1"/>
    </xf>
    <xf numFmtId="0" fontId="7" fillId="3" borderId="36" xfId="0" applyFont="1" applyFill="1" applyBorder="1" applyAlignment="1">
      <alignment horizontal="center" vertical="center" wrapText="1"/>
    </xf>
    <xf numFmtId="9" fontId="2" fillId="3" borderId="22" xfId="0" applyNumberFormat="1"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9" fontId="3" fillId="3" borderId="0" xfId="0" applyNumberFormat="1" applyFont="1" applyFill="1" applyBorder="1" applyAlignment="1">
      <alignment horizontal="center" vertical="center" wrapText="1"/>
    </xf>
    <xf numFmtId="9" fontId="26" fillId="3" borderId="63" xfId="2" applyNumberFormat="1" applyFont="1" applyFill="1" applyBorder="1" applyAlignment="1">
      <alignment horizontal="center" vertical="center" wrapText="1"/>
    </xf>
    <xf numFmtId="9" fontId="26" fillId="2" borderId="64" xfId="2" applyNumberFormat="1" applyFont="1" applyFill="1" applyBorder="1" applyAlignment="1">
      <alignment horizontal="center" vertical="center" wrapText="1"/>
    </xf>
    <xf numFmtId="9" fontId="25" fillId="3" borderId="25" xfId="2" applyNumberFormat="1" applyFont="1" applyFill="1" applyBorder="1" applyAlignment="1">
      <alignment horizontal="center" vertical="center" wrapText="1"/>
    </xf>
    <xf numFmtId="9" fontId="25" fillId="2" borderId="27" xfId="2" applyNumberFormat="1" applyFont="1" applyFill="1" applyBorder="1" applyAlignment="1">
      <alignment horizontal="center" vertical="center" wrapText="1"/>
    </xf>
    <xf numFmtId="9" fontId="25" fillId="0" borderId="27" xfId="2" applyNumberFormat="1" applyFont="1" applyFill="1" applyBorder="1" applyAlignment="1">
      <alignment horizontal="center" vertical="center" wrapText="1"/>
    </xf>
    <xf numFmtId="9" fontId="26" fillId="3" borderId="25" xfId="2" applyNumberFormat="1" applyFont="1" applyFill="1" applyBorder="1" applyAlignment="1">
      <alignment horizontal="center" vertical="center" wrapText="1"/>
    </xf>
    <xf numFmtId="9" fontId="26" fillId="2" borderId="27" xfId="2" applyNumberFormat="1" applyFont="1" applyFill="1" applyBorder="1" applyAlignment="1">
      <alignment horizontal="center" vertical="center" wrapText="1"/>
    </xf>
    <xf numFmtId="9" fontId="26" fillId="3" borderId="21" xfId="2" applyNumberFormat="1" applyFont="1" applyFill="1" applyBorder="1" applyAlignment="1">
      <alignment horizontal="center" vertical="center" wrapText="1"/>
    </xf>
    <xf numFmtId="9" fontId="26" fillId="2" borderId="23" xfId="2" applyNumberFormat="1" applyFont="1" applyFill="1" applyBorder="1" applyAlignment="1">
      <alignment horizontal="center" vertical="center" wrapText="1"/>
    </xf>
    <xf numFmtId="9" fontId="25" fillId="3" borderId="20" xfId="2" applyNumberFormat="1" applyFont="1" applyFill="1" applyBorder="1" applyAlignment="1">
      <alignment horizontal="center" vertical="center" wrapText="1"/>
    </xf>
    <xf numFmtId="9" fontId="25" fillId="2" borderId="20" xfId="2" applyNumberFormat="1" applyFont="1" applyFill="1" applyBorder="1" applyAlignment="1">
      <alignment horizontal="center" vertical="center" wrapText="1"/>
    </xf>
    <xf numFmtId="9" fontId="26" fillId="3" borderId="61" xfId="2" applyNumberFormat="1" applyFont="1" applyFill="1" applyBorder="1" applyAlignment="1">
      <alignment horizontal="center" vertical="center" wrapText="1"/>
    </xf>
    <xf numFmtId="9" fontId="26" fillId="2" borderId="55" xfId="2" applyNumberFormat="1" applyFont="1" applyFill="1" applyBorder="1" applyAlignment="1">
      <alignment horizontal="center" vertical="center" wrapText="1"/>
    </xf>
    <xf numFmtId="9" fontId="25" fillId="3" borderId="56" xfId="2" applyNumberFormat="1" applyFont="1" applyFill="1" applyBorder="1" applyAlignment="1">
      <alignment horizontal="center" vertical="center" wrapText="1"/>
    </xf>
    <xf numFmtId="9" fontId="25" fillId="2" borderId="56" xfId="2" applyNumberFormat="1" applyFont="1" applyFill="1" applyBorder="1" applyAlignment="1">
      <alignment horizontal="center" vertical="center" wrapText="1"/>
    </xf>
    <xf numFmtId="0" fontId="7" fillId="3" borderId="36" xfId="0" applyFont="1" applyFill="1" applyBorder="1" applyAlignment="1">
      <alignment horizontal="justify" vertical="center" wrapText="1"/>
    </xf>
    <xf numFmtId="0" fontId="3" fillId="2" borderId="0" xfId="0" applyFont="1" applyFill="1" applyBorder="1" applyAlignment="1">
      <alignment horizontal="center" vertical="center" wrapText="1"/>
    </xf>
    <xf numFmtId="9" fontId="2" fillId="3" borderId="26" xfId="2"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45" xfId="0" applyFont="1" applyFill="1" applyBorder="1" applyAlignment="1">
      <alignment horizontal="center" vertical="center" wrapText="1"/>
    </xf>
    <xf numFmtId="9" fontId="2" fillId="0" borderId="21" xfId="1" applyFont="1" applyFill="1" applyBorder="1" applyAlignment="1">
      <alignment horizontal="center" vertical="center" wrapText="1"/>
    </xf>
    <xf numFmtId="9" fontId="2" fillId="0" borderId="35" xfId="1"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7" xfId="0" applyFont="1" applyFill="1" applyBorder="1" applyAlignment="1">
      <alignment horizontal="center" vertical="center" wrapText="1"/>
    </xf>
    <xf numFmtId="9" fontId="3" fillId="0" borderId="26" xfId="1" applyFont="1" applyFill="1" applyBorder="1" applyAlignment="1">
      <alignment horizontal="center" vertical="center" wrapText="1"/>
    </xf>
    <xf numFmtId="0" fontId="25" fillId="2" borderId="11"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5" borderId="9" xfId="0" applyFont="1" applyFill="1" applyBorder="1" applyAlignment="1">
      <alignment horizontal="left" vertical="center" wrapText="1"/>
    </xf>
    <xf numFmtId="0" fontId="25" fillId="5" borderId="38" xfId="0" applyFont="1" applyFill="1" applyBorder="1" applyAlignment="1">
      <alignment horizontal="left" vertical="center" wrapText="1"/>
    </xf>
    <xf numFmtId="0" fontId="25" fillId="5" borderId="10" xfId="0" applyFont="1" applyFill="1" applyBorder="1" applyAlignment="1">
      <alignment horizontal="left" vertical="center" wrapText="1"/>
    </xf>
    <xf numFmtId="0" fontId="3" fillId="4" borderId="25"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42" xfId="0" applyFont="1" applyFill="1" applyBorder="1" applyAlignment="1">
      <alignment horizontal="center" vertical="center" wrapText="1"/>
    </xf>
    <xf numFmtId="9" fontId="2" fillId="3" borderId="59" xfId="0" applyNumberFormat="1" applyFont="1" applyFill="1" applyBorder="1" applyAlignment="1">
      <alignment horizontal="center" vertical="center" wrapText="1"/>
    </xf>
    <xf numFmtId="9" fontId="2" fillId="3" borderId="61" xfId="0" applyNumberFormat="1"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9" fontId="2" fillId="0" borderId="59" xfId="0" applyNumberFormat="1" applyFont="1" applyBorder="1" applyAlignment="1">
      <alignment horizontal="center" vertical="center" wrapText="1"/>
    </xf>
    <xf numFmtId="0" fontId="2" fillId="0" borderId="61" xfId="0" applyFont="1" applyBorder="1" applyAlignment="1">
      <alignment horizontal="center"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5" borderId="6"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4" borderId="3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4" borderId="11" xfId="0" applyFont="1" applyFill="1" applyBorder="1" applyAlignment="1">
      <alignment horizontal="right" vertical="center" wrapText="1"/>
    </xf>
    <xf numFmtId="0" fontId="3" fillId="4" borderId="13" xfId="0" applyFont="1" applyFill="1" applyBorder="1" applyAlignment="1">
      <alignment horizontal="right" vertical="center" wrapText="1"/>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4" borderId="14" xfId="0" applyFont="1" applyFill="1" applyBorder="1" applyAlignment="1">
      <alignment horizontal="right" vertical="center" wrapText="1"/>
    </xf>
    <xf numFmtId="0" fontId="3" fillId="4" borderId="16" xfId="0" applyFont="1" applyFill="1" applyBorder="1" applyAlignment="1">
      <alignment horizontal="righ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4" borderId="17" xfId="0" applyFont="1" applyFill="1" applyBorder="1" applyAlignment="1">
      <alignment horizontal="right" vertical="center" wrapText="1"/>
    </xf>
    <xf numFmtId="0" fontId="3" fillId="4" borderId="19" xfId="0" applyFont="1" applyFill="1" applyBorder="1" applyAlignment="1">
      <alignment horizontal="righ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9" fontId="2" fillId="3" borderId="21" xfId="0" applyNumberFormat="1"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11" fillId="9" borderId="21" xfId="0" applyFont="1" applyFill="1" applyBorder="1" applyAlignment="1">
      <alignment horizontal="center" vertical="center" wrapText="1"/>
    </xf>
    <xf numFmtId="0" fontId="11" fillId="9" borderId="22" xfId="0" applyFont="1" applyFill="1" applyBorder="1" applyAlignment="1">
      <alignment horizontal="center" vertical="center" wrapText="1"/>
    </xf>
    <xf numFmtId="9" fontId="7" fillId="0" borderId="21" xfId="1" applyFont="1" applyFill="1" applyBorder="1" applyAlignment="1">
      <alignment horizontal="center" vertical="center" wrapText="1"/>
    </xf>
    <xf numFmtId="9" fontId="7" fillId="0" borderId="35" xfId="1" applyFont="1" applyFill="1" applyBorder="1" applyAlignment="1">
      <alignment horizontal="center" vertical="center" wrapText="1"/>
    </xf>
    <xf numFmtId="0" fontId="11" fillId="7" borderId="21" xfId="0" applyFont="1" applyFill="1" applyBorder="1" applyAlignment="1">
      <alignment horizontal="left" vertical="center" wrapText="1"/>
    </xf>
    <xf numFmtId="0" fontId="11" fillId="7" borderId="22" xfId="0" applyFont="1" applyFill="1" applyBorder="1" applyAlignment="1">
      <alignment horizontal="left" vertical="center" wrapText="1"/>
    </xf>
    <xf numFmtId="0" fontId="11" fillId="7" borderId="48" xfId="0" applyFont="1" applyFill="1" applyBorder="1" applyAlignment="1">
      <alignment horizontal="left" vertical="center" wrapText="1"/>
    </xf>
    <xf numFmtId="0" fontId="10" fillId="7" borderId="11"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11" fillId="10" borderId="41" xfId="0" applyFont="1" applyFill="1" applyBorder="1" applyAlignment="1">
      <alignment horizontal="left" vertical="center" wrapText="1"/>
    </xf>
    <xf numFmtId="0" fontId="11" fillId="10" borderId="39" xfId="0" applyFont="1" applyFill="1" applyBorder="1" applyAlignment="1">
      <alignment horizontal="left" vertical="center" wrapText="1"/>
    </xf>
    <xf numFmtId="0" fontId="11" fillId="10" borderId="68" xfId="0" applyFont="1" applyFill="1" applyBorder="1" applyAlignment="1">
      <alignment horizontal="left" vertical="center" wrapText="1"/>
    </xf>
    <xf numFmtId="0" fontId="17" fillId="10" borderId="31" xfId="0" applyFont="1" applyFill="1" applyBorder="1" applyAlignment="1">
      <alignment horizontal="left" vertical="center" wrapText="1"/>
    </xf>
    <xf numFmtId="0" fontId="17" fillId="10" borderId="33" xfId="0" applyFont="1" applyFill="1" applyBorder="1" applyAlignment="1">
      <alignment horizontal="left" vertical="center" wrapText="1"/>
    </xf>
    <xf numFmtId="0" fontId="17" fillId="10" borderId="32" xfId="0" applyFont="1" applyFill="1" applyBorder="1" applyAlignment="1">
      <alignment horizontal="left" vertical="center" wrapText="1"/>
    </xf>
    <xf numFmtId="0" fontId="10" fillId="8" borderId="21" xfId="0" applyFont="1" applyFill="1" applyBorder="1" applyAlignment="1">
      <alignment horizontal="center" vertical="center" wrapText="1"/>
    </xf>
    <xf numFmtId="0" fontId="10" fillId="8" borderId="35"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10" fillId="8" borderId="36" xfId="0" applyFont="1" applyFill="1" applyBorder="1" applyAlignment="1">
      <alignment horizontal="center" vertical="center" wrapText="1"/>
    </xf>
    <xf numFmtId="0" fontId="11" fillId="10" borderId="6" xfId="0" applyFont="1" applyFill="1" applyBorder="1" applyAlignment="1">
      <alignment horizontal="left" vertical="center" wrapText="1"/>
    </xf>
    <xf numFmtId="0" fontId="11" fillId="10" borderId="0" xfId="0" applyFont="1" applyFill="1" applyBorder="1" applyAlignment="1">
      <alignment horizontal="left" vertical="center" wrapText="1"/>
    </xf>
    <xf numFmtId="0" fontId="11" fillId="10" borderId="7" xfId="0" applyFont="1" applyFill="1" applyBorder="1" applyAlignment="1">
      <alignment horizontal="left" vertical="center" wrapText="1"/>
    </xf>
    <xf numFmtId="0" fontId="11" fillId="10" borderId="31" xfId="0" applyFont="1" applyFill="1" applyBorder="1" applyAlignment="1">
      <alignment horizontal="left" vertical="center" wrapText="1"/>
    </xf>
    <xf numFmtId="0" fontId="11" fillId="10" borderId="33" xfId="0" applyFont="1" applyFill="1" applyBorder="1" applyAlignment="1">
      <alignment horizontal="left" vertical="center" wrapText="1"/>
    </xf>
    <xf numFmtId="0" fontId="11" fillId="10" borderId="32" xfId="0" applyFont="1" applyFill="1" applyBorder="1" applyAlignment="1">
      <alignment horizontal="left" vertical="center" wrapText="1"/>
    </xf>
    <xf numFmtId="0" fontId="11" fillId="9" borderId="41" xfId="0" applyFont="1" applyFill="1" applyBorder="1" applyAlignment="1">
      <alignment horizontal="center" vertical="center" wrapText="1"/>
    </xf>
    <xf numFmtId="0" fontId="11" fillId="9" borderId="39" xfId="0" applyFont="1" applyFill="1" applyBorder="1" applyAlignment="1">
      <alignment horizontal="center" vertical="center" wrapText="1"/>
    </xf>
    <xf numFmtId="0" fontId="11" fillId="9" borderId="48" xfId="0" applyFont="1" applyFill="1" applyBorder="1" applyAlignment="1">
      <alignment horizontal="center" vertical="center" wrapText="1"/>
    </xf>
    <xf numFmtId="0" fontId="11" fillId="9" borderId="68"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37" xfId="0" applyFont="1" applyFill="1" applyBorder="1" applyAlignment="1">
      <alignment horizontal="center" vertical="center" wrapText="1"/>
    </xf>
    <xf numFmtId="9" fontId="8" fillId="8" borderId="63" xfId="1" applyFont="1" applyFill="1" applyBorder="1" applyAlignment="1">
      <alignment horizontal="center" vertical="center" wrapText="1"/>
    </xf>
    <xf numFmtId="9" fontId="8" fillId="8" borderId="35" xfId="1" applyFont="1" applyFill="1" applyBorder="1" applyAlignment="1">
      <alignment horizontal="center" vertical="center" wrapText="1"/>
    </xf>
    <xf numFmtId="0" fontId="3" fillId="5" borderId="9" xfId="0" applyFont="1" applyFill="1" applyBorder="1" applyAlignment="1">
      <alignment horizontal="left" vertical="center" wrapText="1"/>
    </xf>
    <xf numFmtId="0" fontId="3" fillId="5" borderId="38"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10" fillId="8" borderId="23" xfId="0" applyFont="1" applyFill="1" applyBorder="1" applyAlignment="1">
      <alignment horizontal="center" vertical="center" wrapText="1"/>
    </xf>
    <xf numFmtId="0" fontId="10" fillId="8" borderId="37"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16" xfId="0" applyFont="1" applyFill="1" applyBorder="1" applyAlignment="1">
      <alignment horizontal="center" vertical="center" wrapText="1"/>
    </xf>
    <xf numFmtId="9" fontId="7" fillId="0" borderId="21" xfId="0" applyNumberFormat="1" applyFont="1" applyFill="1" applyBorder="1" applyAlignment="1">
      <alignment horizontal="center" vertical="center" wrapText="1"/>
    </xf>
    <xf numFmtId="9" fontId="7" fillId="0" borderId="25"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11" fillId="7" borderId="1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3" xfId="0" applyFont="1" applyFill="1" applyBorder="1" applyAlignment="1">
      <alignment horizontal="left" vertical="center" wrapText="1"/>
    </xf>
    <xf numFmtId="9" fontId="7" fillId="0" borderId="63" xfId="0" applyNumberFormat="1" applyFont="1" applyFill="1" applyBorder="1" applyAlignment="1">
      <alignment horizontal="center" vertical="center" wrapText="1"/>
    </xf>
    <xf numFmtId="9" fontId="7" fillId="0" borderId="35" xfId="0" applyNumberFormat="1" applyFont="1" applyFill="1" applyBorder="1" applyAlignment="1">
      <alignment horizontal="center" vertical="center" wrapText="1"/>
    </xf>
    <xf numFmtId="0" fontId="11" fillId="9" borderId="35" xfId="0" applyFont="1" applyFill="1" applyBorder="1" applyAlignment="1">
      <alignment horizontal="center" vertical="center" wrapText="1"/>
    </xf>
    <xf numFmtId="0" fontId="11" fillId="9" borderId="47" xfId="0" applyFont="1" applyFill="1" applyBorder="1" applyAlignment="1">
      <alignment horizontal="center" vertical="center" wrapText="1"/>
    </xf>
    <xf numFmtId="0" fontId="11" fillId="8" borderId="43" xfId="0" applyFont="1" applyFill="1" applyBorder="1" applyAlignment="1">
      <alignment horizontal="center" vertical="center" wrapText="1"/>
    </xf>
    <xf numFmtId="9" fontId="7" fillId="0" borderId="59" xfId="0" applyNumberFormat="1" applyFont="1" applyFill="1" applyBorder="1" applyAlignment="1">
      <alignment horizontal="center" vertical="center" wrapText="1"/>
    </xf>
    <xf numFmtId="9" fontId="7" fillId="0" borderId="46" xfId="0" applyNumberFormat="1" applyFont="1" applyFill="1" applyBorder="1" applyAlignment="1">
      <alignment horizontal="center" vertical="center" wrapText="1"/>
    </xf>
    <xf numFmtId="9" fontId="7" fillId="0" borderId="61" xfId="0" applyNumberFormat="1" applyFont="1" applyFill="1" applyBorder="1" applyAlignment="1">
      <alignment horizontal="center" vertical="center" wrapText="1"/>
    </xf>
    <xf numFmtId="0" fontId="11" fillId="9" borderId="26" xfId="0" applyFont="1" applyFill="1" applyBorder="1" applyAlignment="1">
      <alignment horizontal="center" vertical="center" wrapText="1"/>
    </xf>
    <xf numFmtId="0" fontId="11" fillId="8" borderId="27" xfId="0" applyFont="1" applyFill="1" applyBorder="1" applyAlignment="1">
      <alignment horizontal="center" vertical="center" wrapText="1"/>
    </xf>
    <xf numFmtId="9" fontId="2" fillId="0" borderId="46" xfId="0" applyNumberFormat="1"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43" xfId="0" applyFont="1" applyFill="1" applyBorder="1" applyAlignment="1">
      <alignment horizontal="center" vertical="center" wrapText="1"/>
    </xf>
    <xf numFmtId="9" fontId="2" fillId="0" borderId="61" xfId="0" applyNumberFormat="1" applyFont="1" applyBorder="1" applyAlignment="1">
      <alignment horizontal="center" vertical="center" wrapText="1"/>
    </xf>
    <xf numFmtId="0" fontId="3" fillId="5" borderId="17"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3" fillId="4" borderId="69" xfId="0" applyFont="1" applyFill="1" applyBorder="1" applyAlignment="1">
      <alignment horizontal="center" vertical="center" wrapText="1"/>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3" borderId="13" xfId="0" applyFont="1" applyFill="1" applyBorder="1" applyAlignment="1">
      <alignment horizontal="left"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3" fillId="2" borderId="4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center" vertical="center" wrapText="1"/>
    </xf>
    <xf numFmtId="9" fontId="2" fillId="0" borderId="21" xfId="0" applyNumberFormat="1" applyFont="1" applyBorder="1" applyAlignment="1">
      <alignment horizontal="center" vertical="center" wrapText="1"/>
    </xf>
    <xf numFmtId="0" fontId="2" fillId="0" borderId="35"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5" borderId="31" xfId="0" applyFont="1" applyFill="1" applyBorder="1" applyAlignment="1">
      <alignment horizontal="left" vertical="center" wrapText="1"/>
    </xf>
    <xf numFmtId="0" fontId="3" fillId="5" borderId="33" xfId="0" applyFont="1" applyFill="1" applyBorder="1" applyAlignment="1">
      <alignment horizontal="left" vertical="center" wrapText="1"/>
    </xf>
    <xf numFmtId="0" fontId="3" fillId="5" borderId="32" xfId="0" applyFont="1" applyFill="1" applyBorder="1" applyAlignment="1">
      <alignment horizontal="left" vertical="center" wrapText="1"/>
    </xf>
    <xf numFmtId="0" fontId="3" fillId="4" borderId="77" xfId="0" applyFont="1" applyFill="1" applyBorder="1" applyAlignment="1">
      <alignment horizontal="center" vertical="center" wrapText="1"/>
    </xf>
    <xf numFmtId="0" fontId="3" fillId="4" borderId="54" xfId="0" applyFont="1" applyFill="1" applyBorder="1" applyAlignment="1">
      <alignment horizontal="center" vertical="center" wrapText="1"/>
    </xf>
    <xf numFmtId="9" fontId="2" fillId="3" borderId="25" xfId="0" applyNumberFormat="1" applyFont="1" applyFill="1" applyBorder="1" applyAlignment="1">
      <alignment horizontal="center"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11" fillId="7" borderId="1"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11"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7" fillId="8" borderId="11" xfId="0" applyFont="1" applyFill="1" applyBorder="1" applyAlignment="1">
      <alignment horizontal="left" vertical="center"/>
    </xf>
    <xf numFmtId="0" fontId="7" fillId="8" borderId="12" xfId="0" applyFont="1" applyFill="1" applyBorder="1" applyAlignment="1">
      <alignment horizontal="left" vertical="center"/>
    </xf>
    <xf numFmtId="0" fontId="7" fillId="8" borderId="13" xfId="0" applyFont="1" applyFill="1" applyBorder="1" applyAlignment="1">
      <alignment horizontal="left" vertical="center"/>
    </xf>
    <xf numFmtId="0" fontId="16" fillId="8" borderId="6" xfId="0" applyFont="1" applyFill="1" applyBorder="1" applyAlignment="1">
      <alignment horizontal="center" vertical="center"/>
    </xf>
    <xf numFmtId="0" fontId="16" fillId="8" borderId="7" xfId="0" applyFont="1" applyFill="1" applyBorder="1" applyAlignment="1">
      <alignment horizontal="center" vertical="center"/>
    </xf>
    <xf numFmtId="0" fontId="16" fillId="8" borderId="9" xfId="0" applyFont="1" applyFill="1" applyBorder="1" applyAlignment="1">
      <alignment horizontal="center" vertical="center"/>
    </xf>
    <xf numFmtId="0" fontId="16" fillId="8" borderId="10"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16" xfId="0" applyFont="1" applyFill="1" applyBorder="1" applyAlignment="1">
      <alignment horizontal="center" vertical="center"/>
    </xf>
    <xf numFmtId="0" fontId="7" fillId="8" borderId="14" xfId="0" applyFont="1" applyFill="1" applyBorder="1" applyAlignment="1">
      <alignment horizontal="left" vertical="center"/>
    </xf>
    <xf numFmtId="0" fontId="7" fillId="8" borderId="15" xfId="0" applyFont="1" applyFill="1" applyBorder="1" applyAlignment="1">
      <alignment horizontal="left" vertical="center"/>
    </xf>
    <xf numFmtId="0" fontId="7" fillId="8" borderId="16" xfId="0" applyFont="1" applyFill="1" applyBorder="1" applyAlignment="1">
      <alignment horizontal="left" vertical="center"/>
    </xf>
    <xf numFmtId="0" fontId="11" fillId="7" borderId="1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7" fillId="8" borderId="17" xfId="0" applyFont="1" applyFill="1" applyBorder="1" applyAlignment="1">
      <alignment horizontal="left" vertical="center"/>
    </xf>
    <xf numFmtId="0" fontId="7" fillId="8" borderId="18" xfId="0" applyFont="1" applyFill="1" applyBorder="1" applyAlignment="1">
      <alignment horizontal="left" vertical="center"/>
    </xf>
    <xf numFmtId="0" fontId="7" fillId="8" borderId="19" xfId="0" applyFont="1" applyFill="1" applyBorder="1" applyAlignment="1">
      <alignment horizontal="left" vertical="center"/>
    </xf>
    <xf numFmtId="0" fontId="11" fillId="7" borderId="20"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7" borderId="34" xfId="0" applyFont="1" applyFill="1" applyBorder="1" applyAlignment="1">
      <alignment horizontal="center" vertical="center" wrapText="1"/>
    </xf>
    <xf numFmtId="0" fontId="11" fillId="9" borderId="11" xfId="0" applyFont="1" applyFill="1" applyBorder="1" applyAlignment="1">
      <alignment horizontal="right" vertical="center" wrapText="1"/>
    </xf>
    <xf numFmtId="0" fontId="11" fillId="9" borderId="13" xfId="0" applyFont="1" applyFill="1" applyBorder="1" applyAlignment="1">
      <alignment horizontal="right" vertical="center" wrapText="1"/>
    </xf>
    <xf numFmtId="0" fontId="7" fillId="8" borderId="11" xfId="0" applyFont="1" applyFill="1" applyBorder="1" applyAlignment="1">
      <alignment horizontal="left" vertical="center" wrapText="1"/>
    </xf>
    <xf numFmtId="0" fontId="7" fillId="8" borderId="12"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7" borderId="35"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11" fillId="7" borderId="37" xfId="0" applyFont="1" applyFill="1" applyBorder="1" applyAlignment="1">
      <alignment horizontal="center" vertical="center" wrapText="1"/>
    </xf>
    <xf numFmtId="0" fontId="11" fillId="9" borderId="1" xfId="0" applyFont="1" applyFill="1" applyBorder="1" applyAlignment="1">
      <alignment horizontal="left" vertical="center" wrapText="1"/>
    </xf>
    <xf numFmtId="0" fontId="11" fillId="9" borderId="2" xfId="0" applyFont="1" applyFill="1" applyBorder="1" applyAlignment="1">
      <alignment horizontal="left" vertical="center" wrapText="1"/>
    </xf>
    <xf numFmtId="0" fontId="11" fillId="9" borderId="28" xfId="0" applyFont="1" applyFill="1" applyBorder="1" applyAlignment="1">
      <alignment horizontal="left" vertical="center" wrapText="1"/>
    </xf>
    <xf numFmtId="0" fontId="11" fillId="9" borderId="29"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8"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7" fillId="0" borderId="28" xfId="0" applyFont="1" applyFill="1" applyBorder="1" applyAlignment="1">
      <alignment horizontal="justify" vertical="center" wrapText="1"/>
    </xf>
    <xf numFmtId="0" fontId="7" fillId="0" borderId="30" xfId="0" applyFont="1" applyFill="1" applyBorder="1" applyAlignment="1">
      <alignment horizontal="justify" vertical="center" wrapText="1"/>
    </xf>
    <xf numFmtId="0" fontId="7" fillId="0" borderId="29" xfId="0" applyFont="1" applyFill="1" applyBorder="1" applyAlignment="1">
      <alignment horizontal="justify" vertical="center" wrapText="1"/>
    </xf>
    <xf numFmtId="0" fontId="11" fillId="9" borderId="14" xfId="0" applyFont="1" applyFill="1" applyBorder="1" applyAlignment="1">
      <alignment horizontal="right" vertical="center" wrapText="1"/>
    </xf>
    <xf numFmtId="0" fontId="11" fillId="9" borderId="16" xfId="0" applyFont="1" applyFill="1" applyBorder="1" applyAlignment="1">
      <alignment horizontal="right" vertical="center" wrapText="1"/>
    </xf>
    <xf numFmtId="0" fontId="7" fillId="8" borderId="14" xfId="0" applyFont="1" applyFill="1" applyBorder="1" applyAlignment="1">
      <alignment horizontal="left" vertical="center" wrapText="1"/>
    </xf>
    <xf numFmtId="0" fontId="7" fillId="8" borderId="15" xfId="0" applyFont="1" applyFill="1" applyBorder="1" applyAlignment="1">
      <alignment horizontal="left" vertical="center" wrapText="1"/>
    </xf>
    <xf numFmtId="0" fontId="7" fillId="8" borderId="16" xfId="0" applyFont="1" applyFill="1" applyBorder="1" applyAlignment="1">
      <alignment horizontal="left" vertical="center" wrapText="1"/>
    </xf>
    <xf numFmtId="0" fontId="11" fillId="9" borderId="31" xfId="0"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1" fillId="9" borderId="10"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11" fillId="9" borderId="17" xfId="0" applyFont="1" applyFill="1" applyBorder="1" applyAlignment="1">
      <alignment horizontal="right" vertical="center" wrapText="1"/>
    </xf>
    <xf numFmtId="0" fontId="11" fillId="9" borderId="19" xfId="0" applyFont="1" applyFill="1" applyBorder="1" applyAlignment="1">
      <alignment horizontal="right" vertical="center" wrapText="1"/>
    </xf>
    <xf numFmtId="0" fontId="7" fillId="8" borderId="17" xfId="0" applyFont="1" applyFill="1" applyBorder="1" applyAlignment="1">
      <alignment horizontal="left" vertical="center" wrapText="1"/>
    </xf>
    <xf numFmtId="0" fontId="7" fillId="8" borderId="18"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2" fillId="0" borderId="46" xfId="0" applyFont="1" applyBorder="1" applyAlignment="1">
      <alignment horizontal="center" vertical="center" wrapText="1"/>
    </xf>
    <xf numFmtId="0" fontId="3" fillId="4" borderId="3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2" fillId="0" borderId="31"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10" xfId="0" applyFont="1" applyFill="1" applyBorder="1" applyAlignment="1">
      <alignment horizontal="left" vertical="top"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2" fillId="0" borderId="6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25" xfId="0" applyFont="1" applyBorder="1" applyAlignment="1">
      <alignment horizontal="center" vertical="center" wrapText="1"/>
    </xf>
    <xf numFmtId="9" fontId="2" fillId="4" borderId="21" xfId="0" applyNumberFormat="1" applyFont="1" applyFill="1" applyBorder="1" applyAlignment="1">
      <alignment horizontal="center" vertical="center" wrapText="1"/>
    </xf>
    <xf numFmtId="9" fontId="2" fillId="4" borderId="25" xfId="0" applyNumberFormat="1"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9" fontId="2" fillId="0" borderId="35" xfId="0" applyNumberFormat="1" applyFont="1" applyBorder="1" applyAlignment="1">
      <alignment horizontal="center" vertical="center" wrapText="1"/>
    </xf>
    <xf numFmtId="171" fontId="2" fillId="3" borderId="30" xfId="0" applyNumberFormat="1" applyFont="1" applyFill="1" applyBorder="1" applyAlignment="1">
      <alignment horizontal="center" vertical="center"/>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9" xfId="0" applyFont="1" applyFill="1" applyBorder="1" applyAlignment="1">
      <alignment horizontal="center" vertical="center" wrapText="1"/>
    </xf>
    <xf numFmtId="9" fontId="2" fillId="0" borderId="25"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2" fillId="0" borderId="78" xfId="5" applyFont="1" applyFill="1" applyBorder="1" applyAlignment="1">
      <alignment horizontal="left" vertical="center" wrapText="1"/>
    </xf>
    <xf numFmtId="0" fontId="2" fillId="0" borderId="79" xfId="5" applyFont="1" applyFill="1" applyBorder="1" applyAlignment="1">
      <alignment horizontal="lef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4" borderId="7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8" fillId="3" borderId="17" xfId="0" applyFont="1" applyFill="1" applyBorder="1" applyAlignment="1">
      <alignment horizontal="left" vertical="center"/>
    </xf>
    <xf numFmtId="0" fontId="8" fillId="3" borderId="18" xfId="0" applyFont="1" applyFill="1" applyBorder="1" applyAlignment="1">
      <alignment horizontal="left" vertical="center"/>
    </xf>
    <xf numFmtId="0" fontId="8" fillId="3" borderId="19" xfId="0" applyFont="1" applyFill="1" applyBorder="1" applyAlignment="1">
      <alignment horizontal="left" vertical="center"/>
    </xf>
    <xf numFmtId="0" fontId="10" fillId="2" borderId="20"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4" borderId="11" xfId="0" applyFont="1" applyFill="1" applyBorder="1" applyAlignment="1">
      <alignment horizontal="right" vertical="center" wrapText="1"/>
    </xf>
    <xf numFmtId="0" fontId="10" fillId="4" borderId="13" xfId="0" applyFont="1" applyFill="1" applyBorder="1" applyAlignment="1">
      <alignment horizontal="righ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28"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10" fillId="4" borderId="14" xfId="0" applyFont="1" applyFill="1" applyBorder="1" applyAlignment="1">
      <alignment horizontal="right" vertical="center" wrapText="1"/>
    </xf>
    <xf numFmtId="0" fontId="10" fillId="4" borderId="16" xfId="0" applyFont="1" applyFill="1" applyBorder="1" applyAlignment="1">
      <alignment horizontal="right" vertical="center"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10" fillId="4" borderId="32"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0" fillId="4" borderId="17" xfId="0" applyFont="1" applyFill="1" applyBorder="1" applyAlignment="1">
      <alignment horizontal="right" vertical="center" wrapText="1"/>
    </xf>
    <xf numFmtId="0" fontId="10" fillId="4" borderId="19" xfId="0" applyFont="1" applyFill="1" applyBorder="1" applyAlignment="1">
      <alignment horizontal="right" vertical="center" wrapText="1"/>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23" fillId="0" borderId="4" xfId="6" applyFont="1" applyBorder="1" applyAlignment="1" applyProtection="1">
      <alignment horizontal="lef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8" fillId="3" borderId="13" xfId="0" applyFont="1" applyFill="1" applyBorder="1" applyAlignment="1">
      <alignment horizontal="left"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8" fillId="3" borderId="14" xfId="0" applyFont="1" applyFill="1" applyBorder="1" applyAlignment="1">
      <alignment horizontal="left" vertical="center"/>
    </xf>
    <xf numFmtId="0" fontId="8" fillId="3" borderId="15" xfId="0" applyFont="1" applyFill="1" applyBorder="1" applyAlignment="1">
      <alignment horizontal="left" vertical="center"/>
    </xf>
    <xf numFmtId="0" fontId="8" fillId="3" borderId="16" xfId="0" applyFont="1" applyFill="1" applyBorder="1" applyAlignment="1">
      <alignment horizontal="left"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5" borderId="31"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4" borderId="21"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58"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56" xfId="0" applyFont="1" applyFill="1" applyBorder="1" applyAlignment="1">
      <alignment horizontal="center" vertical="center" wrapText="1"/>
    </xf>
    <xf numFmtId="9" fontId="8" fillId="0" borderId="21" xfId="1" applyFont="1" applyBorder="1" applyAlignment="1">
      <alignment horizontal="center" vertical="center" wrapText="1"/>
    </xf>
    <xf numFmtId="9" fontId="8" fillId="0" borderId="25" xfId="1" applyFont="1" applyBorder="1" applyAlignment="1">
      <alignment horizontal="center" vertical="center" wrapText="1"/>
    </xf>
    <xf numFmtId="9" fontId="8" fillId="0" borderId="35" xfId="1" applyFont="1" applyBorder="1" applyAlignment="1">
      <alignment horizontal="center" vertical="center" wrapText="1"/>
    </xf>
    <xf numFmtId="0" fontId="10" fillId="4" borderId="25"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3" fillId="2" borderId="11" xfId="0" applyFont="1" applyFill="1" applyBorder="1" applyAlignment="1">
      <alignment horizontal="right" vertical="center"/>
    </xf>
    <xf numFmtId="0" fontId="3" fillId="2" borderId="12" xfId="0" applyFont="1" applyFill="1" applyBorder="1" applyAlignment="1">
      <alignment horizontal="right" vertical="center"/>
    </xf>
    <xf numFmtId="0" fontId="3" fillId="2" borderId="13" xfId="0" applyFont="1" applyFill="1" applyBorder="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3" fillId="2" borderId="16" xfId="0" applyFont="1" applyFill="1" applyBorder="1" applyAlignment="1">
      <alignment horizontal="right" vertical="center"/>
    </xf>
    <xf numFmtId="0" fontId="3" fillId="2" borderId="17" xfId="0" applyFont="1" applyFill="1" applyBorder="1" applyAlignment="1">
      <alignment horizontal="right" vertical="center"/>
    </xf>
    <xf numFmtId="0" fontId="3" fillId="2" borderId="18" xfId="0" applyFont="1" applyFill="1" applyBorder="1" applyAlignment="1">
      <alignment horizontal="right" vertical="center"/>
    </xf>
    <xf numFmtId="0" fontId="3" fillId="2" borderId="19" xfId="0" applyFont="1" applyFill="1" applyBorder="1" applyAlignment="1">
      <alignment horizontal="right" vertical="center"/>
    </xf>
    <xf numFmtId="0" fontId="2" fillId="0" borderId="1"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28" xfId="0" applyFont="1" applyFill="1" applyBorder="1" applyAlignment="1">
      <alignment horizontal="justify" vertical="center" wrapText="1"/>
    </xf>
    <xf numFmtId="0" fontId="2" fillId="0" borderId="30" xfId="0" applyFont="1" applyFill="1" applyBorder="1" applyAlignment="1">
      <alignment horizontal="justify" vertical="center" wrapText="1"/>
    </xf>
    <xf numFmtId="0" fontId="2" fillId="0" borderId="29" xfId="0" applyFont="1" applyFill="1" applyBorder="1" applyAlignment="1">
      <alignment horizontal="justify" vertical="center" wrapText="1"/>
    </xf>
    <xf numFmtId="0" fontId="25" fillId="2" borderId="1"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3" fillId="4" borderId="68" xfId="0" applyFont="1" applyFill="1" applyBorder="1" applyAlignment="1">
      <alignment horizontal="center" vertical="center" wrapText="1"/>
    </xf>
    <xf numFmtId="9" fontId="3" fillId="0" borderId="21" xfId="1" applyFont="1" applyBorder="1" applyAlignment="1">
      <alignment horizontal="center" vertical="center" wrapText="1"/>
    </xf>
    <xf numFmtId="9" fontId="3" fillId="0" borderId="25" xfId="1" applyFont="1" applyBorder="1" applyAlignment="1">
      <alignment horizontal="center" vertical="center" wrapText="1"/>
    </xf>
    <xf numFmtId="9" fontId="3" fillId="0" borderId="35" xfId="1" applyFont="1" applyBorder="1" applyAlignment="1">
      <alignment horizontal="center" vertical="center" wrapText="1"/>
    </xf>
    <xf numFmtId="0" fontId="7" fillId="0" borderId="83" xfId="0" applyFont="1" applyBorder="1" applyAlignment="1">
      <alignment wrapText="1"/>
    </xf>
    <xf numFmtId="0" fontId="7" fillId="0" borderId="84" xfId="0" applyFont="1" applyBorder="1" applyAlignment="1">
      <alignment wrapText="1"/>
    </xf>
    <xf numFmtId="0" fontId="7" fillId="0" borderId="85" xfId="0" applyFont="1" applyBorder="1" applyAlignment="1">
      <alignment wrapText="1"/>
    </xf>
    <xf numFmtId="0" fontId="2" fillId="3" borderId="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3" fillId="3" borderId="31"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45" xfId="0" applyFont="1" applyFill="1" applyBorder="1" applyAlignment="1">
      <alignment horizontal="center" vertical="center" wrapText="1"/>
    </xf>
    <xf numFmtId="10" fontId="2" fillId="3" borderId="21" xfId="0" applyNumberFormat="1"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5" xfId="0" applyFont="1" applyFill="1" applyBorder="1" applyAlignment="1">
      <alignment horizontal="center" vertical="center" wrapText="1"/>
    </xf>
    <xf numFmtId="10" fontId="2" fillId="0" borderId="21" xfId="0" applyNumberFormat="1" applyFont="1" applyBorder="1" applyAlignment="1">
      <alignment horizontal="center" vertical="center" wrapText="1"/>
    </xf>
    <xf numFmtId="9" fontId="8" fillId="0" borderId="59" xfId="0" applyNumberFormat="1" applyFont="1" applyBorder="1" applyAlignment="1">
      <alignment horizontal="center" vertical="center"/>
    </xf>
    <xf numFmtId="9" fontId="8" fillId="0" borderId="46" xfId="0" applyNumberFormat="1" applyFont="1" applyBorder="1" applyAlignment="1">
      <alignment horizontal="center" vertical="center"/>
    </xf>
    <xf numFmtId="9" fontId="8" fillId="0" borderId="61" xfId="0" applyNumberFormat="1" applyFont="1" applyBorder="1" applyAlignment="1">
      <alignment horizontal="center" vertical="center"/>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8" xfId="0" applyFont="1" applyFill="1" applyBorder="1" applyAlignment="1">
      <alignment horizontal="center" vertical="center"/>
    </xf>
    <xf numFmtId="0" fontId="20" fillId="11" borderId="2" xfId="0" applyFont="1" applyFill="1" applyBorder="1" applyAlignment="1">
      <alignment horizontal="center" vertical="center"/>
    </xf>
    <xf numFmtId="0" fontId="20" fillId="11" borderId="1" xfId="0" applyFont="1" applyFill="1" applyBorder="1" applyAlignment="1">
      <alignment horizontal="left" vertical="center"/>
    </xf>
    <xf numFmtId="0" fontId="20" fillId="11" borderId="8" xfId="0" applyFont="1" applyFill="1" applyBorder="1" applyAlignment="1">
      <alignment horizontal="left" vertical="center"/>
    </xf>
    <xf numFmtId="0" fontId="20" fillId="11" borderId="2" xfId="0" applyFont="1" applyFill="1" applyBorder="1" applyAlignment="1">
      <alignment horizontal="left" vertical="center"/>
    </xf>
    <xf numFmtId="0" fontId="3" fillId="4" borderId="8"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5" borderId="26" xfId="0" applyFont="1" applyFill="1" applyBorder="1" applyAlignment="1">
      <alignment horizontal="left" vertical="center" wrapText="1"/>
    </xf>
    <xf numFmtId="9" fontId="2" fillId="0" borderId="63" xfId="0" applyNumberFormat="1" applyFont="1" applyBorder="1" applyAlignment="1">
      <alignment horizontal="center" vertical="center" wrapText="1"/>
    </xf>
    <xf numFmtId="0" fontId="3" fillId="4" borderId="65"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4" borderId="50"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9" fontId="14" fillId="0" borderId="21" xfId="0" applyNumberFormat="1" applyFont="1" applyFill="1" applyBorder="1" applyAlignment="1">
      <alignment horizontal="center" vertical="center" wrapText="1"/>
    </xf>
    <xf numFmtId="9" fontId="14" fillId="0" borderId="35" xfId="0" applyNumberFormat="1" applyFont="1" applyFill="1" applyBorder="1" applyAlignment="1">
      <alignment horizontal="center" vertical="center" wrapText="1"/>
    </xf>
    <xf numFmtId="171" fontId="2" fillId="0" borderId="8" xfId="0" applyNumberFormat="1" applyFont="1" applyFill="1" applyBorder="1" applyAlignment="1">
      <alignment horizontal="center" vertical="center"/>
    </xf>
    <xf numFmtId="9" fontId="8" fillId="0" borderId="59" xfId="1" applyFont="1" applyBorder="1" applyAlignment="1">
      <alignment horizontal="center" vertical="center" wrapText="1"/>
    </xf>
    <xf numFmtId="9" fontId="8" fillId="0" borderId="46" xfId="1" applyFont="1" applyBorder="1" applyAlignment="1">
      <alignment horizontal="center" vertical="center" wrapText="1"/>
    </xf>
    <xf numFmtId="9" fontId="8" fillId="0" borderId="61" xfId="1" applyFont="1" applyBorder="1" applyAlignment="1">
      <alignment horizontal="center" vertical="center" wrapText="1"/>
    </xf>
    <xf numFmtId="0" fontId="10" fillId="4" borderId="45" xfId="0" applyFont="1" applyFill="1" applyBorder="1" applyAlignment="1">
      <alignment horizontal="center" vertical="center" wrapText="1"/>
    </xf>
    <xf numFmtId="0" fontId="3" fillId="4" borderId="0" xfId="0" applyFont="1" applyFill="1" applyBorder="1" applyAlignment="1">
      <alignment horizontal="right" vertical="center" wrapText="1"/>
    </xf>
    <xf numFmtId="0" fontId="3" fillId="4" borderId="0" xfId="0" applyFont="1" applyFill="1" applyBorder="1" applyAlignment="1">
      <alignment horizontal="left" vertical="center" wrapText="1"/>
    </xf>
    <xf numFmtId="0" fontId="34" fillId="0" borderId="62" xfId="0" applyFont="1" applyBorder="1" applyAlignment="1">
      <alignment horizontal="center" vertical="center" wrapText="1"/>
    </xf>
    <xf numFmtId="0" fontId="8" fillId="0" borderId="62" xfId="0" applyFont="1" applyBorder="1" applyAlignment="1">
      <alignment vertical="center" wrapText="1"/>
    </xf>
    <xf numFmtId="0" fontId="35" fillId="0" borderId="62" xfId="0" applyFont="1" applyBorder="1" applyAlignment="1">
      <alignment horizontal="center" vertical="center" wrapText="1"/>
    </xf>
    <xf numFmtId="0" fontId="34" fillId="3" borderId="62" xfId="0" applyFont="1" applyFill="1" applyBorder="1" applyAlignment="1">
      <alignment horizontal="center" vertical="center" wrapText="1"/>
    </xf>
    <xf numFmtId="9" fontId="27" fillId="3" borderId="60" xfId="2" applyNumberFormat="1" applyFont="1" applyFill="1" applyBorder="1" applyAlignment="1">
      <alignment horizontal="center" vertical="center" wrapText="1"/>
    </xf>
    <xf numFmtId="9" fontId="27" fillId="2" borderId="64" xfId="2" applyNumberFormat="1" applyFont="1" applyFill="1" applyBorder="1" applyAlignment="1">
      <alignment horizontal="center" vertical="center" wrapText="1"/>
    </xf>
    <xf numFmtId="9" fontId="27" fillId="2" borderId="65" xfId="2" applyNumberFormat="1" applyFont="1" applyFill="1" applyBorder="1" applyAlignment="1">
      <alignment horizontal="center" vertical="center" wrapText="1"/>
    </xf>
    <xf numFmtId="9" fontId="27" fillId="3" borderId="63" xfId="2" applyNumberFormat="1" applyFont="1" applyFill="1" applyBorder="1" applyAlignment="1">
      <alignment horizontal="center" vertical="center" wrapText="1"/>
    </xf>
    <xf numFmtId="9" fontId="33" fillId="3" borderId="51" xfId="2" applyNumberFormat="1" applyFont="1" applyFill="1" applyBorder="1" applyAlignment="1">
      <alignment horizontal="center" vertical="center" wrapText="1"/>
    </xf>
    <xf numFmtId="9" fontId="33" fillId="2" borderId="51" xfId="2" applyNumberFormat="1" applyFont="1" applyFill="1" applyBorder="1" applyAlignment="1">
      <alignment horizontal="center" vertical="center" wrapText="1"/>
    </xf>
    <xf numFmtId="0" fontId="34" fillId="0" borderId="26" xfId="0" applyFont="1" applyBorder="1" applyAlignment="1">
      <alignment horizontal="center" vertical="center" wrapText="1"/>
    </xf>
    <xf numFmtId="0" fontId="35" fillId="0" borderId="26" xfId="0" applyFont="1" applyBorder="1" applyAlignment="1">
      <alignment horizontal="center" vertical="center" wrapText="1"/>
    </xf>
    <xf numFmtId="0" fontId="34" fillId="3" borderId="26" xfId="0" applyFont="1" applyFill="1" applyBorder="1" applyAlignment="1">
      <alignment horizontal="center" vertical="center" wrapText="1"/>
    </xf>
    <xf numFmtId="9" fontId="27" fillId="3" borderId="49" xfId="2" applyNumberFormat="1" applyFont="1" applyFill="1" applyBorder="1" applyAlignment="1">
      <alignment horizontal="center" vertical="center" wrapText="1"/>
    </xf>
    <xf numFmtId="9" fontId="27" fillId="2" borderId="27" xfId="2" applyNumberFormat="1" applyFont="1" applyFill="1" applyBorder="1" applyAlignment="1">
      <alignment horizontal="center" vertical="center" wrapText="1"/>
    </xf>
    <xf numFmtId="9" fontId="27" fillId="2" borderId="50" xfId="2" applyNumberFormat="1" applyFont="1" applyFill="1" applyBorder="1" applyAlignment="1">
      <alignment horizontal="center" vertical="center" wrapText="1"/>
    </xf>
    <xf numFmtId="9" fontId="27" fillId="3" borderId="25" xfId="2" applyNumberFormat="1" applyFont="1" applyFill="1" applyBorder="1" applyAlignment="1">
      <alignment horizontal="center" vertical="center" wrapText="1"/>
    </xf>
    <xf numFmtId="0" fontId="34" fillId="0" borderId="36" xfId="0" applyFont="1" applyBorder="1" applyAlignment="1">
      <alignment horizontal="center" vertical="center" wrapText="1"/>
    </xf>
    <xf numFmtId="0" fontId="8" fillId="0" borderId="36" xfId="0" applyFont="1" applyBorder="1" applyAlignment="1">
      <alignment vertical="center" wrapText="1"/>
    </xf>
    <xf numFmtId="0" fontId="35" fillId="0" borderId="36" xfId="0" applyFont="1" applyBorder="1" applyAlignment="1">
      <alignment horizontal="center" vertical="center" wrapText="1"/>
    </xf>
    <xf numFmtId="9" fontId="27" fillId="3" borderId="52" xfId="2" applyNumberFormat="1" applyFont="1" applyFill="1" applyBorder="1" applyAlignment="1">
      <alignment horizontal="center" vertical="center" wrapText="1"/>
    </xf>
    <xf numFmtId="9" fontId="27" fillId="2" borderId="37" xfId="2" applyNumberFormat="1" applyFont="1" applyFill="1" applyBorder="1" applyAlignment="1">
      <alignment horizontal="center" vertical="center" wrapText="1"/>
    </xf>
    <xf numFmtId="9" fontId="27" fillId="2" borderId="53" xfId="2" applyNumberFormat="1" applyFont="1" applyFill="1" applyBorder="1" applyAlignment="1">
      <alignment horizontal="center" vertical="center" wrapText="1"/>
    </xf>
    <xf numFmtId="9" fontId="27" fillId="3" borderId="35" xfId="2" applyNumberFormat="1" applyFont="1" applyFill="1" applyBorder="1" applyAlignment="1">
      <alignment horizontal="center" vertical="center" wrapText="1"/>
    </xf>
    <xf numFmtId="9" fontId="33" fillId="3" borderId="56" xfId="2" applyNumberFormat="1" applyFont="1" applyFill="1" applyBorder="1" applyAlignment="1">
      <alignment horizontal="center" vertical="center" wrapText="1"/>
    </xf>
    <xf numFmtId="9" fontId="33" fillId="2" borderId="56" xfId="2" applyNumberFormat="1" applyFont="1" applyFill="1" applyBorder="1" applyAlignment="1">
      <alignment horizontal="center" vertical="center" wrapText="1"/>
    </xf>
    <xf numFmtId="9" fontId="27" fillId="3" borderId="21" xfId="2" applyNumberFormat="1" applyFont="1" applyFill="1" applyBorder="1" applyAlignment="1">
      <alignment horizontal="center" vertical="center" wrapText="1"/>
    </xf>
    <xf numFmtId="9" fontId="27" fillId="2" borderId="23" xfId="2" applyNumberFormat="1" applyFont="1" applyFill="1" applyBorder="1" applyAlignment="1">
      <alignment horizontal="center" vertical="center" wrapText="1"/>
    </xf>
    <xf numFmtId="9" fontId="33" fillId="3" borderId="20" xfId="2" applyNumberFormat="1" applyFont="1" applyFill="1" applyBorder="1" applyAlignment="1">
      <alignment horizontal="center" vertical="center" wrapText="1"/>
    </xf>
    <xf numFmtId="0" fontId="34" fillId="0" borderId="22" xfId="0" applyFont="1" applyBorder="1" applyAlignment="1">
      <alignment horizontal="center" vertical="center" wrapText="1"/>
    </xf>
    <xf numFmtId="0" fontId="8" fillId="0" borderId="22" xfId="0" applyFont="1" applyBorder="1" applyAlignment="1">
      <alignment vertical="center" wrapText="1"/>
    </xf>
    <xf numFmtId="0" fontId="35" fillId="0" borderId="22" xfId="0" applyFont="1" applyBorder="1" applyAlignment="1">
      <alignment horizontal="center" vertical="center" wrapText="1"/>
    </xf>
    <xf numFmtId="0" fontId="24" fillId="0" borderId="26" xfId="0" applyFont="1" applyBorder="1" applyAlignment="1">
      <alignment horizontal="center" vertical="center"/>
    </xf>
    <xf numFmtId="9" fontId="37" fillId="3" borderId="35" xfId="2" applyNumberFormat="1" applyFont="1" applyFill="1" applyBorder="1" applyAlignment="1">
      <alignment horizontal="center" vertical="center" wrapText="1"/>
    </xf>
    <xf numFmtId="9" fontId="27" fillId="2" borderId="55" xfId="2" applyNumberFormat="1" applyFont="1" applyFill="1" applyBorder="1" applyAlignment="1">
      <alignment horizontal="center" vertical="center" wrapText="1"/>
    </xf>
    <xf numFmtId="9" fontId="27" fillId="3" borderId="61" xfId="2" applyNumberFormat="1" applyFont="1" applyFill="1" applyBorder="1" applyAlignment="1">
      <alignment horizontal="center" vertical="center" wrapText="1"/>
    </xf>
    <xf numFmtId="0" fontId="38" fillId="0" borderId="46" xfId="0" applyFont="1" applyBorder="1" applyAlignment="1">
      <alignment horizontal="center" vertical="center" wrapText="1"/>
    </xf>
    <xf numFmtId="0" fontId="38" fillId="0" borderId="61" xfId="0" applyFont="1" applyBorder="1" applyAlignment="1">
      <alignment horizontal="center" vertical="center" wrapText="1"/>
    </xf>
    <xf numFmtId="0" fontId="38" fillId="0" borderId="59" xfId="0" applyFont="1" applyBorder="1" applyAlignment="1">
      <alignment horizontal="center" vertical="center" wrapText="1"/>
    </xf>
  </cellXfs>
  <cellStyles count="8">
    <cellStyle name="Hipervínculo" xfId="6" builtinId="8"/>
    <cellStyle name="Millares" xfId="3" builtinId="3"/>
    <cellStyle name="Moneda" xfId="4" builtinId="4"/>
    <cellStyle name="Normal" xfId="0" builtinId="0"/>
    <cellStyle name="Normal 2" xfId="5"/>
    <cellStyle name="Porcentual" xfId="1" builtinId="5"/>
    <cellStyle name="Porcentual 2" xfId="2"/>
    <cellStyle name="Porcentual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699304</xdr:colOff>
      <xdr:row>1</xdr:row>
      <xdr:rowOff>52214</xdr:rowOff>
    </xdr:from>
    <xdr:to>
      <xdr:col>2</xdr:col>
      <xdr:colOff>424840</xdr:colOff>
      <xdr:row>3</xdr:row>
      <xdr:rowOff>135656</xdr:rowOff>
    </xdr:to>
    <xdr:pic>
      <xdr:nvPicPr>
        <xdr:cNvPr id="2"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223664"/>
          <a:ext cx="1220961" cy="113119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F:\Downloads\EVIDENCIA%20INTERVENCION%202015\PLAN%20DE%20MEJORAMIENTO%20INTERVENCION%202015.xlsx" TargetMode="External"/><Relationship Id="rId1" Type="http://schemas.openxmlformats.org/officeDocument/2006/relationships/hyperlink" Target="file:///F:\Downloads\EVIDENCIA%20INTERVENCION%202015\INDICADOR%20DE%20INTERVENCION%20SEPTIEMBRE%202015_Actualizado.xl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AK817"/>
  <sheetViews>
    <sheetView tabSelected="1" topLeftCell="D396" zoomScale="90" zoomScaleNormal="90" workbookViewId="0">
      <selection activeCell="G809" sqref="G809"/>
    </sheetView>
  </sheetViews>
  <sheetFormatPr baseColWidth="10" defaultRowHeight="12.75"/>
  <cols>
    <col min="1" max="1" width="1.7109375" style="1" customWidth="1"/>
    <col min="2" max="2" width="22.42578125" style="1" customWidth="1"/>
    <col min="3" max="3" width="17.7109375" style="1" customWidth="1"/>
    <col min="4" max="4" width="30.85546875" style="1" customWidth="1"/>
    <col min="5" max="5" width="18" style="1" customWidth="1"/>
    <col min="6" max="6" width="25.140625" style="1" customWidth="1"/>
    <col min="7" max="8" width="18" style="1" customWidth="1"/>
    <col min="9" max="18" width="7.140625" style="1" customWidth="1"/>
    <col min="19" max="19" width="9.140625" style="1" customWidth="1"/>
    <col min="20" max="32" width="7.140625" style="1" customWidth="1"/>
    <col min="33" max="33" width="10.140625" style="1" customWidth="1"/>
    <col min="34" max="34" width="16.140625" style="1" customWidth="1"/>
    <col min="35" max="35" width="16" style="1" customWidth="1"/>
    <col min="36" max="16384" width="11.42578125" style="1"/>
  </cols>
  <sheetData>
    <row r="1" spans="2:35" ht="13.5" thickBot="1"/>
    <row r="2" spans="2:35" s="2" customFormat="1" ht="65.25" customHeight="1" thickBot="1">
      <c r="B2" s="1082"/>
      <c r="C2" s="1083"/>
      <c r="D2" s="1088" t="s">
        <v>0</v>
      </c>
      <c r="E2" s="1089"/>
      <c r="F2" s="1089"/>
      <c r="G2" s="1089"/>
      <c r="H2" s="1089"/>
      <c r="I2" s="1089"/>
      <c r="J2" s="1089"/>
      <c r="K2" s="1089"/>
      <c r="L2" s="1089"/>
      <c r="M2" s="1089"/>
      <c r="N2" s="1089"/>
      <c r="O2" s="1089"/>
      <c r="P2" s="1089"/>
      <c r="Q2" s="1089"/>
      <c r="R2" s="1089"/>
      <c r="S2" s="1089"/>
      <c r="T2" s="1089"/>
      <c r="U2" s="1089"/>
      <c r="V2" s="1089"/>
      <c r="W2" s="1089"/>
      <c r="X2" s="1089"/>
      <c r="Y2" s="1089"/>
      <c r="Z2" s="1089"/>
      <c r="AA2" s="1089"/>
      <c r="AB2" s="1089"/>
      <c r="AC2" s="1089"/>
      <c r="AD2" s="1089"/>
      <c r="AE2" s="1089"/>
      <c r="AF2" s="1089"/>
      <c r="AG2" s="1089"/>
      <c r="AH2" s="1089"/>
      <c r="AI2" s="1090"/>
    </row>
    <row r="3" spans="2:35" s="2" customFormat="1" ht="17.25" customHeight="1" thickBot="1">
      <c r="B3" s="1084"/>
      <c r="C3" s="1085"/>
      <c r="D3" s="27" t="s">
        <v>1</v>
      </c>
      <c r="E3" s="28"/>
      <c r="F3" s="28"/>
      <c r="G3" s="28"/>
      <c r="H3" s="28"/>
      <c r="I3" s="28"/>
      <c r="J3" s="29"/>
      <c r="K3" s="30"/>
      <c r="L3" s="30"/>
      <c r="M3" s="30"/>
      <c r="N3" s="30"/>
      <c r="O3" s="30"/>
      <c r="P3" s="30"/>
      <c r="Q3" s="30"/>
      <c r="R3" s="30"/>
      <c r="S3" s="30"/>
      <c r="T3" s="31"/>
      <c r="U3" s="1091" t="s">
        <v>2</v>
      </c>
      <c r="V3" s="1092"/>
      <c r="W3" s="1092"/>
      <c r="X3" s="1092"/>
      <c r="Y3" s="1092"/>
      <c r="Z3" s="1092"/>
      <c r="AA3" s="1092"/>
      <c r="AB3" s="1092"/>
      <c r="AC3" s="1092"/>
      <c r="AD3" s="1092"/>
      <c r="AE3" s="1092"/>
      <c r="AF3" s="1092"/>
      <c r="AG3" s="1092"/>
      <c r="AH3" s="1092"/>
      <c r="AI3" s="1093"/>
    </row>
    <row r="4" spans="2:35" s="2" customFormat="1" ht="15" customHeight="1" thickBot="1">
      <c r="B4" s="1086"/>
      <c r="C4" s="1087"/>
      <c r="D4" s="1091" t="s">
        <v>3</v>
      </c>
      <c r="E4" s="1092"/>
      <c r="F4" s="1092"/>
      <c r="G4" s="1092"/>
      <c r="H4" s="1092"/>
      <c r="I4" s="1092"/>
      <c r="J4" s="1092"/>
      <c r="K4" s="1092"/>
      <c r="L4" s="1092"/>
      <c r="M4" s="1092"/>
      <c r="N4" s="1092"/>
      <c r="O4" s="1092"/>
      <c r="P4" s="1092"/>
      <c r="Q4" s="1092"/>
      <c r="R4" s="1092"/>
      <c r="S4" s="1092"/>
      <c r="T4" s="1092"/>
      <c r="U4" s="1092"/>
      <c r="V4" s="1092"/>
      <c r="W4" s="1092"/>
      <c r="X4" s="1092"/>
      <c r="Y4" s="1092"/>
      <c r="Z4" s="1092"/>
      <c r="AA4" s="1092"/>
      <c r="AB4" s="1092"/>
      <c r="AC4" s="1092"/>
      <c r="AD4" s="1092"/>
      <c r="AE4" s="1092"/>
      <c r="AF4" s="1092"/>
      <c r="AG4" s="1092"/>
      <c r="AH4" s="1092"/>
      <c r="AI4" s="1093"/>
    </row>
    <row r="5" spans="2:35" s="2" customFormat="1" ht="27" customHeight="1" thickBot="1">
      <c r="B5" s="32"/>
      <c r="C5" s="32"/>
      <c r="D5" s="32"/>
      <c r="E5" s="32"/>
      <c r="F5" s="32"/>
      <c r="G5" s="32"/>
      <c r="H5" s="32"/>
      <c r="I5" s="33"/>
      <c r="J5" s="33"/>
      <c r="K5" s="33"/>
      <c r="L5" s="33"/>
    </row>
    <row r="6" spans="2:35" s="2" customFormat="1">
      <c r="B6" s="765" t="s">
        <v>4</v>
      </c>
      <c r="C6" s="766"/>
      <c r="D6" s="767" t="s">
        <v>5</v>
      </c>
      <c r="E6" s="768"/>
      <c r="F6" s="768"/>
      <c r="G6" s="768"/>
      <c r="H6" s="768"/>
      <c r="I6" s="768"/>
      <c r="J6" s="769"/>
      <c r="K6" s="933" t="s">
        <v>6</v>
      </c>
      <c r="L6" s="934"/>
      <c r="M6" s="934"/>
      <c r="N6" s="934"/>
      <c r="O6" s="934"/>
      <c r="P6" s="934"/>
      <c r="Q6" s="934"/>
      <c r="R6" s="934"/>
      <c r="S6" s="934"/>
      <c r="T6" s="934"/>
      <c r="U6" s="934"/>
      <c r="V6" s="934"/>
      <c r="W6" s="934"/>
      <c r="X6" s="934"/>
      <c r="Y6" s="934"/>
      <c r="Z6" s="934"/>
      <c r="AA6" s="934"/>
      <c r="AB6" s="934"/>
      <c r="AC6" s="934"/>
      <c r="AD6" s="934"/>
      <c r="AE6" s="934"/>
      <c r="AF6" s="934"/>
      <c r="AG6" s="934"/>
      <c r="AH6" s="934"/>
      <c r="AI6" s="935"/>
    </row>
    <row r="7" spans="2:35" s="2" customFormat="1">
      <c r="B7" s="839">
        <v>2016</v>
      </c>
      <c r="C7" s="840"/>
      <c r="D7" s="843" t="s">
        <v>7</v>
      </c>
      <c r="E7" s="844"/>
      <c r="F7" s="844"/>
      <c r="G7" s="844"/>
      <c r="H7" s="844"/>
      <c r="I7" s="844"/>
      <c r="J7" s="845"/>
      <c r="K7" s="940" t="s">
        <v>8</v>
      </c>
      <c r="L7" s="941"/>
      <c r="M7" s="941"/>
      <c r="N7" s="941"/>
      <c r="O7" s="941"/>
      <c r="P7" s="941"/>
      <c r="Q7" s="941"/>
      <c r="R7" s="941"/>
      <c r="S7" s="941"/>
      <c r="T7" s="941"/>
      <c r="U7" s="941"/>
      <c r="V7" s="941"/>
      <c r="W7" s="941"/>
      <c r="X7" s="941"/>
      <c r="Y7" s="941"/>
      <c r="Z7" s="941"/>
      <c r="AA7" s="941"/>
      <c r="AB7" s="941"/>
      <c r="AC7" s="941"/>
      <c r="AD7" s="941"/>
      <c r="AE7" s="941"/>
      <c r="AF7" s="941"/>
      <c r="AG7" s="941"/>
      <c r="AH7" s="941"/>
      <c r="AI7" s="942"/>
    </row>
    <row r="8" spans="2:35" s="2" customFormat="1" ht="13.5" thickBot="1">
      <c r="B8" s="841"/>
      <c r="C8" s="842"/>
      <c r="D8" s="849" t="s">
        <v>9</v>
      </c>
      <c r="E8" s="850"/>
      <c r="F8" s="850"/>
      <c r="G8" s="850"/>
      <c r="H8" s="850"/>
      <c r="I8" s="850"/>
      <c r="J8" s="851"/>
      <c r="K8" s="943" t="s">
        <v>10</v>
      </c>
      <c r="L8" s="944"/>
      <c r="M8" s="944"/>
      <c r="N8" s="944"/>
      <c r="O8" s="944"/>
      <c r="P8" s="944"/>
      <c r="Q8" s="944"/>
      <c r="R8" s="944"/>
      <c r="S8" s="944"/>
      <c r="T8" s="944"/>
      <c r="U8" s="944"/>
      <c r="V8" s="944"/>
      <c r="W8" s="944"/>
      <c r="X8" s="944"/>
      <c r="Y8" s="944"/>
      <c r="Z8" s="944"/>
      <c r="AA8" s="944"/>
      <c r="AB8" s="944"/>
      <c r="AC8" s="944"/>
      <c r="AD8" s="944"/>
      <c r="AE8" s="944"/>
      <c r="AF8" s="944"/>
      <c r="AG8" s="944"/>
      <c r="AH8" s="944"/>
      <c r="AI8" s="945"/>
    </row>
    <row r="9" spans="2:35" ht="13.5" customHeight="1" thickBot="1"/>
    <row r="10" spans="2:35" s="2" customFormat="1" ht="14.25" customHeight="1">
      <c r="B10" s="787" t="s">
        <v>11</v>
      </c>
      <c r="C10" s="790" t="s">
        <v>12</v>
      </c>
      <c r="D10" s="791"/>
      <c r="E10" s="792" t="s">
        <v>13</v>
      </c>
      <c r="F10" s="793"/>
      <c r="G10" s="793"/>
      <c r="H10" s="793"/>
      <c r="I10" s="793"/>
      <c r="J10" s="793"/>
      <c r="K10" s="793"/>
      <c r="L10" s="793"/>
      <c r="M10" s="793"/>
      <c r="N10" s="793"/>
      <c r="O10" s="793"/>
      <c r="P10" s="793"/>
      <c r="Q10" s="793"/>
      <c r="R10" s="793"/>
      <c r="S10" s="793"/>
      <c r="T10" s="794"/>
      <c r="U10" s="795" t="s">
        <v>14</v>
      </c>
      <c r="V10" s="796"/>
      <c r="W10" s="797"/>
      <c r="X10" s="804" t="s">
        <v>15</v>
      </c>
      <c r="Y10" s="805"/>
      <c r="Z10" s="966" t="s">
        <v>16</v>
      </c>
      <c r="AA10" s="967"/>
      <c r="AB10" s="967"/>
      <c r="AC10" s="967"/>
      <c r="AD10" s="967"/>
      <c r="AE10" s="967"/>
      <c r="AF10" s="967"/>
      <c r="AG10" s="967"/>
      <c r="AH10" s="967"/>
      <c r="AI10" s="968"/>
    </row>
    <row r="11" spans="2:35" s="2" customFormat="1" ht="14.25" customHeight="1">
      <c r="B11" s="788"/>
      <c r="C11" s="814" t="s">
        <v>17</v>
      </c>
      <c r="D11" s="815"/>
      <c r="E11" s="816" t="s">
        <v>18</v>
      </c>
      <c r="F11" s="817"/>
      <c r="G11" s="817"/>
      <c r="H11" s="817"/>
      <c r="I11" s="817"/>
      <c r="J11" s="817"/>
      <c r="K11" s="817"/>
      <c r="L11" s="817"/>
      <c r="M11" s="817"/>
      <c r="N11" s="817"/>
      <c r="O11" s="817"/>
      <c r="P11" s="817"/>
      <c r="Q11" s="817"/>
      <c r="R11" s="817"/>
      <c r="S11" s="817"/>
      <c r="T11" s="818"/>
      <c r="U11" s="798"/>
      <c r="V11" s="799"/>
      <c r="W11" s="800"/>
      <c r="X11" s="806"/>
      <c r="Y11" s="807"/>
      <c r="Z11" s="969"/>
      <c r="AA11" s="970"/>
      <c r="AB11" s="970"/>
      <c r="AC11" s="970"/>
      <c r="AD11" s="970"/>
      <c r="AE11" s="970"/>
      <c r="AF11" s="970"/>
      <c r="AG11" s="970"/>
      <c r="AH11" s="970"/>
      <c r="AI11" s="971"/>
    </row>
    <row r="12" spans="2:35" s="2" customFormat="1" ht="14.25" customHeight="1">
      <c r="B12" s="788"/>
      <c r="C12" s="814" t="s">
        <v>19</v>
      </c>
      <c r="D12" s="815"/>
      <c r="E12" s="816" t="s">
        <v>20</v>
      </c>
      <c r="F12" s="817"/>
      <c r="G12" s="817"/>
      <c r="H12" s="817"/>
      <c r="I12" s="817"/>
      <c r="J12" s="817"/>
      <c r="K12" s="817"/>
      <c r="L12" s="817"/>
      <c r="M12" s="817"/>
      <c r="N12" s="817"/>
      <c r="O12" s="817"/>
      <c r="P12" s="817"/>
      <c r="Q12" s="817"/>
      <c r="R12" s="817"/>
      <c r="S12" s="817"/>
      <c r="T12" s="818"/>
      <c r="U12" s="798"/>
      <c r="V12" s="799"/>
      <c r="W12" s="800"/>
      <c r="X12" s="819" t="s">
        <v>21</v>
      </c>
      <c r="Y12" s="820"/>
      <c r="Z12" s="972" t="s">
        <v>22</v>
      </c>
      <c r="AA12" s="973"/>
      <c r="AB12" s="973"/>
      <c r="AC12" s="973"/>
      <c r="AD12" s="973"/>
      <c r="AE12" s="973"/>
      <c r="AF12" s="973"/>
      <c r="AG12" s="973"/>
      <c r="AH12" s="973"/>
      <c r="AI12" s="974"/>
    </row>
    <row r="13" spans="2:35" s="2" customFormat="1" ht="14.25" customHeight="1" thickBot="1">
      <c r="B13" s="789"/>
      <c r="C13" s="829" t="s">
        <v>23</v>
      </c>
      <c r="D13" s="830"/>
      <c r="E13" s="831" t="s">
        <v>24</v>
      </c>
      <c r="F13" s="832"/>
      <c r="G13" s="832"/>
      <c r="H13" s="832"/>
      <c r="I13" s="832"/>
      <c r="J13" s="832"/>
      <c r="K13" s="832"/>
      <c r="L13" s="832"/>
      <c r="M13" s="832"/>
      <c r="N13" s="832"/>
      <c r="O13" s="832"/>
      <c r="P13" s="832"/>
      <c r="Q13" s="832"/>
      <c r="R13" s="832"/>
      <c r="S13" s="832"/>
      <c r="T13" s="833"/>
      <c r="U13" s="801"/>
      <c r="V13" s="802"/>
      <c r="W13" s="803"/>
      <c r="X13" s="821"/>
      <c r="Y13" s="822"/>
      <c r="Z13" s="975"/>
      <c r="AA13" s="976"/>
      <c r="AB13" s="976"/>
      <c r="AC13" s="976"/>
      <c r="AD13" s="976"/>
      <c r="AE13" s="976"/>
      <c r="AF13" s="976"/>
      <c r="AG13" s="976"/>
      <c r="AH13" s="976"/>
      <c r="AI13" s="977"/>
    </row>
    <row r="14" spans="2:35" ht="16.5" customHeight="1" thickBot="1"/>
    <row r="15" spans="2:35" ht="15.75" customHeight="1">
      <c r="B15" s="772" t="s">
        <v>872</v>
      </c>
      <c r="C15" s="773"/>
      <c r="D15" s="774"/>
      <c r="E15" s="772" t="s">
        <v>26</v>
      </c>
      <c r="F15" s="773"/>
      <c r="G15" s="773"/>
      <c r="H15" s="77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5"/>
    </row>
    <row r="16" spans="2:35" ht="15.75" customHeight="1" thickBot="1">
      <c r="B16" s="780" t="s">
        <v>27</v>
      </c>
      <c r="C16" s="781"/>
      <c r="D16" s="782"/>
      <c r="E16" s="412"/>
      <c r="F16" s="412"/>
      <c r="G16" s="412"/>
      <c r="H16" s="413"/>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7"/>
    </row>
    <row r="17" spans="2:35" ht="13.5" customHeight="1" thickBot="1">
      <c r="B17" s="749" t="s">
        <v>28</v>
      </c>
      <c r="C17" s="749" t="s">
        <v>29</v>
      </c>
      <c r="D17" s="751" t="s">
        <v>30</v>
      </c>
      <c r="E17" s="751" t="s">
        <v>31</v>
      </c>
      <c r="F17" s="751" t="s">
        <v>32</v>
      </c>
      <c r="G17" s="752" t="s">
        <v>33</v>
      </c>
      <c r="H17" s="785" t="s">
        <v>34</v>
      </c>
      <c r="I17" s="776" t="s">
        <v>35</v>
      </c>
      <c r="J17" s="764"/>
      <c r="K17" s="776" t="s">
        <v>36</v>
      </c>
      <c r="L17" s="776"/>
      <c r="M17" s="763" t="s">
        <v>37</v>
      </c>
      <c r="N17" s="764"/>
      <c r="O17" s="776" t="s">
        <v>38</v>
      </c>
      <c r="P17" s="776"/>
      <c r="Q17" s="763" t="s">
        <v>39</v>
      </c>
      <c r="R17" s="764"/>
      <c r="S17" s="776" t="s">
        <v>40</v>
      </c>
      <c r="T17" s="776"/>
      <c r="U17" s="763" t="s">
        <v>41</v>
      </c>
      <c r="V17" s="764"/>
      <c r="W17" s="776" t="s">
        <v>42</v>
      </c>
      <c r="X17" s="776"/>
      <c r="Y17" s="763" t="s">
        <v>43</v>
      </c>
      <c r="Z17" s="764"/>
      <c r="AA17" s="776" t="s">
        <v>44</v>
      </c>
      <c r="AB17" s="776"/>
      <c r="AC17" s="763" t="s">
        <v>45</v>
      </c>
      <c r="AD17" s="764"/>
      <c r="AE17" s="776" t="s">
        <v>46</v>
      </c>
      <c r="AF17" s="776"/>
      <c r="AG17" s="731" t="s">
        <v>47</v>
      </c>
      <c r="AH17" s="731" t="s">
        <v>48</v>
      </c>
      <c r="AI17" s="731" t="s">
        <v>49</v>
      </c>
    </row>
    <row r="18" spans="2:35" ht="13.5" thickBot="1">
      <c r="B18" s="750"/>
      <c r="C18" s="750"/>
      <c r="D18" s="752"/>
      <c r="E18" s="752"/>
      <c r="F18" s="752"/>
      <c r="G18" s="754"/>
      <c r="H18" s="924"/>
      <c r="I18" s="38" t="s">
        <v>50</v>
      </c>
      <c r="J18" s="403" t="s">
        <v>51</v>
      </c>
      <c r="K18" s="39" t="s">
        <v>50</v>
      </c>
      <c r="L18" s="403" t="s">
        <v>51</v>
      </c>
      <c r="M18" s="39" t="s">
        <v>50</v>
      </c>
      <c r="N18" s="403" t="s">
        <v>51</v>
      </c>
      <c r="O18" s="39" t="s">
        <v>50</v>
      </c>
      <c r="P18" s="403" t="s">
        <v>51</v>
      </c>
      <c r="Q18" s="39" t="s">
        <v>50</v>
      </c>
      <c r="R18" s="403" t="s">
        <v>51</v>
      </c>
      <c r="S18" s="39" t="s">
        <v>50</v>
      </c>
      <c r="T18" s="403" t="s">
        <v>51</v>
      </c>
      <c r="U18" s="39" t="s">
        <v>50</v>
      </c>
      <c r="V18" s="403" t="s">
        <v>51</v>
      </c>
      <c r="W18" s="39" t="s">
        <v>50</v>
      </c>
      <c r="X18" s="403" t="s">
        <v>51</v>
      </c>
      <c r="Y18" s="39" t="s">
        <v>50</v>
      </c>
      <c r="Z18" s="403" t="s">
        <v>51</v>
      </c>
      <c r="AA18" s="39" t="s">
        <v>50</v>
      </c>
      <c r="AB18" s="403" t="s">
        <v>51</v>
      </c>
      <c r="AC18" s="39" t="s">
        <v>50</v>
      </c>
      <c r="AD18" s="403" t="s">
        <v>51</v>
      </c>
      <c r="AE18" s="39" t="s">
        <v>50</v>
      </c>
      <c r="AF18" s="403" t="s">
        <v>51</v>
      </c>
      <c r="AG18" s="732"/>
      <c r="AH18" s="732"/>
      <c r="AI18" s="732"/>
    </row>
    <row r="19" spans="2:35" ht="51.75" thickBot="1">
      <c r="B19" s="964">
        <v>0.3</v>
      </c>
      <c r="C19" s="80" t="s">
        <v>52</v>
      </c>
      <c r="D19" s="77" t="s">
        <v>53</v>
      </c>
      <c r="E19" s="81">
        <v>0.33329999999999999</v>
      </c>
      <c r="F19" s="3" t="s">
        <v>54</v>
      </c>
      <c r="G19" s="4">
        <v>0</v>
      </c>
      <c r="H19" s="4" t="s">
        <v>55</v>
      </c>
      <c r="I19" s="6"/>
      <c r="J19" s="83"/>
      <c r="K19" s="82">
        <v>0.5</v>
      </c>
      <c r="L19" s="85"/>
      <c r="M19" s="82"/>
      <c r="N19" s="83"/>
      <c r="O19" s="84"/>
      <c r="P19" s="85"/>
      <c r="Q19" s="82"/>
      <c r="R19" s="83"/>
      <c r="S19" s="84">
        <v>0.5</v>
      </c>
      <c r="T19" s="85"/>
      <c r="U19" s="82"/>
      <c r="V19" s="83"/>
      <c r="W19" s="82"/>
      <c r="X19" s="83"/>
      <c r="Y19" s="82"/>
      <c r="Z19" s="83"/>
      <c r="AA19" s="82"/>
      <c r="AB19" s="83"/>
      <c r="AC19" s="82"/>
      <c r="AD19" s="83"/>
      <c r="AE19" s="82"/>
      <c r="AF19" s="83"/>
      <c r="AG19" s="86" t="e">
        <f>+K19+#REF!+M19+O19+Q19+S19</f>
        <v>#REF!</v>
      </c>
      <c r="AH19" s="87">
        <v>0</v>
      </c>
      <c r="AI19" s="44"/>
    </row>
    <row r="20" spans="2:35" ht="51.75" thickBot="1">
      <c r="B20" s="1094"/>
      <c r="C20" s="88" t="s">
        <v>56</v>
      </c>
      <c r="D20" s="78" t="s">
        <v>57</v>
      </c>
      <c r="E20" s="89">
        <v>0.33329999999999999</v>
      </c>
      <c r="F20" s="6" t="s">
        <v>58</v>
      </c>
      <c r="G20" s="7">
        <v>0</v>
      </c>
      <c r="H20" s="7" t="s">
        <v>58</v>
      </c>
      <c r="I20" s="6"/>
      <c r="J20" s="91"/>
      <c r="K20" s="90">
        <v>1</v>
      </c>
      <c r="L20" s="91"/>
      <c r="M20" s="92"/>
      <c r="N20" s="91"/>
      <c r="O20" s="92"/>
      <c r="P20" s="91"/>
      <c r="Q20" s="92"/>
      <c r="R20" s="91"/>
      <c r="S20" s="92"/>
      <c r="T20" s="91"/>
      <c r="U20" s="92"/>
      <c r="V20" s="91"/>
      <c r="W20" s="92"/>
      <c r="X20" s="91"/>
      <c r="Y20" s="92"/>
      <c r="Z20" s="91"/>
      <c r="AA20" s="92"/>
      <c r="AB20" s="91"/>
      <c r="AC20" s="92"/>
      <c r="AD20" s="91"/>
      <c r="AE20" s="92"/>
      <c r="AF20" s="91"/>
      <c r="AG20" s="86" t="e">
        <f>+K20+#REF!+M20+O20+Q20+S20</f>
        <v>#REF!</v>
      </c>
      <c r="AH20" s="94">
        <v>0</v>
      </c>
      <c r="AI20" s="49"/>
    </row>
    <row r="21" spans="2:35" ht="64.5" thickBot="1">
      <c r="B21" s="965"/>
      <c r="C21" s="95" t="s">
        <v>59</v>
      </c>
      <c r="D21" s="79" t="s">
        <v>60</v>
      </c>
      <c r="E21" s="96">
        <v>0.33329999999999999</v>
      </c>
      <c r="F21" s="8" t="s">
        <v>61</v>
      </c>
      <c r="G21" s="9">
        <v>0</v>
      </c>
      <c r="H21" s="9" t="s">
        <v>62</v>
      </c>
      <c r="I21" s="725"/>
      <c r="J21" s="98"/>
      <c r="K21" s="725">
        <v>0.5</v>
      </c>
      <c r="L21" s="100"/>
      <c r="M21" s="101"/>
      <c r="N21" s="102"/>
      <c r="O21" s="99"/>
      <c r="P21" s="100"/>
      <c r="Q21" s="101"/>
      <c r="R21" s="102"/>
      <c r="S21" s="99">
        <v>0.5</v>
      </c>
      <c r="T21" s="100"/>
      <c r="U21" s="101"/>
      <c r="V21" s="102"/>
      <c r="W21" s="101"/>
      <c r="X21" s="102"/>
      <c r="Y21" s="101"/>
      <c r="Z21" s="102"/>
      <c r="AA21" s="101"/>
      <c r="AB21" s="102"/>
      <c r="AC21" s="101"/>
      <c r="AD21" s="102"/>
      <c r="AE21" s="101"/>
      <c r="AF21" s="102"/>
      <c r="AG21" s="86">
        <f>+I21+K21+M21+O21+Q21+S21</f>
        <v>1</v>
      </c>
      <c r="AH21" s="104">
        <f t="shared" ref="AH21" si="0">+J21+L21+N21+P21+R21+T21+V21+X21+Z21+AB21+AD21+AF21</f>
        <v>0</v>
      </c>
      <c r="AI21" s="54"/>
    </row>
    <row r="22" spans="2:35" ht="15.75" customHeight="1" thickBot="1"/>
    <row r="23" spans="2:35" ht="15.75" customHeight="1">
      <c r="B23" s="772" t="s">
        <v>873</v>
      </c>
      <c r="C23" s="773"/>
      <c r="D23" s="774"/>
      <c r="E23" s="772" t="s">
        <v>63</v>
      </c>
      <c r="F23" s="773"/>
      <c r="G23" s="773"/>
      <c r="H23" s="773"/>
      <c r="I23" s="773"/>
      <c r="J23" s="773"/>
      <c r="K23" s="773"/>
      <c r="L23" s="34"/>
      <c r="M23" s="34"/>
      <c r="N23" s="34"/>
      <c r="O23" s="34"/>
      <c r="P23" s="34"/>
      <c r="Q23" s="34"/>
      <c r="R23" s="34"/>
      <c r="S23" s="34"/>
      <c r="T23" s="34"/>
      <c r="U23" s="34"/>
      <c r="V23" s="34"/>
      <c r="W23" s="34"/>
      <c r="X23" s="34"/>
      <c r="Y23" s="34"/>
      <c r="Z23" s="34"/>
      <c r="AA23" s="34"/>
      <c r="AB23" s="34"/>
      <c r="AC23" s="34"/>
      <c r="AD23" s="34"/>
      <c r="AE23" s="34"/>
      <c r="AF23" s="34"/>
      <c r="AG23" s="34"/>
      <c r="AH23" s="34"/>
      <c r="AI23" s="35"/>
    </row>
    <row r="24" spans="2:35" ht="15.75" customHeight="1" thickBot="1">
      <c r="B24" s="890" t="s">
        <v>27</v>
      </c>
      <c r="C24" s="891"/>
      <c r="D24" s="892"/>
      <c r="E24" s="406"/>
      <c r="F24" s="406"/>
      <c r="G24" s="406"/>
      <c r="H24" s="406"/>
      <c r="I24" s="57"/>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7"/>
    </row>
    <row r="25" spans="2:35" ht="13.5" customHeight="1" thickBot="1">
      <c r="B25" s="749" t="s">
        <v>28</v>
      </c>
      <c r="C25" s="749" t="s">
        <v>29</v>
      </c>
      <c r="D25" s="751" t="s">
        <v>30</v>
      </c>
      <c r="E25" s="751" t="s">
        <v>64</v>
      </c>
      <c r="F25" s="751" t="s">
        <v>32</v>
      </c>
      <c r="G25" s="753" t="s">
        <v>33</v>
      </c>
      <c r="H25" s="751" t="s">
        <v>34</v>
      </c>
      <c r="I25" s="763" t="s">
        <v>35</v>
      </c>
      <c r="J25" s="764"/>
      <c r="K25" s="776" t="s">
        <v>36</v>
      </c>
      <c r="L25" s="776"/>
      <c r="M25" s="763" t="s">
        <v>37</v>
      </c>
      <c r="N25" s="764"/>
      <c r="O25" s="776" t="s">
        <v>38</v>
      </c>
      <c r="P25" s="776"/>
      <c r="Q25" s="763" t="s">
        <v>39</v>
      </c>
      <c r="R25" s="764"/>
      <c r="S25" s="776" t="s">
        <v>40</v>
      </c>
      <c r="T25" s="776"/>
      <c r="U25" s="763" t="s">
        <v>41</v>
      </c>
      <c r="V25" s="764"/>
      <c r="W25" s="776" t="s">
        <v>42</v>
      </c>
      <c r="X25" s="776"/>
      <c r="Y25" s="763" t="s">
        <v>43</v>
      </c>
      <c r="Z25" s="764"/>
      <c r="AA25" s="776" t="s">
        <v>44</v>
      </c>
      <c r="AB25" s="776"/>
      <c r="AC25" s="763" t="s">
        <v>45</v>
      </c>
      <c r="AD25" s="764"/>
      <c r="AE25" s="776" t="s">
        <v>46</v>
      </c>
      <c r="AF25" s="776"/>
      <c r="AG25" s="731" t="s">
        <v>47</v>
      </c>
      <c r="AH25" s="731" t="s">
        <v>48</v>
      </c>
      <c r="AI25" s="731" t="s">
        <v>49</v>
      </c>
    </row>
    <row r="26" spans="2:35" ht="13.5" thickBot="1">
      <c r="B26" s="749"/>
      <c r="C26" s="749"/>
      <c r="D26" s="752"/>
      <c r="E26" s="752"/>
      <c r="F26" s="752"/>
      <c r="G26" s="760"/>
      <c r="H26" s="752"/>
      <c r="I26" s="39" t="s">
        <v>50</v>
      </c>
      <c r="J26" s="403" t="s">
        <v>51</v>
      </c>
      <c r="K26" s="39" t="s">
        <v>50</v>
      </c>
      <c r="L26" s="403" t="s">
        <v>51</v>
      </c>
      <c r="M26" s="39" t="s">
        <v>50</v>
      </c>
      <c r="N26" s="403" t="s">
        <v>51</v>
      </c>
      <c r="O26" s="39" t="s">
        <v>50</v>
      </c>
      <c r="P26" s="403" t="s">
        <v>51</v>
      </c>
      <c r="Q26" s="39" t="s">
        <v>50</v>
      </c>
      <c r="R26" s="403" t="s">
        <v>51</v>
      </c>
      <c r="S26" s="39" t="s">
        <v>50</v>
      </c>
      <c r="T26" s="403" t="s">
        <v>51</v>
      </c>
      <c r="U26" s="39" t="s">
        <v>50</v>
      </c>
      <c r="V26" s="403" t="s">
        <v>51</v>
      </c>
      <c r="W26" s="39" t="s">
        <v>50</v>
      </c>
      <c r="X26" s="403" t="s">
        <v>51</v>
      </c>
      <c r="Y26" s="39" t="s">
        <v>50</v>
      </c>
      <c r="Z26" s="403" t="s">
        <v>51</v>
      </c>
      <c r="AA26" s="39" t="s">
        <v>50</v>
      </c>
      <c r="AB26" s="403" t="s">
        <v>51</v>
      </c>
      <c r="AC26" s="39" t="s">
        <v>50</v>
      </c>
      <c r="AD26" s="403" t="s">
        <v>51</v>
      </c>
      <c r="AE26" s="39" t="s">
        <v>50</v>
      </c>
      <c r="AF26" s="403" t="s">
        <v>51</v>
      </c>
      <c r="AG26" s="732"/>
      <c r="AH26" s="732"/>
      <c r="AI26" s="732"/>
    </row>
    <row r="27" spans="2:35" ht="38.25">
      <c r="B27" s="770">
        <v>0.3</v>
      </c>
      <c r="C27" s="80" t="s">
        <v>65</v>
      </c>
      <c r="D27" s="77" t="s">
        <v>66</v>
      </c>
      <c r="E27" s="21">
        <v>0.125</v>
      </c>
      <c r="F27" s="3" t="s">
        <v>67</v>
      </c>
      <c r="G27" s="3">
        <v>0</v>
      </c>
      <c r="H27" s="5" t="s">
        <v>68</v>
      </c>
      <c r="I27" s="82"/>
      <c r="J27" s="83"/>
      <c r="K27" s="82"/>
      <c r="L27" s="83"/>
      <c r="M27" s="82">
        <v>1</v>
      </c>
      <c r="N27" s="83"/>
      <c r="O27" s="82"/>
      <c r="P27" s="83"/>
      <c r="Q27" s="82"/>
      <c r="R27" s="83"/>
      <c r="S27" s="82"/>
      <c r="T27" s="83"/>
      <c r="U27" s="82"/>
      <c r="V27" s="83"/>
      <c r="W27" s="82"/>
      <c r="X27" s="83"/>
      <c r="Y27" s="82"/>
      <c r="Z27" s="83"/>
      <c r="AA27" s="82"/>
      <c r="AB27" s="83"/>
      <c r="AC27" s="82"/>
      <c r="AD27" s="83"/>
      <c r="AE27" s="82"/>
      <c r="AF27" s="83"/>
      <c r="AG27" s="86">
        <f t="shared" ref="AG27:AH34" si="1">+I27+K27+M27+O27+Q27+S27+U27+W27+Y27+AA27+AC27+AE27</f>
        <v>1</v>
      </c>
      <c r="AH27" s="87">
        <f t="shared" si="1"/>
        <v>0</v>
      </c>
      <c r="AI27" s="44"/>
    </row>
    <row r="28" spans="2:35" ht="38.25">
      <c r="B28" s="1064"/>
      <c r="C28" s="6" t="s">
        <v>69</v>
      </c>
      <c r="D28" s="78" t="s">
        <v>70</v>
      </c>
      <c r="E28" s="131">
        <v>0.125</v>
      </c>
      <c r="F28" s="6" t="s">
        <v>71</v>
      </c>
      <c r="G28" s="6">
        <v>0</v>
      </c>
      <c r="H28" s="14" t="s">
        <v>71</v>
      </c>
      <c r="I28" s="90">
        <v>1</v>
      </c>
      <c r="J28" s="91"/>
      <c r="K28" s="90"/>
      <c r="L28" s="91"/>
      <c r="M28" s="90"/>
      <c r="N28" s="91"/>
      <c r="O28" s="90"/>
      <c r="P28" s="91"/>
      <c r="Q28" s="90"/>
      <c r="R28" s="91"/>
      <c r="S28" s="90"/>
      <c r="T28" s="91"/>
      <c r="U28" s="90"/>
      <c r="V28" s="91"/>
      <c r="W28" s="90"/>
      <c r="X28" s="91"/>
      <c r="Y28" s="90"/>
      <c r="Z28" s="91"/>
      <c r="AA28" s="90"/>
      <c r="AB28" s="91"/>
      <c r="AC28" s="90"/>
      <c r="AD28" s="91"/>
      <c r="AE28" s="90"/>
      <c r="AF28" s="91"/>
      <c r="AG28" s="93">
        <f t="shared" si="1"/>
        <v>1</v>
      </c>
      <c r="AH28" s="94">
        <f t="shared" si="1"/>
        <v>0</v>
      </c>
      <c r="AI28" s="49"/>
    </row>
    <row r="29" spans="2:35" ht="25.5">
      <c r="B29" s="1064"/>
      <c r="C29" s="107" t="s">
        <v>72</v>
      </c>
      <c r="D29" s="78" t="s">
        <v>73</v>
      </c>
      <c r="E29" s="131">
        <v>0.125</v>
      </c>
      <c r="F29" s="6" t="s">
        <v>74</v>
      </c>
      <c r="G29" s="6">
        <v>0</v>
      </c>
      <c r="H29" s="14" t="s">
        <v>75</v>
      </c>
      <c r="I29" s="90"/>
      <c r="J29" s="91"/>
      <c r="K29" s="90"/>
      <c r="L29" s="91"/>
      <c r="M29" s="90">
        <v>0.1</v>
      </c>
      <c r="N29" s="91"/>
      <c r="O29" s="90">
        <v>0.1</v>
      </c>
      <c r="P29" s="91"/>
      <c r="Q29" s="90">
        <v>0.1</v>
      </c>
      <c r="R29" s="91"/>
      <c r="S29" s="90">
        <v>0.1</v>
      </c>
      <c r="T29" s="91"/>
      <c r="U29" s="90">
        <v>0.1</v>
      </c>
      <c r="V29" s="91"/>
      <c r="W29" s="90">
        <v>0.1</v>
      </c>
      <c r="X29" s="91"/>
      <c r="Y29" s="90">
        <v>0.1</v>
      </c>
      <c r="Z29" s="91"/>
      <c r="AA29" s="90">
        <v>0.1</v>
      </c>
      <c r="AB29" s="91"/>
      <c r="AC29" s="90">
        <v>0.1</v>
      </c>
      <c r="AD29" s="91"/>
      <c r="AE29" s="90">
        <v>0.1</v>
      </c>
      <c r="AF29" s="91"/>
      <c r="AG29" s="93">
        <f t="shared" si="1"/>
        <v>0.99999999999999989</v>
      </c>
      <c r="AH29" s="94">
        <f t="shared" si="1"/>
        <v>0</v>
      </c>
      <c r="AI29" s="49"/>
    </row>
    <row r="30" spans="2:35" ht="25.5">
      <c r="B30" s="1064"/>
      <c r="C30" s="6" t="s">
        <v>76</v>
      </c>
      <c r="D30" s="78" t="s">
        <v>77</v>
      </c>
      <c r="E30" s="131">
        <v>0.125</v>
      </c>
      <c r="F30" s="6" t="s">
        <v>78</v>
      </c>
      <c r="G30" s="6">
        <v>0</v>
      </c>
      <c r="H30" s="14" t="s">
        <v>68</v>
      </c>
      <c r="I30" s="90"/>
      <c r="J30" s="91"/>
      <c r="K30" s="90"/>
      <c r="L30" s="91"/>
      <c r="M30" s="90"/>
      <c r="N30" s="91"/>
      <c r="O30" s="90">
        <v>0.2</v>
      </c>
      <c r="P30" s="91"/>
      <c r="Q30" s="90">
        <v>0.8</v>
      </c>
      <c r="R30" s="91"/>
      <c r="S30" s="90"/>
      <c r="T30" s="91"/>
      <c r="U30" s="90"/>
      <c r="V30" s="91"/>
      <c r="W30" s="90"/>
      <c r="X30" s="91"/>
      <c r="Y30" s="90"/>
      <c r="Z30" s="91"/>
      <c r="AA30" s="90"/>
      <c r="AB30" s="91"/>
      <c r="AC30" s="90"/>
      <c r="AD30" s="91"/>
      <c r="AE30" s="90"/>
      <c r="AF30" s="91"/>
      <c r="AG30" s="93">
        <f t="shared" si="1"/>
        <v>1</v>
      </c>
      <c r="AH30" s="94">
        <f t="shared" si="1"/>
        <v>0</v>
      </c>
      <c r="AI30" s="49"/>
    </row>
    <row r="31" spans="2:35" ht="51">
      <c r="B31" s="1064"/>
      <c r="C31" s="107" t="s">
        <v>79</v>
      </c>
      <c r="D31" s="78" t="s">
        <v>80</v>
      </c>
      <c r="E31" s="131">
        <v>0.125</v>
      </c>
      <c r="F31" s="6" t="s">
        <v>81</v>
      </c>
      <c r="G31" s="15">
        <v>0</v>
      </c>
      <c r="H31" s="14" t="s">
        <v>82</v>
      </c>
      <c r="I31" s="90"/>
      <c r="J31" s="91"/>
      <c r="K31" s="90"/>
      <c r="L31" s="91"/>
      <c r="M31" s="90"/>
      <c r="N31" s="91"/>
      <c r="O31" s="90"/>
      <c r="P31" s="91"/>
      <c r="Q31" s="90"/>
      <c r="R31" s="91"/>
      <c r="S31" s="90">
        <v>0.4</v>
      </c>
      <c r="T31" s="91"/>
      <c r="U31" s="90">
        <v>0.6</v>
      </c>
      <c r="V31" s="91"/>
      <c r="W31" s="90"/>
      <c r="X31" s="91"/>
      <c r="Y31" s="90"/>
      <c r="Z31" s="91"/>
      <c r="AA31" s="90"/>
      <c r="AB31" s="91"/>
      <c r="AC31" s="90"/>
      <c r="AD31" s="91"/>
      <c r="AE31" s="90"/>
      <c r="AF31" s="91"/>
      <c r="AG31" s="93">
        <f t="shared" si="1"/>
        <v>1</v>
      </c>
      <c r="AH31" s="94">
        <f t="shared" si="1"/>
        <v>0</v>
      </c>
      <c r="AI31" s="49"/>
    </row>
    <row r="32" spans="2:35" ht="51">
      <c r="B32" s="1064"/>
      <c r="C32" s="6" t="s">
        <v>83</v>
      </c>
      <c r="D32" s="78" t="s">
        <v>84</v>
      </c>
      <c r="E32" s="131">
        <v>0.125</v>
      </c>
      <c r="F32" s="6" t="s">
        <v>85</v>
      </c>
      <c r="G32" s="6">
        <v>0</v>
      </c>
      <c r="H32" s="14" t="s">
        <v>85</v>
      </c>
      <c r="I32" s="90"/>
      <c r="J32" s="91"/>
      <c r="K32" s="90"/>
      <c r="L32" s="91"/>
      <c r="M32" s="90"/>
      <c r="N32" s="91"/>
      <c r="O32" s="90"/>
      <c r="P32" s="91"/>
      <c r="Q32" s="90"/>
      <c r="R32" s="91"/>
      <c r="S32" s="90">
        <v>0.4</v>
      </c>
      <c r="T32" s="91"/>
      <c r="U32" s="90">
        <v>0.6</v>
      </c>
      <c r="V32" s="91"/>
      <c r="W32" s="90"/>
      <c r="X32" s="91"/>
      <c r="Y32" s="90"/>
      <c r="Z32" s="91"/>
      <c r="AA32" s="90"/>
      <c r="AB32" s="91"/>
      <c r="AC32" s="90"/>
      <c r="AD32" s="91"/>
      <c r="AE32" s="90"/>
      <c r="AF32" s="91"/>
      <c r="AG32" s="93">
        <f t="shared" si="1"/>
        <v>1</v>
      </c>
      <c r="AH32" s="94">
        <f t="shared" si="1"/>
        <v>0</v>
      </c>
      <c r="AI32" s="49"/>
    </row>
    <row r="33" spans="2:35" ht="56.25" customHeight="1">
      <c r="B33" s="1064"/>
      <c r="C33" s="107" t="s">
        <v>86</v>
      </c>
      <c r="D33" s="78" t="s">
        <v>87</v>
      </c>
      <c r="E33" s="131">
        <v>0.125</v>
      </c>
      <c r="F33" s="6" t="s">
        <v>88</v>
      </c>
      <c r="G33" s="6">
        <v>0</v>
      </c>
      <c r="H33" s="14" t="s">
        <v>88</v>
      </c>
      <c r="I33" s="90"/>
      <c r="J33" s="91"/>
      <c r="K33" s="90"/>
      <c r="L33" s="91"/>
      <c r="M33" s="90"/>
      <c r="N33" s="91"/>
      <c r="O33" s="90"/>
      <c r="P33" s="91"/>
      <c r="Q33" s="90"/>
      <c r="R33" s="91"/>
      <c r="S33" s="90"/>
      <c r="T33" s="91"/>
      <c r="U33" s="90">
        <v>1</v>
      </c>
      <c r="V33" s="91"/>
      <c r="W33" s="90"/>
      <c r="X33" s="91"/>
      <c r="Y33" s="90"/>
      <c r="Z33" s="91"/>
      <c r="AA33" s="90"/>
      <c r="AB33" s="91"/>
      <c r="AC33" s="90"/>
      <c r="AD33" s="91"/>
      <c r="AE33" s="90"/>
      <c r="AF33" s="91"/>
      <c r="AG33" s="93">
        <f t="shared" si="1"/>
        <v>1</v>
      </c>
      <c r="AH33" s="94">
        <f t="shared" si="1"/>
        <v>0</v>
      </c>
      <c r="AI33" s="49"/>
    </row>
    <row r="34" spans="2:35" ht="52.5" customHeight="1" thickBot="1">
      <c r="B34" s="771"/>
      <c r="C34" s="8" t="s">
        <v>89</v>
      </c>
      <c r="D34" s="79" t="s">
        <v>90</v>
      </c>
      <c r="E34" s="22">
        <v>0.125</v>
      </c>
      <c r="F34" s="8" t="s">
        <v>88</v>
      </c>
      <c r="G34" s="8">
        <v>0</v>
      </c>
      <c r="H34" s="10" t="s">
        <v>88</v>
      </c>
      <c r="I34" s="101"/>
      <c r="J34" s="102"/>
      <c r="K34" s="101">
        <v>1</v>
      </c>
      <c r="L34" s="102"/>
      <c r="M34" s="101"/>
      <c r="N34" s="102"/>
      <c r="O34" s="101"/>
      <c r="P34" s="102"/>
      <c r="Q34" s="101"/>
      <c r="R34" s="102"/>
      <c r="S34" s="101"/>
      <c r="T34" s="102"/>
      <c r="U34" s="101"/>
      <c r="V34" s="102"/>
      <c r="W34" s="101"/>
      <c r="X34" s="102"/>
      <c r="Y34" s="101"/>
      <c r="Z34" s="102"/>
      <c r="AA34" s="101"/>
      <c r="AB34" s="102"/>
      <c r="AC34" s="101"/>
      <c r="AD34" s="102"/>
      <c r="AE34" s="101"/>
      <c r="AF34" s="102"/>
      <c r="AG34" s="93">
        <f t="shared" si="1"/>
        <v>1</v>
      </c>
      <c r="AH34" s="94">
        <f t="shared" si="1"/>
        <v>0</v>
      </c>
      <c r="AI34" s="54"/>
    </row>
    <row r="35" spans="2:35" ht="19.5" customHeight="1" thickBot="1">
      <c r="B35" s="16"/>
      <c r="C35" s="16"/>
      <c r="D35" s="15"/>
      <c r="E35" s="17"/>
      <c r="F35" s="15"/>
      <c r="G35" s="15"/>
      <c r="H35" s="15"/>
      <c r="I35" s="55"/>
      <c r="J35" s="58"/>
      <c r="K35" s="55"/>
      <c r="L35" s="58"/>
      <c r="M35" s="55"/>
      <c r="N35" s="58"/>
      <c r="O35" s="55"/>
      <c r="P35" s="58"/>
      <c r="Q35" s="55"/>
      <c r="R35" s="58"/>
      <c r="S35" s="55"/>
      <c r="T35" s="58"/>
      <c r="U35" s="55"/>
      <c r="V35" s="58"/>
      <c r="W35" s="55"/>
      <c r="X35" s="58"/>
      <c r="Y35" s="55"/>
      <c r="Z35" s="58"/>
      <c r="AA35" s="55"/>
      <c r="AB35" s="58"/>
      <c r="AC35" s="55"/>
      <c r="AD35" s="58"/>
      <c r="AE35" s="55"/>
      <c r="AF35" s="58"/>
      <c r="AG35" s="55"/>
      <c r="AH35" s="58"/>
      <c r="AI35" s="59"/>
    </row>
    <row r="36" spans="2:35" ht="15.75" customHeight="1">
      <c r="B36" s="772" t="s">
        <v>874</v>
      </c>
      <c r="C36" s="773"/>
      <c r="D36" s="774"/>
      <c r="E36" s="772" t="s">
        <v>91</v>
      </c>
      <c r="F36" s="773"/>
      <c r="G36" s="773"/>
      <c r="H36" s="773"/>
      <c r="I36" s="773"/>
      <c r="J36" s="773"/>
      <c r="K36" s="773"/>
      <c r="L36" s="34"/>
      <c r="M36" s="34"/>
      <c r="N36" s="34"/>
      <c r="O36" s="34"/>
      <c r="P36" s="34"/>
      <c r="Q36" s="34"/>
      <c r="R36" s="34"/>
      <c r="S36" s="34"/>
      <c r="T36" s="34"/>
      <c r="U36" s="34"/>
      <c r="V36" s="34"/>
      <c r="W36" s="34"/>
      <c r="X36" s="34"/>
      <c r="Y36" s="34"/>
      <c r="Z36" s="34"/>
      <c r="AA36" s="34"/>
      <c r="AB36" s="34"/>
      <c r="AC36" s="34"/>
      <c r="AD36" s="34"/>
      <c r="AE36" s="34"/>
      <c r="AF36" s="34"/>
      <c r="AG36" s="34"/>
      <c r="AH36" s="34"/>
      <c r="AI36" s="35"/>
    </row>
    <row r="37" spans="2:35" ht="15.75" customHeight="1" thickBot="1">
      <c r="B37" s="890" t="s">
        <v>27</v>
      </c>
      <c r="C37" s="891"/>
      <c r="D37" s="892"/>
      <c r="E37" s="406"/>
      <c r="F37" s="406"/>
      <c r="G37" s="406"/>
      <c r="H37" s="406"/>
      <c r="I37" s="57"/>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7"/>
    </row>
    <row r="38" spans="2:35" ht="13.5" customHeight="1" thickBot="1">
      <c r="B38" s="749" t="s">
        <v>28</v>
      </c>
      <c r="C38" s="749" t="s">
        <v>29</v>
      </c>
      <c r="D38" s="751" t="s">
        <v>30</v>
      </c>
      <c r="E38" s="751" t="s">
        <v>64</v>
      </c>
      <c r="F38" s="751" t="s">
        <v>32</v>
      </c>
      <c r="G38" s="753" t="s">
        <v>33</v>
      </c>
      <c r="H38" s="751" t="s">
        <v>34</v>
      </c>
      <c r="I38" s="763" t="s">
        <v>35</v>
      </c>
      <c r="J38" s="764"/>
      <c r="K38" s="776" t="s">
        <v>36</v>
      </c>
      <c r="L38" s="776"/>
      <c r="M38" s="763" t="s">
        <v>37</v>
      </c>
      <c r="N38" s="764"/>
      <c r="O38" s="776" t="s">
        <v>38</v>
      </c>
      <c r="P38" s="776"/>
      <c r="Q38" s="763" t="s">
        <v>39</v>
      </c>
      <c r="R38" s="764"/>
      <c r="S38" s="776" t="s">
        <v>40</v>
      </c>
      <c r="T38" s="776"/>
      <c r="U38" s="763" t="s">
        <v>41</v>
      </c>
      <c r="V38" s="764"/>
      <c r="W38" s="776" t="s">
        <v>42</v>
      </c>
      <c r="X38" s="776"/>
      <c r="Y38" s="763" t="s">
        <v>43</v>
      </c>
      <c r="Z38" s="764"/>
      <c r="AA38" s="776" t="s">
        <v>44</v>
      </c>
      <c r="AB38" s="776"/>
      <c r="AC38" s="763" t="s">
        <v>45</v>
      </c>
      <c r="AD38" s="764"/>
      <c r="AE38" s="776" t="s">
        <v>46</v>
      </c>
      <c r="AF38" s="776"/>
      <c r="AG38" s="731" t="s">
        <v>47</v>
      </c>
      <c r="AH38" s="731" t="s">
        <v>48</v>
      </c>
      <c r="AI38" s="731" t="s">
        <v>49</v>
      </c>
    </row>
    <row r="39" spans="2:35" ht="13.5" thickBot="1">
      <c r="B39" s="750"/>
      <c r="C39" s="750"/>
      <c r="D39" s="752"/>
      <c r="E39" s="752"/>
      <c r="F39" s="752"/>
      <c r="G39" s="754"/>
      <c r="H39" s="752"/>
      <c r="I39" s="39" t="s">
        <v>50</v>
      </c>
      <c r="J39" s="403" t="s">
        <v>51</v>
      </c>
      <c r="K39" s="39" t="s">
        <v>50</v>
      </c>
      <c r="L39" s="403" t="s">
        <v>51</v>
      </c>
      <c r="M39" s="39" t="s">
        <v>50</v>
      </c>
      <c r="N39" s="403" t="s">
        <v>51</v>
      </c>
      <c r="O39" s="39" t="s">
        <v>50</v>
      </c>
      <c r="P39" s="403" t="s">
        <v>51</v>
      </c>
      <c r="Q39" s="39" t="s">
        <v>50</v>
      </c>
      <c r="R39" s="403" t="s">
        <v>51</v>
      </c>
      <c r="S39" s="39" t="s">
        <v>50</v>
      </c>
      <c r="T39" s="403" t="s">
        <v>51</v>
      </c>
      <c r="U39" s="39" t="s">
        <v>50</v>
      </c>
      <c r="V39" s="403" t="s">
        <v>51</v>
      </c>
      <c r="W39" s="39" t="s">
        <v>50</v>
      </c>
      <c r="X39" s="403" t="s">
        <v>51</v>
      </c>
      <c r="Y39" s="39" t="s">
        <v>50</v>
      </c>
      <c r="Z39" s="403" t="s">
        <v>51</v>
      </c>
      <c r="AA39" s="39" t="s">
        <v>50</v>
      </c>
      <c r="AB39" s="403" t="s">
        <v>51</v>
      </c>
      <c r="AC39" s="39" t="s">
        <v>50</v>
      </c>
      <c r="AD39" s="403" t="s">
        <v>51</v>
      </c>
      <c r="AE39" s="39" t="s">
        <v>50</v>
      </c>
      <c r="AF39" s="403" t="s">
        <v>51</v>
      </c>
      <c r="AG39" s="732"/>
      <c r="AH39" s="732"/>
      <c r="AI39" s="732"/>
    </row>
    <row r="40" spans="2:35" ht="47.25" customHeight="1" thickBot="1">
      <c r="B40" s="1095">
        <v>0.2</v>
      </c>
      <c r="C40" s="3" t="s">
        <v>92</v>
      </c>
      <c r="D40" s="77" t="s">
        <v>958</v>
      </c>
      <c r="E40" s="21">
        <v>0.33333333333333337</v>
      </c>
      <c r="F40" s="3" t="s">
        <v>93</v>
      </c>
      <c r="G40" s="3">
        <v>0</v>
      </c>
      <c r="H40" s="3" t="s">
        <v>93</v>
      </c>
      <c r="I40" s="82"/>
      <c r="J40" s="83"/>
      <c r="K40" s="82"/>
      <c r="L40" s="83"/>
      <c r="M40" s="82">
        <v>1</v>
      </c>
      <c r="N40" s="83"/>
      <c r="O40" s="82"/>
      <c r="P40" s="83"/>
      <c r="Q40" s="82"/>
      <c r="R40" s="83"/>
      <c r="S40" s="82"/>
      <c r="T40" s="83"/>
      <c r="U40" s="82"/>
      <c r="V40" s="83"/>
      <c r="W40" s="82"/>
      <c r="X40" s="83"/>
      <c r="Y40" s="82"/>
      <c r="Z40" s="83"/>
      <c r="AA40" s="82"/>
      <c r="AB40" s="83"/>
      <c r="AC40" s="82"/>
      <c r="AD40" s="83"/>
      <c r="AE40" s="82"/>
      <c r="AF40" s="83"/>
      <c r="AG40" s="86">
        <f t="shared" ref="AG40:AH41" si="2">+I40+K40+M40+O40+Q40+S40+U40+W40+Y40+AA40+AC40+AE40</f>
        <v>1</v>
      </c>
      <c r="AH40" s="87">
        <f t="shared" si="2"/>
        <v>0</v>
      </c>
      <c r="AI40" s="44"/>
    </row>
    <row r="41" spans="2:35" ht="63.75" customHeight="1">
      <c r="B41" s="1096"/>
      <c r="C41" s="107" t="s">
        <v>94</v>
      </c>
      <c r="D41" s="105" t="s">
        <v>959</v>
      </c>
      <c r="E41" s="108">
        <v>0.33333333333333337</v>
      </c>
      <c r="F41" s="18" t="s">
        <v>95</v>
      </c>
      <c r="G41" s="18">
        <v>0</v>
      </c>
      <c r="H41" s="18" t="s">
        <v>95</v>
      </c>
      <c r="I41" s="109"/>
      <c r="J41" s="110"/>
      <c r="K41" s="109"/>
      <c r="L41" s="110"/>
      <c r="M41" s="109">
        <v>1</v>
      </c>
      <c r="N41" s="110"/>
      <c r="O41" s="109"/>
      <c r="P41" s="110"/>
      <c r="Q41" s="109"/>
      <c r="R41" s="110"/>
      <c r="S41" s="109"/>
      <c r="T41" s="110"/>
      <c r="U41" s="109"/>
      <c r="V41" s="110"/>
      <c r="W41" s="109"/>
      <c r="X41" s="110"/>
      <c r="Y41" s="109"/>
      <c r="Z41" s="110"/>
      <c r="AA41" s="109"/>
      <c r="AB41" s="110"/>
      <c r="AC41" s="109"/>
      <c r="AD41" s="110"/>
      <c r="AE41" s="109"/>
      <c r="AF41" s="110"/>
      <c r="AG41" s="86">
        <f t="shared" si="2"/>
        <v>1</v>
      </c>
      <c r="AH41" s="87">
        <f t="shared" si="2"/>
        <v>0</v>
      </c>
      <c r="AI41" s="60"/>
    </row>
    <row r="42" spans="2:35" ht="45" customHeight="1" thickBot="1">
      <c r="B42" s="1097"/>
      <c r="C42" s="111" t="s">
        <v>96</v>
      </c>
      <c r="D42" s="106" t="s">
        <v>97</v>
      </c>
      <c r="E42" s="112">
        <v>0.33333333333333337</v>
      </c>
      <c r="F42" s="19" t="s">
        <v>98</v>
      </c>
      <c r="G42" s="19">
        <v>0</v>
      </c>
      <c r="H42" s="19" t="s">
        <v>98</v>
      </c>
      <c r="I42" s="113"/>
      <c r="J42" s="98"/>
      <c r="K42" s="113"/>
      <c r="L42" s="98"/>
      <c r="M42" s="113">
        <v>1</v>
      </c>
      <c r="N42" s="98"/>
      <c r="O42" s="113"/>
      <c r="P42" s="98"/>
      <c r="Q42" s="113"/>
      <c r="R42" s="98"/>
      <c r="S42" s="113"/>
      <c r="T42" s="98"/>
      <c r="U42" s="113"/>
      <c r="V42" s="98"/>
      <c r="W42" s="113"/>
      <c r="X42" s="98"/>
      <c r="Y42" s="113"/>
      <c r="Z42" s="98"/>
      <c r="AA42" s="113"/>
      <c r="AB42" s="98"/>
      <c r="AC42" s="113"/>
      <c r="AD42" s="98"/>
      <c r="AE42" s="113"/>
      <c r="AF42" s="98"/>
      <c r="AG42" s="103">
        <f t="shared" ref="AG42:AH42" si="3">+I42+K42+M42+O42+Q42+S42+U42+W42+Y42+AA42+AC42+AE42</f>
        <v>1</v>
      </c>
      <c r="AH42" s="104">
        <f t="shared" si="3"/>
        <v>0</v>
      </c>
      <c r="AI42" s="61"/>
    </row>
    <row r="43" spans="2:35" s="20" customFormat="1" ht="13.5" thickBot="1">
      <c r="B43" s="12"/>
      <c r="C43" s="11"/>
      <c r="D43" s="11"/>
      <c r="E43" s="12"/>
      <c r="F43" s="11"/>
      <c r="G43" s="11"/>
      <c r="H43" s="11"/>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6"/>
    </row>
    <row r="44" spans="2:35" ht="15.75" customHeight="1">
      <c r="B44" s="772" t="s">
        <v>876</v>
      </c>
      <c r="C44" s="773"/>
      <c r="D44" s="774"/>
      <c r="E44" s="772" t="s">
        <v>99</v>
      </c>
      <c r="F44" s="773"/>
      <c r="G44" s="773"/>
      <c r="H44" s="774"/>
      <c r="I44" s="62"/>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5"/>
    </row>
    <row r="45" spans="2:35" ht="15.75" customHeight="1" thickBot="1">
      <c r="B45" s="890" t="s">
        <v>27</v>
      </c>
      <c r="C45" s="891"/>
      <c r="D45" s="892"/>
      <c r="E45" s="406"/>
      <c r="F45" s="406"/>
      <c r="G45" s="406"/>
      <c r="H45" s="406"/>
      <c r="I45" s="57"/>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7"/>
    </row>
    <row r="46" spans="2:35" ht="13.5" customHeight="1" thickBot="1">
      <c r="B46" s="749" t="s">
        <v>28</v>
      </c>
      <c r="C46" s="749" t="s">
        <v>29</v>
      </c>
      <c r="D46" s="751" t="s">
        <v>30</v>
      </c>
      <c r="E46" s="751" t="s">
        <v>64</v>
      </c>
      <c r="F46" s="751" t="s">
        <v>32</v>
      </c>
      <c r="G46" s="753" t="s">
        <v>33</v>
      </c>
      <c r="H46" s="751" t="s">
        <v>34</v>
      </c>
      <c r="I46" s="763" t="s">
        <v>35</v>
      </c>
      <c r="J46" s="764"/>
      <c r="K46" s="776" t="s">
        <v>36</v>
      </c>
      <c r="L46" s="776"/>
      <c r="M46" s="763" t="s">
        <v>37</v>
      </c>
      <c r="N46" s="764"/>
      <c r="O46" s="776" t="s">
        <v>38</v>
      </c>
      <c r="P46" s="776"/>
      <c r="Q46" s="763" t="s">
        <v>39</v>
      </c>
      <c r="R46" s="764"/>
      <c r="S46" s="776" t="s">
        <v>40</v>
      </c>
      <c r="T46" s="776"/>
      <c r="U46" s="763" t="s">
        <v>41</v>
      </c>
      <c r="V46" s="764"/>
      <c r="W46" s="776" t="s">
        <v>42</v>
      </c>
      <c r="X46" s="776"/>
      <c r="Y46" s="763" t="s">
        <v>43</v>
      </c>
      <c r="Z46" s="764"/>
      <c r="AA46" s="776" t="s">
        <v>44</v>
      </c>
      <c r="AB46" s="776"/>
      <c r="AC46" s="763" t="s">
        <v>45</v>
      </c>
      <c r="AD46" s="764"/>
      <c r="AE46" s="776" t="s">
        <v>46</v>
      </c>
      <c r="AF46" s="776"/>
      <c r="AG46" s="731" t="s">
        <v>47</v>
      </c>
      <c r="AH46" s="731" t="s">
        <v>48</v>
      </c>
      <c r="AI46" s="731" t="s">
        <v>49</v>
      </c>
    </row>
    <row r="47" spans="2:35" ht="13.5" thickBot="1">
      <c r="B47" s="750"/>
      <c r="C47" s="750"/>
      <c r="D47" s="752"/>
      <c r="E47" s="752"/>
      <c r="F47" s="752"/>
      <c r="G47" s="754"/>
      <c r="H47" s="752"/>
      <c r="I47" s="39" t="s">
        <v>50</v>
      </c>
      <c r="J47" s="403" t="s">
        <v>51</v>
      </c>
      <c r="K47" s="39" t="s">
        <v>50</v>
      </c>
      <c r="L47" s="403" t="s">
        <v>51</v>
      </c>
      <c r="M47" s="39" t="s">
        <v>50</v>
      </c>
      <c r="N47" s="403" t="s">
        <v>51</v>
      </c>
      <c r="O47" s="39" t="s">
        <v>50</v>
      </c>
      <c r="P47" s="403" t="s">
        <v>51</v>
      </c>
      <c r="Q47" s="39" t="s">
        <v>50</v>
      </c>
      <c r="R47" s="403" t="s">
        <v>51</v>
      </c>
      <c r="S47" s="39" t="s">
        <v>50</v>
      </c>
      <c r="T47" s="403" t="s">
        <v>51</v>
      </c>
      <c r="U47" s="39" t="s">
        <v>50</v>
      </c>
      <c r="V47" s="403" t="s">
        <v>51</v>
      </c>
      <c r="W47" s="39" t="s">
        <v>50</v>
      </c>
      <c r="X47" s="403" t="s">
        <v>51</v>
      </c>
      <c r="Y47" s="39" t="s">
        <v>50</v>
      </c>
      <c r="Z47" s="403" t="s">
        <v>51</v>
      </c>
      <c r="AA47" s="39" t="s">
        <v>50</v>
      </c>
      <c r="AB47" s="403" t="s">
        <v>51</v>
      </c>
      <c r="AC47" s="39" t="s">
        <v>50</v>
      </c>
      <c r="AD47" s="403" t="s">
        <v>51</v>
      </c>
      <c r="AE47" s="39" t="s">
        <v>50</v>
      </c>
      <c r="AF47" s="403" t="s">
        <v>51</v>
      </c>
      <c r="AG47" s="732"/>
      <c r="AH47" s="732"/>
      <c r="AI47" s="732"/>
    </row>
    <row r="48" spans="2:35" ht="25.5">
      <c r="B48" s="834">
        <v>0.2</v>
      </c>
      <c r="C48" s="3" t="s">
        <v>385</v>
      </c>
      <c r="D48" s="114" t="s">
        <v>101</v>
      </c>
      <c r="E48" s="132">
        <v>0.7</v>
      </c>
      <c r="F48" s="21" t="s">
        <v>102</v>
      </c>
      <c r="G48" s="3">
        <v>0</v>
      </c>
      <c r="H48" s="5" t="s">
        <v>103</v>
      </c>
      <c r="I48" s="82"/>
      <c r="J48" s="63"/>
      <c r="K48" s="64"/>
      <c r="L48" s="63"/>
      <c r="M48" s="64">
        <v>0.5</v>
      </c>
      <c r="N48" s="63"/>
      <c r="O48" s="64"/>
      <c r="P48" s="63"/>
      <c r="Q48" s="64"/>
      <c r="R48" s="63"/>
      <c r="S48" s="64">
        <v>0.5</v>
      </c>
      <c r="T48" s="63"/>
      <c r="U48" s="64"/>
      <c r="V48" s="63"/>
      <c r="W48" s="64"/>
      <c r="X48" s="63"/>
      <c r="Y48" s="64"/>
      <c r="Z48" s="63"/>
      <c r="AA48" s="64"/>
      <c r="AB48" s="63"/>
      <c r="AC48" s="64"/>
      <c r="AD48" s="63"/>
      <c r="AE48" s="64"/>
      <c r="AF48" s="63"/>
      <c r="AG48" s="64">
        <f t="shared" ref="AG48:AH49" si="4">+I48+K48+M48+O48+Q48+S48+U48+W48+Y48+AA48+AC48+AE48</f>
        <v>1</v>
      </c>
      <c r="AH48" s="63">
        <f t="shared" si="4"/>
        <v>0</v>
      </c>
      <c r="AI48" s="67"/>
    </row>
    <row r="49" spans="2:35" ht="39" thickBot="1">
      <c r="B49" s="835"/>
      <c r="C49" s="8" t="s">
        <v>320</v>
      </c>
      <c r="D49" s="115" t="s">
        <v>104</v>
      </c>
      <c r="E49" s="133">
        <v>0.3</v>
      </c>
      <c r="F49" s="22" t="s">
        <v>105</v>
      </c>
      <c r="G49" s="8">
        <v>0</v>
      </c>
      <c r="H49" s="10" t="s">
        <v>106</v>
      </c>
      <c r="I49" s="1385"/>
      <c r="J49" s="1373"/>
      <c r="K49" s="1385"/>
      <c r="L49" s="1373"/>
      <c r="M49" s="1385"/>
      <c r="N49" s="1386"/>
      <c r="O49" s="1387">
        <v>0.33333333333333337</v>
      </c>
      <c r="P49" s="1386"/>
      <c r="Q49" s="1387">
        <v>0.33333333333333337</v>
      </c>
      <c r="R49" s="1386"/>
      <c r="S49" s="1387">
        <v>0.33333333333333337</v>
      </c>
      <c r="T49" s="68"/>
      <c r="U49" s="69"/>
      <c r="V49" s="68"/>
      <c r="W49" s="69"/>
      <c r="X49" s="68"/>
      <c r="Y49" s="69"/>
      <c r="Z49" s="68"/>
      <c r="AA49" s="69"/>
      <c r="AB49" s="68"/>
      <c r="AC49" s="69"/>
      <c r="AD49" s="68"/>
      <c r="AE49" s="69"/>
      <c r="AF49" s="68"/>
      <c r="AG49" s="69">
        <f t="shared" si="4"/>
        <v>1</v>
      </c>
      <c r="AH49" s="68">
        <f t="shared" si="4"/>
        <v>0</v>
      </c>
      <c r="AI49" s="72"/>
    </row>
    <row r="50" spans="2:35" s="26" customFormat="1" ht="18" customHeight="1" thickBot="1">
      <c r="B50" s="23"/>
      <c r="C50" s="24"/>
      <c r="D50" s="73"/>
      <c r="E50" s="24"/>
      <c r="F50" s="25"/>
      <c r="G50" s="24"/>
      <c r="H50" s="24"/>
      <c r="I50" s="74"/>
      <c r="J50" s="75"/>
      <c r="K50" s="75"/>
      <c r="L50" s="75"/>
      <c r="M50" s="74"/>
      <c r="N50" s="74"/>
      <c r="O50" s="74"/>
      <c r="P50" s="74"/>
      <c r="Q50" s="74"/>
      <c r="R50" s="74"/>
      <c r="S50" s="74"/>
      <c r="T50" s="74"/>
      <c r="U50" s="74"/>
      <c r="V50" s="74"/>
      <c r="W50" s="74"/>
      <c r="X50" s="74"/>
      <c r="Y50" s="74"/>
      <c r="Z50" s="74"/>
      <c r="AA50" s="74"/>
      <c r="AB50" s="74"/>
      <c r="AC50" s="74"/>
      <c r="AD50" s="74"/>
      <c r="AE50" s="74"/>
      <c r="AF50" s="74"/>
      <c r="AG50" s="74"/>
      <c r="AH50" s="74"/>
      <c r="AI50" s="76"/>
    </row>
    <row r="51" spans="2:35" s="2" customFormat="1">
      <c r="B51" s="765" t="s">
        <v>4</v>
      </c>
      <c r="C51" s="766"/>
      <c r="D51" s="767" t="s">
        <v>5</v>
      </c>
      <c r="E51" s="768"/>
      <c r="F51" s="768"/>
      <c r="G51" s="768"/>
      <c r="H51" s="768"/>
      <c r="I51" s="768"/>
      <c r="J51" s="769"/>
      <c r="K51" s="933" t="s">
        <v>6</v>
      </c>
      <c r="L51" s="934"/>
      <c r="M51" s="934"/>
      <c r="N51" s="934"/>
      <c r="O51" s="934"/>
      <c r="P51" s="934"/>
      <c r="Q51" s="934"/>
      <c r="R51" s="934"/>
      <c r="S51" s="934"/>
      <c r="T51" s="934"/>
      <c r="U51" s="934"/>
      <c r="V51" s="934"/>
      <c r="W51" s="934"/>
      <c r="X51" s="934"/>
      <c r="Y51" s="934"/>
      <c r="Z51" s="934"/>
      <c r="AA51" s="934"/>
      <c r="AB51" s="934"/>
      <c r="AC51" s="934"/>
      <c r="AD51" s="934"/>
      <c r="AE51" s="934"/>
      <c r="AF51" s="934"/>
      <c r="AG51" s="934"/>
      <c r="AH51" s="934"/>
      <c r="AI51" s="935"/>
    </row>
    <row r="52" spans="2:35" s="2" customFormat="1">
      <c r="B52" s="839">
        <v>2016</v>
      </c>
      <c r="C52" s="840"/>
      <c r="D52" s="843" t="s">
        <v>7</v>
      </c>
      <c r="E52" s="844"/>
      <c r="F52" s="844"/>
      <c r="G52" s="844"/>
      <c r="H52" s="844"/>
      <c r="I52" s="844"/>
      <c r="J52" s="845"/>
      <c r="K52" s="940" t="s">
        <v>107</v>
      </c>
      <c r="L52" s="941"/>
      <c r="M52" s="941"/>
      <c r="N52" s="941"/>
      <c r="O52" s="941"/>
      <c r="P52" s="941"/>
      <c r="Q52" s="941"/>
      <c r="R52" s="941"/>
      <c r="S52" s="941"/>
      <c r="T52" s="941"/>
      <c r="U52" s="941"/>
      <c r="V52" s="941"/>
      <c r="W52" s="941"/>
      <c r="X52" s="941"/>
      <c r="Y52" s="941"/>
      <c r="Z52" s="941"/>
      <c r="AA52" s="941"/>
      <c r="AB52" s="941"/>
      <c r="AC52" s="941"/>
      <c r="AD52" s="941"/>
      <c r="AE52" s="941"/>
      <c r="AF52" s="941"/>
      <c r="AG52" s="941"/>
      <c r="AH52" s="941"/>
      <c r="AI52" s="942"/>
    </row>
    <row r="53" spans="2:35" s="2" customFormat="1" ht="13.5" thickBot="1">
      <c r="B53" s="841"/>
      <c r="C53" s="842"/>
      <c r="D53" s="849" t="s">
        <v>9</v>
      </c>
      <c r="E53" s="850"/>
      <c r="F53" s="850"/>
      <c r="G53" s="850"/>
      <c r="H53" s="850"/>
      <c r="I53" s="850"/>
      <c r="J53" s="851"/>
      <c r="K53" s="943" t="s">
        <v>108</v>
      </c>
      <c r="L53" s="944"/>
      <c r="M53" s="944"/>
      <c r="N53" s="944"/>
      <c r="O53" s="944"/>
      <c r="P53" s="944"/>
      <c r="Q53" s="944"/>
      <c r="R53" s="944"/>
      <c r="S53" s="944"/>
      <c r="T53" s="944"/>
      <c r="U53" s="944"/>
      <c r="V53" s="944"/>
      <c r="W53" s="944"/>
      <c r="X53" s="944"/>
      <c r="Y53" s="944"/>
      <c r="Z53" s="944"/>
      <c r="AA53" s="944"/>
      <c r="AB53" s="944"/>
      <c r="AC53" s="944"/>
      <c r="AD53" s="944"/>
      <c r="AE53" s="944"/>
      <c r="AF53" s="944"/>
      <c r="AG53" s="944"/>
      <c r="AH53" s="944"/>
      <c r="AI53" s="945"/>
    </row>
    <row r="54" spans="2:35" ht="13.5" thickBot="1"/>
    <row r="55" spans="2:35" s="2" customFormat="1" ht="15.75" customHeight="1">
      <c r="B55" s="787" t="s">
        <v>11</v>
      </c>
      <c r="C55" s="790" t="s">
        <v>12</v>
      </c>
      <c r="D55" s="791"/>
      <c r="E55" s="1098" t="s">
        <v>109</v>
      </c>
      <c r="F55" s="1099"/>
      <c r="G55" s="1099"/>
      <c r="H55" s="1099"/>
      <c r="I55" s="1099"/>
      <c r="J55" s="1099"/>
      <c r="K55" s="1099"/>
      <c r="L55" s="1099"/>
      <c r="M55" s="1099"/>
      <c r="N55" s="1099"/>
      <c r="O55" s="1099"/>
      <c r="P55" s="1099"/>
      <c r="Q55" s="1099"/>
      <c r="R55" s="1099"/>
      <c r="S55" s="1099"/>
      <c r="T55" s="1100"/>
      <c r="U55" s="795" t="s">
        <v>14</v>
      </c>
      <c r="V55" s="796"/>
      <c r="W55" s="797"/>
      <c r="X55" s="804" t="s">
        <v>15</v>
      </c>
      <c r="Y55" s="805"/>
      <c r="Z55" s="966" t="s">
        <v>110</v>
      </c>
      <c r="AA55" s="967"/>
      <c r="AB55" s="967"/>
      <c r="AC55" s="967"/>
      <c r="AD55" s="967"/>
      <c r="AE55" s="967"/>
      <c r="AF55" s="967"/>
      <c r="AG55" s="967"/>
      <c r="AH55" s="967"/>
      <c r="AI55" s="968"/>
    </row>
    <row r="56" spans="2:35" s="2" customFormat="1" ht="15.75" customHeight="1">
      <c r="B56" s="788"/>
      <c r="C56" s="814" t="s">
        <v>17</v>
      </c>
      <c r="D56" s="815"/>
      <c r="E56" s="1101" t="s">
        <v>111</v>
      </c>
      <c r="F56" s="1102"/>
      <c r="G56" s="1102"/>
      <c r="H56" s="1102"/>
      <c r="I56" s="1102"/>
      <c r="J56" s="1102"/>
      <c r="K56" s="1102"/>
      <c r="L56" s="1102"/>
      <c r="M56" s="1102"/>
      <c r="N56" s="1102"/>
      <c r="O56" s="1102"/>
      <c r="P56" s="1102"/>
      <c r="Q56" s="1102"/>
      <c r="R56" s="1102"/>
      <c r="S56" s="1102"/>
      <c r="T56" s="1103"/>
      <c r="U56" s="798"/>
      <c r="V56" s="799"/>
      <c r="W56" s="800"/>
      <c r="X56" s="806"/>
      <c r="Y56" s="807"/>
      <c r="Z56" s="969"/>
      <c r="AA56" s="970"/>
      <c r="AB56" s="970"/>
      <c r="AC56" s="970"/>
      <c r="AD56" s="970"/>
      <c r="AE56" s="970"/>
      <c r="AF56" s="970"/>
      <c r="AG56" s="970"/>
      <c r="AH56" s="970"/>
      <c r="AI56" s="971"/>
    </row>
    <row r="57" spans="2:35" s="2" customFormat="1" ht="15.75" customHeight="1">
      <c r="B57" s="788"/>
      <c r="C57" s="814" t="s">
        <v>19</v>
      </c>
      <c r="D57" s="815"/>
      <c r="E57" s="1101" t="s">
        <v>112</v>
      </c>
      <c r="F57" s="1102"/>
      <c r="G57" s="1102"/>
      <c r="H57" s="1102"/>
      <c r="I57" s="1102"/>
      <c r="J57" s="1102"/>
      <c r="K57" s="1102"/>
      <c r="L57" s="1102"/>
      <c r="M57" s="1102"/>
      <c r="N57" s="1102"/>
      <c r="O57" s="1102"/>
      <c r="P57" s="1102"/>
      <c r="Q57" s="1102"/>
      <c r="R57" s="1102"/>
      <c r="S57" s="1102"/>
      <c r="T57" s="1103"/>
      <c r="U57" s="798"/>
      <c r="V57" s="799"/>
      <c r="W57" s="800"/>
      <c r="X57" s="819" t="s">
        <v>21</v>
      </c>
      <c r="Y57" s="820"/>
      <c r="Z57" s="1104" t="s">
        <v>113</v>
      </c>
      <c r="AA57" s="1105"/>
      <c r="AB57" s="1105"/>
      <c r="AC57" s="1105"/>
      <c r="AD57" s="1105"/>
      <c r="AE57" s="1105"/>
      <c r="AF57" s="1105"/>
      <c r="AG57" s="1105"/>
      <c r="AH57" s="1105"/>
      <c r="AI57" s="1106"/>
    </row>
    <row r="58" spans="2:35" s="2" customFormat="1" ht="15.75" customHeight="1" thickBot="1">
      <c r="B58" s="789"/>
      <c r="C58" s="829" t="s">
        <v>23</v>
      </c>
      <c r="D58" s="830"/>
      <c r="E58" s="1110" t="s">
        <v>114</v>
      </c>
      <c r="F58" s="1111"/>
      <c r="G58" s="1111"/>
      <c r="H58" s="1111"/>
      <c r="I58" s="1111"/>
      <c r="J58" s="1111"/>
      <c r="K58" s="1111"/>
      <c r="L58" s="1111"/>
      <c r="M58" s="1111"/>
      <c r="N58" s="1111"/>
      <c r="O58" s="1111"/>
      <c r="P58" s="1111"/>
      <c r="Q58" s="1111"/>
      <c r="R58" s="1111"/>
      <c r="S58" s="1111"/>
      <c r="T58" s="1112"/>
      <c r="U58" s="801"/>
      <c r="V58" s="802"/>
      <c r="W58" s="803"/>
      <c r="X58" s="821"/>
      <c r="Y58" s="822"/>
      <c r="Z58" s="1107"/>
      <c r="AA58" s="1108"/>
      <c r="AB58" s="1108"/>
      <c r="AC58" s="1108"/>
      <c r="AD58" s="1108"/>
      <c r="AE58" s="1108"/>
      <c r="AF58" s="1108"/>
      <c r="AG58" s="1108"/>
      <c r="AH58" s="1108"/>
      <c r="AI58" s="1109"/>
    </row>
    <row r="59" spans="2:35" s="2" customFormat="1" ht="15.75" customHeight="1">
      <c r="B59" s="724"/>
      <c r="C59" s="1350"/>
      <c r="D59" s="1350"/>
      <c r="E59" s="242"/>
      <c r="F59" s="242"/>
      <c r="G59" s="242"/>
      <c r="H59" s="242"/>
      <c r="I59" s="242"/>
      <c r="J59" s="242"/>
      <c r="K59" s="242"/>
      <c r="L59" s="242"/>
      <c r="M59" s="242"/>
      <c r="N59" s="242"/>
      <c r="O59" s="242"/>
      <c r="P59" s="242"/>
      <c r="Q59" s="242"/>
      <c r="R59" s="242"/>
      <c r="S59" s="242"/>
      <c r="T59" s="242"/>
      <c r="U59" s="724"/>
      <c r="V59" s="724"/>
      <c r="W59" s="724"/>
      <c r="X59" s="1351"/>
      <c r="Y59" s="1351"/>
      <c r="Z59" s="24"/>
      <c r="AA59" s="24"/>
      <c r="AB59" s="24"/>
      <c r="AC59" s="24"/>
      <c r="AD59" s="24"/>
      <c r="AE59" s="24"/>
      <c r="AF59" s="24"/>
      <c r="AG59" s="24"/>
      <c r="AH59" s="24"/>
      <c r="AI59" s="24"/>
    </row>
    <row r="60" spans="2:35" ht="13.5" thickBot="1"/>
    <row r="61" spans="2:35" ht="15.75" customHeight="1">
      <c r="B61" s="772" t="s">
        <v>872</v>
      </c>
      <c r="C61" s="773"/>
      <c r="D61" s="774"/>
      <c r="E61" s="772" t="s">
        <v>115</v>
      </c>
      <c r="F61" s="773"/>
      <c r="G61" s="773"/>
      <c r="H61" s="773"/>
      <c r="I61" s="773"/>
      <c r="J61" s="773"/>
      <c r="K61" s="773"/>
      <c r="L61" s="773"/>
      <c r="M61" s="773"/>
      <c r="N61" s="773"/>
      <c r="O61" s="773"/>
      <c r="P61" s="773"/>
      <c r="Q61" s="773"/>
      <c r="R61" s="773"/>
      <c r="S61" s="773"/>
      <c r="T61" s="773"/>
      <c r="U61" s="773"/>
      <c r="V61" s="773"/>
      <c r="W61" s="773"/>
      <c r="X61" s="773"/>
      <c r="Y61" s="773"/>
      <c r="Z61" s="773"/>
      <c r="AA61" s="773"/>
      <c r="AB61" s="773"/>
      <c r="AC61" s="773"/>
      <c r="AD61" s="773"/>
      <c r="AE61" s="773"/>
      <c r="AF61" s="773"/>
      <c r="AG61" s="773"/>
      <c r="AH61" s="773"/>
      <c r="AI61" s="774"/>
    </row>
    <row r="62" spans="2:35" ht="15.75" customHeight="1" thickBot="1">
      <c r="B62" s="926" t="s">
        <v>27</v>
      </c>
      <c r="C62" s="927"/>
      <c r="D62" s="928"/>
      <c r="E62" s="926" t="s">
        <v>116</v>
      </c>
      <c r="F62" s="927"/>
      <c r="G62" s="927"/>
      <c r="H62" s="927"/>
      <c r="I62" s="927"/>
      <c r="J62" s="927"/>
      <c r="K62" s="927"/>
      <c r="L62" s="927"/>
      <c r="M62" s="927"/>
      <c r="N62" s="927"/>
      <c r="O62" s="927"/>
      <c r="P62" s="927"/>
      <c r="Q62" s="927"/>
      <c r="R62" s="927"/>
      <c r="S62" s="927"/>
      <c r="T62" s="927"/>
      <c r="U62" s="927"/>
      <c r="V62" s="927"/>
      <c r="W62" s="927"/>
      <c r="X62" s="927"/>
      <c r="Y62" s="927"/>
      <c r="Z62" s="927"/>
      <c r="AA62" s="927"/>
      <c r="AB62" s="927"/>
      <c r="AC62" s="927"/>
      <c r="AD62" s="927"/>
      <c r="AE62" s="927"/>
      <c r="AF62" s="927"/>
      <c r="AG62" s="927"/>
      <c r="AH62" s="927"/>
      <c r="AI62" s="928"/>
    </row>
    <row r="63" spans="2:35" ht="13.5" customHeight="1" thickBot="1">
      <c r="B63" s="1068" t="s">
        <v>28</v>
      </c>
      <c r="C63" s="1068" t="s">
        <v>29</v>
      </c>
      <c r="D63" s="1069" t="s">
        <v>30</v>
      </c>
      <c r="E63" s="1069" t="s">
        <v>117</v>
      </c>
      <c r="F63" s="1069" t="s">
        <v>32</v>
      </c>
      <c r="G63" s="754" t="s">
        <v>33</v>
      </c>
      <c r="H63" s="1070" t="s">
        <v>34</v>
      </c>
      <c r="I63" s="1065" t="s">
        <v>35</v>
      </c>
      <c r="J63" s="1066"/>
      <c r="K63" s="1065" t="s">
        <v>36</v>
      </c>
      <c r="L63" s="1065"/>
      <c r="M63" s="1067" t="s">
        <v>37</v>
      </c>
      <c r="N63" s="1066"/>
      <c r="O63" s="1065" t="s">
        <v>38</v>
      </c>
      <c r="P63" s="1065"/>
      <c r="Q63" s="1067" t="s">
        <v>39</v>
      </c>
      <c r="R63" s="1066"/>
      <c r="S63" s="1065" t="s">
        <v>40</v>
      </c>
      <c r="T63" s="1065"/>
      <c r="U63" s="1067" t="s">
        <v>41</v>
      </c>
      <c r="V63" s="1066"/>
      <c r="W63" s="1065" t="s">
        <v>42</v>
      </c>
      <c r="X63" s="1065"/>
      <c r="Y63" s="1067" t="s">
        <v>43</v>
      </c>
      <c r="Z63" s="1066"/>
      <c r="AA63" s="1065" t="s">
        <v>44</v>
      </c>
      <c r="AB63" s="1065"/>
      <c r="AC63" s="1067" t="s">
        <v>45</v>
      </c>
      <c r="AD63" s="1066"/>
      <c r="AE63" s="1065" t="s">
        <v>46</v>
      </c>
      <c r="AF63" s="1065"/>
      <c r="AG63" s="732" t="s">
        <v>47</v>
      </c>
      <c r="AH63" s="732" t="s">
        <v>48</v>
      </c>
      <c r="AI63" s="732" t="s">
        <v>49</v>
      </c>
    </row>
    <row r="64" spans="2:35" ht="13.5" thickBot="1">
      <c r="B64" s="783"/>
      <c r="C64" s="783"/>
      <c r="D64" s="784"/>
      <c r="E64" s="784"/>
      <c r="F64" s="784"/>
      <c r="G64" s="760"/>
      <c r="H64" s="786"/>
      <c r="I64" s="421" t="s">
        <v>50</v>
      </c>
      <c r="J64" s="410" t="s">
        <v>51</v>
      </c>
      <c r="K64" s="418" t="s">
        <v>50</v>
      </c>
      <c r="L64" s="410" t="s">
        <v>51</v>
      </c>
      <c r="M64" s="418" t="s">
        <v>50</v>
      </c>
      <c r="N64" s="410" t="s">
        <v>51</v>
      </c>
      <c r="O64" s="418" t="s">
        <v>50</v>
      </c>
      <c r="P64" s="410" t="s">
        <v>51</v>
      </c>
      <c r="Q64" s="418" t="s">
        <v>50</v>
      </c>
      <c r="R64" s="410" t="s">
        <v>51</v>
      </c>
      <c r="S64" s="418" t="s">
        <v>50</v>
      </c>
      <c r="T64" s="410" t="s">
        <v>51</v>
      </c>
      <c r="U64" s="418" t="s">
        <v>50</v>
      </c>
      <c r="V64" s="410" t="s">
        <v>51</v>
      </c>
      <c r="W64" s="418" t="s">
        <v>50</v>
      </c>
      <c r="X64" s="410" t="s">
        <v>51</v>
      </c>
      <c r="Y64" s="418" t="s">
        <v>50</v>
      </c>
      <c r="Z64" s="410" t="s">
        <v>51</v>
      </c>
      <c r="AA64" s="418" t="s">
        <v>50</v>
      </c>
      <c r="AB64" s="410" t="s">
        <v>51</v>
      </c>
      <c r="AC64" s="418" t="s">
        <v>50</v>
      </c>
      <c r="AD64" s="410" t="s">
        <v>51</v>
      </c>
      <c r="AE64" s="418" t="s">
        <v>50</v>
      </c>
      <c r="AF64" s="410" t="s">
        <v>51</v>
      </c>
      <c r="AG64" s="757"/>
      <c r="AH64" s="757"/>
      <c r="AI64" s="757"/>
    </row>
    <row r="65" spans="2:35" ht="76.5">
      <c r="B65" s="1388">
        <v>40</v>
      </c>
      <c r="C65" s="1352" t="s">
        <v>52</v>
      </c>
      <c r="D65" s="1353" t="s">
        <v>118</v>
      </c>
      <c r="E65" s="1354">
        <v>20</v>
      </c>
      <c r="F65" s="116" t="s">
        <v>960</v>
      </c>
      <c r="G65" s="1355" t="s">
        <v>119</v>
      </c>
      <c r="H65" s="117" t="s">
        <v>120</v>
      </c>
      <c r="I65" s="1356"/>
      <c r="J65" s="1357"/>
      <c r="K65" s="1356">
        <v>0.5</v>
      </c>
      <c r="L65" s="1358"/>
      <c r="M65" s="1359"/>
      <c r="N65" s="1357"/>
      <c r="O65" s="1356"/>
      <c r="P65" s="1358"/>
      <c r="Q65" s="1359"/>
      <c r="R65" s="1357"/>
      <c r="S65" s="1356">
        <v>0.5</v>
      </c>
      <c r="T65" s="1358"/>
      <c r="U65" s="1359"/>
      <c r="V65" s="1357"/>
      <c r="W65" s="1359"/>
      <c r="X65" s="1357"/>
      <c r="Y65" s="1359"/>
      <c r="Z65" s="1357"/>
      <c r="AA65" s="1359"/>
      <c r="AB65" s="1357"/>
      <c r="AC65" s="1359"/>
      <c r="AD65" s="1357"/>
      <c r="AE65" s="1359"/>
      <c r="AF65" s="1357"/>
      <c r="AG65" s="1360">
        <f t="shared" ref="AG65:AH71" si="5">+I65+K65+M65+O65+Q65+S65+U65+W65+Y65+AA65+AC65+AE65</f>
        <v>1</v>
      </c>
      <c r="AH65" s="1361">
        <f t="shared" si="5"/>
        <v>0</v>
      </c>
      <c r="AI65" s="60"/>
    </row>
    <row r="66" spans="2:35" ht="89.25">
      <c r="B66" s="1388"/>
      <c r="C66" s="1362" t="s">
        <v>56</v>
      </c>
      <c r="D66" s="553" t="s">
        <v>121</v>
      </c>
      <c r="E66" s="1363">
        <v>20</v>
      </c>
      <c r="F66" s="118" t="s">
        <v>122</v>
      </c>
      <c r="G66" s="1355" t="s">
        <v>119</v>
      </c>
      <c r="H66" s="118" t="s">
        <v>149</v>
      </c>
      <c r="I66" s="1356"/>
      <c r="J66" s="1357"/>
      <c r="K66" s="1356">
        <v>0.25</v>
      </c>
      <c r="L66" s="1358"/>
      <c r="M66" s="1359">
        <v>0.25</v>
      </c>
      <c r="N66" s="1357"/>
      <c r="O66" s="1356">
        <v>0.25</v>
      </c>
      <c r="P66" s="1358"/>
      <c r="Q66" s="1359">
        <v>0.25</v>
      </c>
      <c r="R66" s="1357"/>
      <c r="S66" s="1356"/>
      <c r="T66" s="1358"/>
      <c r="U66" s="1359"/>
      <c r="V66" s="1357"/>
      <c r="W66" s="1359"/>
      <c r="X66" s="1357"/>
      <c r="Y66" s="1359"/>
      <c r="Z66" s="1357"/>
      <c r="AA66" s="1359"/>
      <c r="AB66" s="1357"/>
      <c r="AC66" s="1359"/>
      <c r="AD66" s="1357"/>
      <c r="AE66" s="1359"/>
      <c r="AF66" s="1357"/>
      <c r="AG66" s="1360">
        <f t="shared" si="5"/>
        <v>1</v>
      </c>
      <c r="AH66" s="1361">
        <f t="shared" si="5"/>
        <v>0</v>
      </c>
      <c r="AI66" s="60"/>
    </row>
    <row r="67" spans="2:35" ht="51">
      <c r="B67" s="1388"/>
      <c r="C67" s="1362" t="s">
        <v>59</v>
      </c>
      <c r="D67" s="553" t="s">
        <v>123</v>
      </c>
      <c r="E67" s="1363">
        <v>10</v>
      </c>
      <c r="F67" s="118" t="s">
        <v>124</v>
      </c>
      <c r="G67" s="1364">
        <v>0</v>
      </c>
      <c r="H67" s="118" t="s">
        <v>125</v>
      </c>
      <c r="I67" s="1356"/>
      <c r="J67" s="1357"/>
      <c r="K67" s="1356"/>
      <c r="L67" s="1358"/>
      <c r="M67" s="1359"/>
      <c r="N67" s="1357"/>
      <c r="O67" s="1356"/>
      <c r="P67" s="1358"/>
      <c r="Q67" s="1359">
        <v>1</v>
      </c>
      <c r="R67" s="1357"/>
      <c r="S67" s="1356"/>
      <c r="T67" s="1358"/>
      <c r="U67" s="1359"/>
      <c r="V67" s="1357"/>
      <c r="W67" s="1359"/>
      <c r="X67" s="1357"/>
      <c r="Y67" s="1359"/>
      <c r="Z67" s="1357"/>
      <c r="AA67" s="1359"/>
      <c r="AB67" s="1357"/>
      <c r="AC67" s="1359"/>
      <c r="AD67" s="1357"/>
      <c r="AE67" s="1359"/>
      <c r="AF67" s="1357"/>
      <c r="AG67" s="1360">
        <f t="shared" si="5"/>
        <v>1</v>
      </c>
      <c r="AH67" s="1361">
        <f t="shared" si="5"/>
        <v>0</v>
      </c>
      <c r="AI67" s="60"/>
    </row>
    <row r="68" spans="2:35" ht="38.25">
      <c r="B68" s="1388"/>
      <c r="C68" s="1362" t="s">
        <v>126</v>
      </c>
      <c r="D68" s="553" t="s">
        <v>127</v>
      </c>
      <c r="E68" s="1363">
        <v>10</v>
      </c>
      <c r="F68" s="118" t="s">
        <v>128</v>
      </c>
      <c r="G68" s="1364">
        <v>0</v>
      </c>
      <c r="H68" s="118" t="s">
        <v>129</v>
      </c>
      <c r="I68" s="1356"/>
      <c r="J68" s="1357"/>
      <c r="K68" s="1356"/>
      <c r="L68" s="1358"/>
      <c r="M68" s="1359"/>
      <c r="N68" s="1357"/>
      <c r="O68" s="1356"/>
      <c r="P68" s="1358"/>
      <c r="Q68" s="1359">
        <v>1</v>
      </c>
      <c r="R68" s="1357"/>
      <c r="S68" s="1356"/>
      <c r="T68" s="1358"/>
      <c r="U68" s="1359"/>
      <c r="V68" s="1357"/>
      <c r="W68" s="1359"/>
      <c r="X68" s="1357"/>
      <c r="Y68" s="1359"/>
      <c r="Z68" s="1357"/>
      <c r="AA68" s="1359"/>
      <c r="AB68" s="1357"/>
      <c r="AC68" s="1359"/>
      <c r="AD68" s="1357"/>
      <c r="AE68" s="1359"/>
      <c r="AF68" s="1357"/>
      <c r="AG68" s="1360">
        <f t="shared" si="5"/>
        <v>1</v>
      </c>
      <c r="AH68" s="1361">
        <f t="shared" si="5"/>
        <v>0</v>
      </c>
      <c r="AI68" s="60"/>
    </row>
    <row r="69" spans="2:35" ht="76.5">
      <c r="B69" s="1388"/>
      <c r="C69" s="1362" t="s">
        <v>130</v>
      </c>
      <c r="D69" s="553" t="s">
        <v>131</v>
      </c>
      <c r="E69" s="1363">
        <v>10</v>
      </c>
      <c r="F69" s="118" t="s">
        <v>132</v>
      </c>
      <c r="G69" s="1364">
        <v>0</v>
      </c>
      <c r="H69" s="118" t="s">
        <v>133</v>
      </c>
      <c r="I69" s="1365"/>
      <c r="J69" s="1366"/>
      <c r="K69" s="1365"/>
      <c r="L69" s="1367"/>
      <c r="M69" s="1368"/>
      <c r="N69" s="1366"/>
      <c r="O69" s="1365"/>
      <c r="P69" s="1367"/>
      <c r="Q69" s="1368"/>
      <c r="R69" s="1366"/>
      <c r="S69" s="1365">
        <v>1</v>
      </c>
      <c r="T69" s="1367"/>
      <c r="U69" s="1368"/>
      <c r="V69" s="1366"/>
      <c r="W69" s="1368"/>
      <c r="X69" s="1366"/>
      <c r="Y69" s="1368"/>
      <c r="Z69" s="1366"/>
      <c r="AA69" s="1368"/>
      <c r="AB69" s="1366"/>
      <c r="AC69" s="1368"/>
      <c r="AD69" s="1366"/>
      <c r="AE69" s="1368"/>
      <c r="AF69" s="1366"/>
      <c r="AG69" s="1360">
        <f t="shared" si="5"/>
        <v>1</v>
      </c>
      <c r="AH69" s="1361">
        <f t="shared" si="5"/>
        <v>0</v>
      </c>
      <c r="AI69" s="49"/>
    </row>
    <row r="70" spans="2:35" ht="102">
      <c r="B70" s="1388"/>
      <c r="C70" s="1362" t="s">
        <v>134</v>
      </c>
      <c r="D70" s="553" t="s">
        <v>962</v>
      </c>
      <c r="E70" s="1363">
        <v>20</v>
      </c>
      <c r="F70" s="118" t="s">
        <v>135</v>
      </c>
      <c r="G70" s="1362">
        <v>0</v>
      </c>
      <c r="H70" s="118" t="s">
        <v>136</v>
      </c>
      <c r="I70" s="1365"/>
      <c r="J70" s="1366"/>
      <c r="K70" s="1365"/>
      <c r="L70" s="1367"/>
      <c r="M70" s="1368">
        <v>0.5</v>
      </c>
      <c r="N70" s="1366"/>
      <c r="O70" s="1365"/>
      <c r="P70" s="1367"/>
      <c r="Q70" s="1368"/>
      <c r="R70" s="1366"/>
      <c r="S70" s="1365">
        <v>0.5</v>
      </c>
      <c r="T70" s="1367"/>
      <c r="U70" s="1368"/>
      <c r="V70" s="1366"/>
      <c r="W70" s="1368"/>
      <c r="X70" s="1366"/>
      <c r="Y70" s="1368"/>
      <c r="Z70" s="1366"/>
      <c r="AA70" s="1368"/>
      <c r="AB70" s="1366"/>
      <c r="AC70" s="1368"/>
      <c r="AD70" s="1366"/>
      <c r="AE70" s="1368"/>
      <c r="AF70" s="1366"/>
      <c r="AG70" s="1360">
        <f t="shared" si="5"/>
        <v>1</v>
      </c>
      <c r="AH70" s="1361">
        <f t="shared" si="5"/>
        <v>0</v>
      </c>
      <c r="AI70" s="49"/>
    </row>
    <row r="71" spans="2:35" ht="51.75" thickBot="1">
      <c r="B71" s="1389"/>
      <c r="C71" s="1369" t="s">
        <v>137</v>
      </c>
      <c r="D71" s="1370" t="s">
        <v>138</v>
      </c>
      <c r="E71" s="1371">
        <v>10</v>
      </c>
      <c r="F71" s="119" t="s">
        <v>961</v>
      </c>
      <c r="G71" s="1369">
        <v>0</v>
      </c>
      <c r="H71" s="119" t="s">
        <v>139</v>
      </c>
      <c r="I71" s="1372"/>
      <c r="J71" s="1373"/>
      <c r="K71" s="1372">
        <v>0.5</v>
      </c>
      <c r="L71" s="1374"/>
      <c r="M71" s="1375"/>
      <c r="N71" s="1373"/>
      <c r="O71" s="1372"/>
      <c r="P71" s="1374"/>
      <c r="Q71" s="1375"/>
      <c r="R71" s="1373"/>
      <c r="S71" s="1372">
        <v>0.5</v>
      </c>
      <c r="T71" s="1374"/>
      <c r="U71" s="1375"/>
      <c r="V71" s="1373"/>
      <c r="W71" s="1375"/>
      <c r="X71" s="1373"/>
      <c r="Y71" s="1375"/>
      <c r="Z71" s="1373"/>
      <c r="AA71" s="1375"/>
      <c r="AB71" s="1373"/>
      <c r="AC71" s="1375"/>
      <c r="AD71" s="1373"/>
      <c r="AE71" s="1375"/>
      <c r="AF71" s="1373"/>
      <c r="AG71" s="1376">
        <f t="shared" si="5"/>
        <v>1</v>
      </c>
      <c r="AH71" s="1377">
        <f t="shared" si="5"/>
        <v>0</v>
      </c>
      <c r="AI71" s="54"/>
    </row>
    <row r="72" spans="2:35" s="13" customFormat="1" ht="21" customHeight="1" thickBot="1">
      <c r="B72" s="11"/>
      <c r="C72" s="11"/>
      <c r="D72" s="11"/>
      <c r="E72" s="427"/>
      <c r="F72" s="11"/>
      <c r="G72" s="11"/>
      <c r="H72" s="11"/>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6"/>
    </row>
    <row r="73" spans="2:35" ht="15.75" customHeight="1">
      <c r="B73" s="772" t="s">
        <v>873</v>
      </c>
      <c r="C73" s="773"/>
      <c r="D73" s="774"/>
      <c r="E73" s="772" t="s">
        <v>140</v>
      </c>
      <c r="F73" s="773"/>
      <c r="G73" s="773"/>
      <c r="H73" s="773"/>
      <c r="I73" s="773"/>
      <c r="J73" s="773"/>
      <c r="K73" s="773"/>
      <c r="L73" s="773"/>
      <c r="M73" s="773"/>
      <c r="N73" s="773"/>
      <c r="O73" s="773"/>
      <c r="P73" s="773"/>
      <c r="Q73" s="773"/>
      <c r="R73" s="773"/>
      <c r="S73" s="773"/>
      <c r="T73" s="773"/>
      <c r="U73" s="773"/>
      <c r="V73" s="773"/>
      <c r="W73" s="773"/>
      <c r="X73" s="773"/>
      <c r="Y73" s="773"/>
      <c r="Z73" s="773"/>
      <c r="AA73" s="773"/>
      <c r="AB73" s="773"/>
      <c r="AC73" s="773"/>
      <c r="AD73" s="773"/>
      <c r="AE73" s="773"/>
      <c r="AF73" s="773"/>
      <c r="AG73" s="773"/>
      <c r="AH73" s="773"/>
      <c r="AI73" s="774"/>
    </row>
    <row r="74" spans="2:35" ht="15.75" customHeight="1" thickBot="1">
      <c r="B74" s="890" t="s">
        <v>27</v>
      </c>
      <c r="C74" s="891"/>
      <c r="D74" s="892"/>
      <c r="E74" s="926" t="s">
        <v>141</v>
      </c>
      <c r="F74" s="927"/>
      <c r="G74" s="927"/>
      <c r="H74" s="927"/>
      <c r="I74" s="927"/>
      <c r="J74" s="927"/>
      <c r="K74" s="927"/>
      <c r="L74" s="927"/>
      <c r="M74" s="927"/>
      <c r="N74" s="927"/>
      <c r="O74" s="927"/>
      <c r="P74" s="927"/>
      <c r="Q74" s="927"/>
      <c r="R74" s="927"/>
      <c r="S74" s="927"/>
      <c r="T74" s="927"/>
      <c r="U74" s="927"/>
      <c r="V74" s="927"/>
      <c r="W74" s="927"/>
      <c r="X74" s="927"/>
      <c r="Y74" s="927"/>
      <c r="Z74" s="927"/>
      <c r="AA74" s="927"/>
      <c r="AB74" s="927"/>
      <c r="AC74" s="927"/>
      <c r="AD74" s="927"/>
      <c r="AE74" s="927"/>
      <c r="AF74" s="927"/>
      <c r="AG74" s="927"/>
      <c r="AH74" s="927"/>
      <c r="AI74" s="928"/>
    </row>
    <row r="75" spans="2:35" ht="13.5" customHeight="1" thickBot="1">
      <c r="B75" s="917" t="s">
        <v>28</v>
      </c>
      <c r="C75" s="917" t="s">
        <v>29</v>
      </c>
      <c r="D75" s="922" t="s">
        <v>30</v>
      </c>
      <c r="E75" s="1069" t="s">
        <v>117</v>
      </c>
      <c r="F75" s="922" t="s">
        <v>32</v>
      </c>
      <c r="G75" s="753" t="s">
        <v>33</v>
      </c>
      <c r="H75" s="923" t="s">
        <v>34</v>
      </c>
      <c r="I75" s="763" t="s">
        <v>35</v>
      </c>
      <c r="J75" s="764"/>
      <c r="K75" s="776" t="s">
        <v>36</v>
      </c>
      <c r="L75" s="776"/>
      <c r="M75" s="763" t="s">
        <v>37</v>
      </c>
      <c r="N75" s="764"/>
      <c r="O75" s="776" t="s">
        <v>38</v>
      </c>
      <c r="P75" s="776"/>
      <c r="Q75" s="763" t="s">
        <v>39</v>
      </c>
      <c r="R75" s="764"/>
      <c r="S75" s="776" t="s">
        <v>40</v>
      </c>
      <c r="T75" s="776"/>
      <c r="U75" s="763" t="s">
        <v>41</v>
      </c>
      <c r="V75" s="764"/>
      <c r="W75" s="776" t="s">
        <v>42</v>
      </c>
      <c r="X75" s="776"/>
      <c r="Y75" s="763" t="s">
        <v>43</v>
      </c>
      <c r="Z75" s="764"/>
      <c r="AA75" s="776" t="s">
        <v>44</v>
      </c>
      <c r="AB75" s="776"/>
      <c r="AC75" s="763" t="s">
        <v>45</v>
      </c>
      <c r="AD75" s="764"/>
      <c r="AE75" s="776" t="s">
        <v>46</v>
      </c>
      <c r="AF75" s="776"/>
      <c r="AG75" s="731" t="s">
        <v>47</v>
      </c>
      <c r="AH75" s="731" t="s">
        <v>48</v>
      </c>
      <c r="AI75" s="731" t="s">
        <v>49</v>
      </c>
    </row>
    <row r="76" spans="2:35" ht="13.5" thickBot="1">
      <c r="B76" s="783"/>
      <c r="C76" s="783"/>
      <c r="D76" s="784"/>
      <c r="E76" s="784"/>
      <c r="F76" s="784"/>
      <c r="G76" s="760"/>
      <c r="H76" s="786"/>
      <c r="I76" s="39" t="s">
        <v>50</v>
      </c>
      <c r="J76" s="403" t="s">
        <v>51</v>
      </c>
      <c r="K76" s="39" t="s">
        <v>50</v>
      </c>
      <c r="L76" s="403" t="s">
        <v>51</v>
      </c>
      <c r="M76" s="39" t="s">
        <v>50</v>
      </c>
      <c r="N76" s="403" t="s">
        <v>51</v>
      </c>
      <c r="O76" s="39" t="s">
        <v>50</v>
      </c>
      <c r="P76" s="403" t="s">
        <v>51</v>
      </c>
      <c r="Q76" s="39" t="s">
        <v>50</v>
      </c>
      <c r="R76" s="403" t="s">
        <v>51</v>
      </c>
      <c r="S76" s="39" t="s">
        <v>50</v>
      </c>
      <c r="T76" s="403" t="s">
        <v>51</v>
      </c>
      <c r="U76" s="39" t="s">
        <v>50</v>
      </c>
      <c r="V76" s="403" t="s">
        <v>51</v>
      </c>
      <c r="W76" s="39" t="s">
        <v>50</v>
      </c>
      <c r="X76" s="403" t="s">
        <v>51</v>
      </c>
      <c r="Y76" s="39" t="s">
        <v>50</v>
      </c>
      <c r="Z76" s="403" t="s">
        <v>51</v>
      </c>
      <c r="AA76" s="39" t="s">
        <v>50</v>
      </c>
      <c r="AB76" s="403" t="s">
        <v>51</v>
      </c>
      <c r="AC76" s="39" t="s">
        <v>50</v>
      </c>
      <c r="AD76" s="403" t="s">
        <v>51</v>
      </c>
      <c r="AE76" s="39" t="s">
        <v>50</v>
      </c>
      <c r="AF76" s="403" t="s">
        <v>51</v>
      </c>
      <c r="AG76" s="732"/>
      <c r="AH76" s="732"/>
      <c r="AI76" s="732"/>
    </row>
    <row r="77" spans="2:35" ht="51">
      <c r="B77" s="1388">
        <v>40</v>
      </c>
      <c r="C77" s="1352" t="s">
        <v>65</v>
      </c>
      <c r="D77" s="1353" t="s">
        <v>963</v>
      </c>
      <c r="E77" s="1352">
        <v>40</v>
      </c>
      <c r="F77" s="117" t="s">
        <v>965</v>
      </c>
      <c r="G77" s="1355" t="s">
        <v>119</v>
      </c>
      <c r="H77" s="117" t="s">
        <v>142</v>
      </c>
      <c r="I77" s="1378">
        <v>0.16666666666666699</v>
      </c>
      <c r="J77" s="1379"/>
      <c r="K77" s="1378">
        <v>0.16666666666666699</v>
      </c>
      <c r="L77" s="1379"/>
      <c r="M77" s="1378">
        <v>0.16666666666666699</v>
      </c>
      <c r="N77" s="1379"/>
      <c r="O77" s="1378">
        <v>0.16666666666666699</v>
      </c>
      <c r="P77" s="1379"/>
      <c r="Q77" s="1378">
        <v>0.16666666666666699</v>
      </c>
      <c r="R77" s="1379"/>
      <c r="S77" s="1378">
        <v>0.16666666666666699</v>
      </c>
      <c r="T77" s="1379"/>
      <c r="U77" s="1378"/>
      <c r="V77" s="1379"/>
      <c r="W77" s="1378"/>
      <c r="X77" s="1379"/>
      <c r="Y77" s="1378"/>
      <c r="Z77" s="1379"/>
      <c r="AA77" s="1378"/>
      <c r="AB77" s="1379"/>
      <c r="AC77" s="1378"/>
      <c r="AD77" s="1379"/>
      <c r="AE77" s="1378"/>
      <c r="AF77" s="1379"/>
      <c r="AG77" s="1380">
        <f t="shared" ref="AG77:AG80" si="6">+I77+K77+M77+O77+Q77+S77+U77+W77+Y77+AA77+AC77+AE77</f>
        <v>1.000000000000002</v>
      </c>
      <c r="AH77" s="87">
        <f t="shared" ref="AH77:AH80" si="7">+J77+L77+N77+P77+R77+T77+V77+X77+Z77+AB77+AD77+AF77</f>
        <v>0</v>
      </c>
      <c r="AI77" s="44"/>
    </row>
    <row r="78" spans="2:35" ht="75.75" customHeight="1">
      <c r="B78" s="1388"/>
      <c r="C78" s="1362" t="s">
        <v>69</v>
      </c>
      <c r="D78" s="553" t="s">
        <v>143</v>
      </c>
      <c r="E78" s="1362">
        <v>20</v>
      </c>
      <c r="F78" s="118" t="s">
        <v>144</v>
      </c>
      <c r="G78" s="1355" t="s">
        <v>119</v>
      </c>
      <c r="H78" s="118" t="s">
        <v>145</v>
      </c>
      <c r="I78" s="1368">
        <v>0.33333333333333337</v>
      </c>
      <c r="J78" s="1366"/>
      <c r="K78" s="1368">
        <v>0.33333333333333337</v>
      </c>
      <c r="L78" s="1366"/>
      <c r="M78" s="1368">
        <v>0.33333333333333337</v>
      </c>
      <c r="N78" s="1366"/>
      <c r="O78" s="1368"/>
      <c r="P78" s="1366"/>
      <c r="Q78" s="1368"/>
      <c r="R78" s="1366"/>
      <c r="S78" s="1368"/>
      <c r="T78" s="1366"/>
      <c r="U78" s="1368"/>
      <c r="V78" s="1366"/>
      <c r="W78" s="1368"/>
      <c r="X78" s="1366"/>
      <c r="Y78" s="1368"/>
      <c r="Z78" s="1366"/>
      <c r="AA78" s="1368"/>
      <c r="AB78" s="1366"/>
      <c r="AC78" s="1368"/>
      <c r="AD78" s="1366"/>
      <c r="AE78" s="1368"/>
      <c r="AF78" s="1366"/>
      <c r="AG78" s="1360">
        <f t="shared" si="6"/>
        <v>1</v>
      </c>
      <c r="AH78" s="94">
        <f t="shared" si="7"/>
        <v>0</v>
      </c>
      <c r="AI78" s="49"/>
    </row>
    <row r="79" spans="2:35" ht="63.75">
      <c r="B79" s="1388"/>
      <c r="C79" s="1362" t="s">
        <v>72</v>
      </c>
      <c r="D79" s="553" t="s">
        <v>146</v>
      </c>
      <c r="E79" s="1362">
        <v>20</v>
      </c>
      <c r="F79" s="118" t="s">
        <v>147</v>
      </c>
      <c r="G79" s="1362">
        <v>0</v>
      </c>
      <c r="H79" s="118" t="s">
        <v>148</v>
      </c>
      <c r="I79" s="1368">
        <v>0.5</v>
      </c>
      <c r="J79" s="1366"/>
      <c r="K79" s="1368">
        <v>0.5</v>
      </c>
      <c r="L79" s="1366"/>
      <c r="M79" s="1368"/>
      <c r="N79" s="1366"/>
      <c r="O79" s="1368"/>
      <c r="P79" s="1366"/>
      <c r="Q79" s="1368"/>
      <c r="R79" s="1366"/>
      <c r="S79" s="1368"/>
      <c r="T79" s="1366"/>
      <c r="U79" s="1368"/>
      <c r="V79" s="1366"/>
      <c r="W79" s="1368"/>
      <c r="X79" s="1366"/>
      <c r="Y79" s="1368"/>
      <c r="Z79" s="1366"/>
      <c r="AA79" s="1368"/>
      <c r="AB79" s="1366"/>
      <c r="AC79" s="1368"/>
      <c r="AD79" s="1366"/>
      <c r="AE79" s="1368"/>
      <c r="AF79" s="1366"/>
      <c r="AG79" s="1360">
        <f t="shared" si="6"/>
        <v>1</v>
      </c>
      <c r="AH79" s="94">
        <f t="shared" si="7"/>
        <v>0</v>
      </c>
      <c r="AI79" s="49"/>
    </row>
    <row r="80" spans="2:35" ht="128.25" thickBot="1">
      <c r="B80" s="1389"/>
      <c r="C80" s="1369" t="s">
        <v>76</v>
      </c>
      <c r="D80" s="1370" t="s">
        <v>964</v>
      </c>
      <c r="E80" s="1369">
        <v>20</v>
      </c>
      <c r="F80" s="119" t="s">
        <v>966</v>
      </c>
      <c r="G80" s="1369">
        <v>0</v>
      </c>
      <c r="H80" s="119" t="s">
        <v>149</v>
      </c>
      <c r="I80" s="1375"/>
      <c r="J80" s="1373"/>
      <c r="K80" s="1375"/>
      <c r="L80" s="1373"/>
      <c r="M80" s="1375"/>
      <c r="N80" s="1373"/>
      <c r="O80" s="1375">
        <v>1</v>
      </c>
      <c r="P80" s="1373"/>
      <c r="Q80" s="1375"/>
      <c r="R80" s="1373"/>
      <c r="S80" s="1375"/>
      <c r="T80" s="1373"/>
      <c r="U80" s="1375"/>
      <c r="V80" s="1373"/>
      <c r="W80" s="1375"/>
      <c r="X80" s="1373"/>
      <c r="Y80" s="1375"/>
      <c r="Z80" s="1373"/>
      <c r="AA80" s="1375"/>
      <c r="AB80" s="1373"/>
      <c r="AC80" s="1375"/>
      <c r="AD80" s="1373"/>
      <c r="AE80" s="1375"/>
      <c r="AF80" s="1373"/>
      <c r="AG80" s="1376">
        <f t="shared" si="6"/>
        <v>1</v>
      </c>
      <c r="AH80" s="104">
        <f t="shared" si="7"/>
        <v>0</v>
      </c>
      <c r="AI80" s="54"/>
    </row>
    <row r="81" spans="2:35" ht="15.75" customHeight="1" thickBot="1">
      <c r="E81" s="122"/>
    </row>
    <row r="82" spans="2:35" ht="15.75" customHeight="1">
      <c r="B82" s="772" t="s">
        <v>874</v>
      </c>
      <c r="C82" s="773"/>
      <c r="D82" s="774"/>
      <c r="E82" s="772" t="s">
        <v>99</v>
      </c>
      <c r="F82" s="773"/>
      <c r="G82" s="773"/>
      <c r="H82" s="773"/>
      <c r="I82" s="773"/>
      <c r="J82" s="773"/>
      <c r="K82" s="773"/>
      <c r="L82" s="773"/>
      <c r="M82" s="773"/>
      <c r="N82" s="773"/>
      <c r="O82" s="773"/>
      <c r="P82" s="773"/>
      <c r="Q82" s="773"/>
      <c r="R82" s="773"/>
      <c r="S82" s="773"/>
      <c r="T82" s="773"/>
      <c r="U82" s="773"/>
      <c r="V82" s="773"/>
      <c r="W82" s="773"/>
      <c r="X82" s="773"/>
      <c r="Y82" s="773"/>
      <c r="Z82" s="773"/>
      <c r="AA82" s="773"/>
      <c r="AB82" s="773"/>
      <c r="AC82" s="773"/>
      <c r="AD82" s="773"/>
      <c r="AE82" s="773"/>
      <c r="AF82" s="773"/>
      <c r="AG82" s="773"/>
      <c r="AH82" s="773"/>
      <c r="AI82" s="774"/>
    </row>
    <row r="83" spans="2:35" ht="15.75" customHeight="1" thickBot="1">
      <c r="B83" s="890" t="s">
        <v>27</v>
      </c>
      <c r="C83" s="891"/>
      <c r="D83" s="892"/>
      <c r="E83" s="926" t="s">
        <v>150</v>
      </c>
      <c r="F83" s="927"/>
      <c r="G83" s="927"/>
      <c r="H83" s="927"/>
      <c r="I83" s="927"/>
      <c r="J83" s="927"/>
      <c r="K83" s="927"/>
      <c r="L83" s="927"/>
      <c r="M83" s="927"/>
      <c r="N83" s="927"/>
      <c r="O83" s="927"/>
      <c r="P83" s="927"/>
      <c r="Q83" s="927"/>
      <c r="R83" s="927"/>
      <c r="S83" s="927"/>
      <c r="T83" s="927"/>
      <c r="U83" s="927"/>
      <c r="V83" s="927"/>
      <c r="W83" s="927"/>
      <c r="X83" s="927"/>
      <c r="Y83" s="927"/>
      <c r="Z83" s="927"/>
      <c r="AA83" s="927"/>
      <c r="AB83" s="927"/>
      <c r="AC83" s="927"/>
      <c r="AD83" s="927"/>
      <c r="AE83" s="927"/>
      <c r="AF83" s="927"/>
      <c r="AG83" s="927"/>
      <c r="AH83" s="927"/>
      <c r="AI83" s="928"/>
    </row>
    <row r="84" spans="2:35" ht="13.5" customHeight="1" thickBot="1">
      <c r="B84" s="917" t="s">
        <v>28</v>
      </c>
      <c r="C84" s="917" t="s">
        <v>29</v>
      </c>
      <c r="D84" s="922" t="s">
        <v>30</v>
      </c>
      <c r="E84" s="1069" t="s">
        <v>117</v>
      </c>
      <c r="F84" s="922" t="s">
        <v>32</v>
      </c>
      <c r="G84" s="753" t="s">
        <v>33</v>
      </c>
      <c r="H84" s="923" t="s">
        <v>34</v>
      </c>
      <c r="I84" s="763" t="s">
        <v>35</v>
      </c>
      <c r="J84" s="764"/>
      <c r="K84" s="776" t="s">
        <v>36</v>
      </c>
      <c r="L84" s="776"/>
      <c r="M84" s="763" t="s">
        <v>37</v>
      </c>
      <c r="N84" s="764"/>
      <c r="O84" s="776" t="s">
        <v>38</v>
      </c>
      <c r="P84" s="776"/>
      <c r="Q84" s="763" t="s">
        <v>39</v>
      </c>
      <c r="R84" s="764"/>
      <c r="S84" s="776" t="s">
        <v>40</v>
      </c>
      <c r="T84" s="776"/>
      <c r="U84" s="763" t="s">
        <v>41</v>
      </c>
      <c r="V84" s="764"/>
      <c r="W84" s="776" t="s">
        <v>42</v>
      </c>
      <c r="X84" s="776"/>
      <c r="Y84" s="763" t="s">
        <v>43</v>
      </c>
      <c r="Z84" s="764"/>
      <c r="AA84" s="776" t="s">
        <v>44</v>
      </c>
      <c r="AB84" s="776"/>
      <c r="AC84" s="763" t="s">
        <v>45</v>
      </c>
      <c r="AD84" s="764"/>
      <c r="AE84" s="776" t="s">
        <v>46</v>
      </c>
      <c r="AF84" s="776"/>
      <c r="AG84" s="731" t="s">
        <v>47</v>
      </c>
      <c r="AH84" s="731" t="s">
        <v>48</v>
      </c>
      <c r="AI84" s="731" t="s">
        <v>49</v>
      </c>
    </row>
    <row r="85" spans="2:35" ht="13.5" thickBot="1">
      <c r="B85" s="783"/>
      <c r="C85" s="783"/>
      <c r="D85" s="784"/>
      <c r="E85" s="784"/>
      <c r="F85" s="784"/>
      <c r="G85" s="760"/>
      <c r="H85" s="786"/>
      <c r="I85" s="39" t="s">
        <v>50</v>
      </c>
      <c r="J85" s="403" t="s">
        <v>51</v>
      </c>
      <c r="K85" s="39" t="s">
        <v>50</v>
      </c>
      <c r="L85" s="403" t="s">
        <v>51</v>
      </c>
      <c r="M85" s="39" t="s">
        <v>50</v>
      </c>
      <c r="N85" s="403" t="s">
        <v>51</v>
      </c>
      <c r="O85" s="39" t="s">
        <v>50</v>
      </c>
      <c r="P85" s="403" t="s">
        <v>51</v>
      </c>
      <c r="Q85" s="39" t="s">
        <v>50</v>
      </c>
      <c r="R85" s="403" t="s">
        <v>51</v>
      </c>
      <c r="S85" s="39" t="s">
        <v>50</v>
      </c>
      <c r="T85" s="403" t="s">
        <v>51</v>
      </c>
      <c r="U85" s="39" t="s">
        <v>50</v>
      </c>
      <c r="V85" s="403" t="s">
        <v>51</v>
      </c>
      <c r="W85" s="39" t="s">
        <v>50</v>
      </c>
      <c r="X85" s="403" t="s">
        <v>51</v>
      </c>
      <c r="Y85" s="39" t="s">
        <v>50</v>
      </c>
      <c r="Z85" s="403" t="s">
        <v>51</v>
      </c>
      <c r="AA85" s="39" t="s">
        <v>50</v>
      </c>
      <c r="AB85" s="403" t="s">
        <v>51</v>
      </c>
      <c r="AC85" s="39" t="s">
        <v>50</v>
      </c>
      <c r="AD85" s="403" t="s">
        <v>51</v>
      </c>
      <c r="AE85" s="39" t="s">
        <v>50</v>
      </c>
      <c r="AF85" s="403" t="s">
        <v>51</v>
      </c>
      <c r="AG85" s="732"/>
      <c r="AH85" s="732"/>
      <c r="AI85" s="732"/>
    </row>
    <row r="86" spans="2:35" ht="75.75" customHeight="1">
      <c r="B86" s="1390">
        <v>20</v>
      </c>
      <c r="C86" s="1381" t="s">
        <v>92</v>
      </c>
      <c r="D86" s="1382" t="s">
        <v>967</v>
      </c>
      <c r="E86" s="1383">
        <v>50</v>
      </c>
      <c r="F86" s="118" t="s">
        <v>151</v>
      </c>
      <c r="G86" s="1384">
        <v>0</v>
      </c>
      <c r="H86" s="118" t="s">
        <v>152</v>
      </c>
      <c r="I86" s="1378">
        <v>0.16666666666666699</v>
      </c>
      <c r="J86" s="1379"/>
      <c r="K86" s="1378">
        <v>0.16666666666666699</v>
      </c>
      <c r="L86" s="1379"/>
      <c r="M86" s="1378">
        <v>0.16666666666666699</v>
      </c>
      <c r="N86" s="1379"/>
      <c r="O86" s="1378">
        <v>0.16666666666666699</v>
      </c>
      <c r="P86" s="1379"/>
      <c r="Q86" s="1378">
        <v>0.16666666666666699</v>
      </c>
      <c r="R86" s="1379"/>
      <c r="S86" s="1378">
        <v>0.16666666666666699</v>
      </c>
      <c r="T86" s="1379"/>
      <c r="U86" s="1378"/>
      <c r="V86" s="1379"/>
      <c r="W86" s="1378"/>
      <c r="X86" s="1379"/>
      <c r="Y86" s="1378"/>
      <c r="Z86" s="1379"/>
      <c r="AA86" s="1378"/>
      <c r="AB86" s="1379"/>
      <c r="AC86" s="1378"/>
      <c r="AD86" s="1379"/>
      <c r="AE86" s="1378"/>
      <c r="AF86" s="1379"/>
      <c r="AG86" s="1380">
        <f t="shared" ref="AG86:AG87" si="8">+I86+K86+M86+O86+Q86+S86+U86+W86+Y86+AA86+AC86+AE86</f>
        <v>1.000000000000002</v>
      </c>
      <c r="AH86" s="87">
        <f t="shared" ref="AH86:AH87" si="9">+J86+L86+N86+P86+R86+T86+V86+X86+Z86+AB86+AD86+AF86</f>
        <v>0</v>
      </c>
      <c r="AI86" s="44"/>
    </row>
    <row r="87" spans="2:35" ht="64.5" thickBot="1">
      <c r="B87" s="1389"/>
      <c r="C87" s="1369" t="s">
        <v>94</v>
      </c>
      <c r="D87" s="1370" t="s">
        <v>968</v>
      </c>
      <c r="E87" s="1371">
        <v>50</v>
      </c>
      <c r="F87" s="119" t="s">
        <v>969</v>
      </c>
      <c r="G87" s="1369">
        <v>0</v>
      </c>
      <c r="H87" s="120" t="s">
        <v>153</v>
      </c>
      <c r="I87" s="1385"/>
      <c r="J87" s="1373"/>
      <c r="K87" s="1385"/>
      <c r="L87" s="1373"/>
      <c r="M87" s="1385"/>
      <c r="N87" s="1386"/>
      <c r="O87" s="1387">
        <v>0.33333333333333337</v>
      </c>
      <c r="P87" s="1386"/>
      <c r="Q87" s="1387">
        <v>0.33333333333333337</v>
      </c>
      <c r="R87" s="1386"/>
      <c r="S87" s="1387">
        <v>0.33333333333333337</v>
      </c>
      <c r="T87" s="1386"/>
      <c r="U87" s="1375"/>
      <c r="V87" s="1373"/>
      <c r="W87" s="1375"/>
      <c r="X87" s="1373"/>
      <c r="Y87" s="1375"/>
      <c r="Z87" s="1373"/>
      <c r="AA87" s="1375"/>
      <c r="AB87" s="1373"/>
      <c r="AC87" s="1375"/>
      <c r="AD87" s="1373"/>
      <c r="AE87" s="1375"/>
      <c r="AF87" s="1373"/>
      <c r="AG87" s="1376">
        <f t="shared" si="8"/>
        <v>1</v>
      </c>
      <c r="AH87" s="104">
        <f t="shared" si="9"/>
        <v>0</v>
      </c>
      <c r="AI87" s="54"/>
    </row>
    <row r="88" spans="2:35" ht="13.5" thickBot="1"/>
    <row r="89" spans="2:35" s="2" customFormat="1">
      <c r="B89" s="765" t="s">
        <v>4</v>
      </c>
      <c r="C89" s="766"/>
      <c r="D89" s="767" t="s">
        <v>5</v>
      </c>
      <c r="E89" s="768"/>
      <c r="F89" s="768"/>
      <c r="G89" s="768"/>
      <c r="H89" s="768"/>
      <c r="I89" s="768"/>
      <c r="J89" s="769"/>
      <c r="K89" s="933" t="s">
        <v>154</v>
      </c>
      <c r="L89" s="934"/>
      <c r="M89" s="934"/>
      <c r="N89" s="934"/>
      <c r="O89" s="934"/>
      <c r="P89" s="934"/>
      <c r="Q89" s="934"/>
      <c r="R89" s="934"/>
      <c r="S89" s="934"/>
      <c r="T89" s="934"/>
      <c r="U89" s="934"/>
      <c r="V89" s="934"/>
      <c r="W89" s="934"/>
      <c r="X89" s="934"/>
      <c r="Y89" s="934"/>
      <c r="Z89" s="934"/>
      <c r="AA89" s="934"/>
      <c r="AB89" s="934"/>
      <c r="AC89" s="934"/>
      <c r="AD89" s="934"/>
      <c r="AE89" s="934"/>
      <c r="AF89" s="934"/>
      <c r="AG89" s="934"/>
      <c r="AH89" s="934"/>
      <c r="AI89" s="935"/>
    </row>
    <row r="90" spans="2:35" s="2" customFormat="1">
      <c r="B90" s="839">
        <v>2016</v>
      </c>
      <c r="C90" s="840"/>
      <c r="D90" s="843" t="s">
        <v>7</v>
      </c>
      <c r="E90" s="844"/>
      <c r="F90" s="844"/>
      <c r="G90" s="844"/>
      <c r="H90" s="844"/>
      <c r="I90" s="844"/>
      <c r="J90" s="845"/>
      <c r="K90" s="940" t="s">
        <v>155</v>
      </c>
      <c r="L90" s="941"/>
      <c r="M90" s="941"/>
      <c r="N90" s="941"/>
      <c r="O90" s="941"/>
      <c r="P90" s="941"/>
      <c r="Q90" s="941"/>
      <c r="R90" s="941"/>
      <c r="S90" s="941"/>
      <c r="T90" s="941"/>
      <c r="U90" s="941"/>
      <c r="V90" s="941"/>
      <c r="W90" s="941"/>
      <c r="X90" s="941"/>
      <c r="Y90" s="941"/>
      <c r="Z90" s="941"/>
      <c r="AA90" s="941"/>
      <c r="AB90" s="941"/>
      <c r="AC90" s="941"/>
      <c r="AD90" s="941"/>
      <c r="AE90" s="941"/>
      <c r="AF90" s="941"/>
      <c r="AG90" s="941"/>
      <c r="AH90" s="941"/>
      <c r="AI90" s="942"/>
    </row>
    <row r="91" spans="2:35" s="2" customFormat="1" ht="13.5" thickBot="1">
      <c r="B91" s="841"/>
      <c r="C91" s="842"/>
      <c r="D91" s="849" t="s">
        <v>9</v>
      </c>
      <c r="E91" s="850"/>
      <c r="F91" s="850"/>
      <c r="G91" s="850"/>
      <c r="H91" s="850"/>
      <c r="I91" s="850"/>
      <c r="J91" s="851"/>
      <c r="K91" s="943" t="s">
        <v>10</v>
      </c>
      <c r="L91" s="944"/>
      <c r="M91" s="944"/>
      <c r="N91" s="944"/>
      <c r="O91" s="944"/>
      <c r="P91" s="944"/>
      <c r="Q91" s="944"/>
      <c r="R91" s="944"/>
      <c r="S91" s="944"/>
      <c r="T91" s="944"/>
      <c r="U91" s="944"/>
      <c r="V91" s="944"/>
      <c r="W91" s="944"/>
      <c r="X91" s="944"/>
      <c r="Y91" s="944"/>
      <c r="Z91" s="944"/>
      <c r="AA91" s="944"/>
      <c r="AB91" s="944"/>
      <c r="AC91" s="944"/>
      <c r="AD91" s="944"/>
      <c r="AE91" s="944"/>
      <c r="AF91" s="944"/>
      <c r="AG91" s="944"/>
      <c r="AH91" s="944"/>
      <c r="AI91" s="945"/>
    </row>
    <row r="92" spans="2:35" ht="13.5" thickBot="1"/>
    <row r="93" spans="2:35" s="2" customFormat="1" ht="12" customHeight="1">
      <c r="B93" s="787" t="s">
        <v>11</v>
      </c>
      <c r="C93" s="790" t="s">
        <v>12</v>
      </c>
      <c r="D93" s="791"/>
      <c r="E93" s="792" t="s">
        <v>156</v>
      </c>
      <c r="F93" s="793"/>
      <c r="G93" s="793"/>
      <c r="H93" s="793"/>
      <c r="I93" s="793"/>
      <c r="J93" s="793"/>
      <c r="K93" s="793"/>
      <c r="L93" s="793"/>
      <c r="M93" s="793"/>
      <c r="N93" s="793"/>
      <c r="O93" s="793"/>
      <c r="P93" s="793"/>
      <c r="Q93" s="793"/>
      <c r="R93" s="793"/>
      <c r="S93" s="793"/>
      <c r="T93" s="794"/>
      <c r="U93" s="795" t="s">
        <v>14</v>
      </c>
      <c r="V93" s="796"/>
      <c r="W93" s="797"/>
      <c r="X93" s="804" t="s">
        <v>15</v>
      </c>
      <c r="Y93" s="805"/>
      <c r="Z93" s="958"/>
      <c r="AA93" s="959"/>
      <c r="AB93" s="959"/>
      <c r="AC93" s="959"/>
      <c r="AD93" s="959"/>
      <c r="AE93" s="959"/>
      <c r="AF93" s="959"/>
      <c r="AG93" s="959"/>
      <c r="AH93" s="959"/>
      <c r="AI93" s="960"/>
    </row>
    <row r="94" spans="2:35" s="2" customFormat="1" ht="12" customHeight="1">
      <c r="B94" s="788"/>
      <c r="C94" s="814" t="s">
        <v>17</v>
      </c>
      <c r="D94" s="815"/>
      <c r="E94" s="816" t="s">
        <v>157</v>
      </c>
      <c r="F94" s="817"/>
      <c r="G94" s="817"/>
      <c r="H94" s="817"/>
      <c r="I94" s="817"/>
      <c r="J94" s="817"/>
      <c r="K94" s="817"/>
      <c r="L94" s="817"/>
      <c r="M94" s="817"/>
      <c r="N94" s="817"/>
      <c r="O94" s="817"/>
      <c r="P94" s="817"/>
      <c r="Q94" s="817"/>
      <c r="R94" s="817"/>
      <c r="S94" s="817"/>
      <c r="T94" s="818"/>
      <c r="U94" s="798"/>
      <c r="V94" s="799"/>
      <c r="W94" s="800"/>
      <c r="X94" s="806"/>
      <c r="Y94" s="807"/>
      <c r="Z94" s="961"/>
      <c r="AA94" s="962"/>
      <c r="AB94" s="962"/>
      <c r="AC94" s="962"/>
      <c r="AD94" s="962"/>
      <c r="AE94" s="962"/>
      <c r="AF94" s="962"/>
      <c r="AG94" s="962"/>
      <c r="AH94" s="962"/>
      <c r="AI94" s="963"/>
    </row>
    <row r="95" spans="2:35" s="2" customFormat="1" ht="12" customHeight="1">
      <c r="B95" s="788"/>
      <c r="C95" s="814" t="s">
        <v>19</v>
      </c>
      <c r="D95" s="815"/>
      <c r="E95" s="816" t="s">
        <v>20</v>
      </c>
      <c r="F95" s="817"/>
      <c r="G95" s="817"/>
      <c r="H95" s="817"/>
      <c r="I95" s="817"/>
      <c r="J95" s="817"/>
      <c r="K95" s="817"/>
      <c r="L95" s="817"/>
      <c r="M95" s="817"/>
      <c r="N95" s="817"/>
      <c r="O95" s="817"/>
      <c r="P95" s="817"/>
      <c r="Q95" s="817"/>
      <c r="R95" s="817"/>
      <c r="S95" s="817"/>
      <c r="T95" s="818"/>
      <c r="U95" s="798"/>
      <c r="V95" s="799"/>
      <c r="W95" s="800"/>
      <c r="X95" s="819" t="s">
        <v>21</v>
      </c>
      <c r="Y95" s="820"/>
      <c r="Z95" s="978"/>
      <c r="AA95" s="979"/>
      <c r="AB95" s="979"/>
      <c r="AC95" s="979"/>
      <c r="AD95" s="979"/>
      <c r="AE95" s="979"/>
      <c r="AF95" s="979"/>
      <c r="AG95" s="979"/>
      <c r="AH95" s="979"/>
      <c r="AI95" s="980"/>
    </row>
    <row r="96" spans="2:35" s="2" customFormat="1" ht="12" customHeight="1" thickBot="1">
      <c r="B96" s="789"/>
      <c r="C96" s="829" t="s">
        <v>23</v>
      </c>
      <c r="D96" s="830"/>
      <c r="E96" s="831" t="s">
        <v>158</v>
      </c>
      <c r="F96" s="832"/>
      <c r="G96" s="832"/>
      <c r="H96" s="832"/>
      <c r="I96" s="832"/>
      <c r="J96" s="832"/>
      <c r="K96" s="832"/>
      <c r="L96" s="832"/>
      <c r="M96" s="832"/>
      <c r="N96" s="832"/>
      <c r="O96" s="832"/>
      <c r="P96" s="832"/>
      <c r="Q96" s="832"/>
      <c r="R96" s="832"/>
      <c r="S96" s="832"/>
      <c r="T96" s="833"/>
      <c r="U96" s="801"/>
      <c r="V96" s="802"/>
      <c r="W96" s="803"/>
      <c r="X96" s="821"/>
      <c r="Y96" s="822"/>
      <c r="Z96" s="981"/>
      <c r="AA96" s="982"/>
      <c r="AB96" s="982"/>
      <c r="AC96" s="982"/>
      <c r="AD96" s="982"/>
      <c r="AE96" s="982"/>
      <c r="AF96" s="982"/>
      <c r="AG96" s="982"/>
      <c r="AH96" s="982"/>
      <c r="AI96" s="983"/>
    </row>
    <row r="97" spans="2:35" ht="15" customHeight="1" thickBot="1"/>
    <row r="98" spans="2:35" ht="15.75" customHeight="1">
      <c r="B98" s="772" t="s">
        <v>872</v>
      </c>
      <c r="C98" s="773"/>
      <c r="D98" s="774"/>
      <c r="E98" s="726" t="s">
        <v>159</v>
      </c>
      <c r="F98" s="727"/>
      <c r="G98" s="727"/>
      <c r="H98" s="775"/>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5"/>
    </row>
    <row r="99" spans="2:35" ht="15.75" customHeight="1" thickBot="1">
      <c r="B99" s="890" t="s">
        <v>27</v>
      </c>
      <c r="C99" s="891"/>
      <c r="D99" s="892"/>
      <c r="E99" s="406"/>
      <c r="F99" s="406"/>
      <c r="G99" s="406"/>
      <c r="H99" s="407"/>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7"/>
    </row>
    <row r="100" spans="2:35" ht="13.5" customHeight="1" thickBot="1">
      <c r="B100" s="1068" t="s">
        <v>28</v>
      </c>
      <c r="C100" s="1068" t="s">
        <v>29</v>
      </c>
      <c r="D100" s="1069" t="s">
        <v>30</v>
      </c>
      <c r="E100" s="1069" t="s">
        <v>31</v>
      </c>
      <c r="F100" s="1069" t="s">
        <v>32</v>
      </c>
      <c r="G100" s="754" t="s">
        <v>33</v>
      </c>
      <c r="H100" s="1070" t="s">
        <v>34</v>
      </c>
      <c r="I100" s="776" t="s">
        <v>35</v>
      </c>
      <c r="J100" s="764"/>
      <c r="K100" s="776" t="s">
        <v>36</v>
      </c>
      <c r="L100" s="776"/>
      <c r="M100" s="763" t="s">
        <v>37</v>
      </c>
      <c r="N100" s="764"/>
      <c r="O100" s="776" t="s">
        <v>38</v>
      </c>
      <c r="P100" s="776"/>
      <c r="Q100" s="763" t="s">
        <v>39</v>
      </c>
      <c r="R100" s="764"/>
      <c r="S100" s="776" t="s">
        <v>40</v>
      </c>
      <c r="T100" s="776"/>
      <c r="U100" s="763" t="s">
        <v>41</v>
      </c>
      <c r="V100" s="764"/>
      <c r="W100" s="776" t="s">
        <v>42</v>
      </c>
      <c r="X100" s="776"/>
      <c r="Y100" s="763" t="s">
        <v>43</v>
      </c>
      <c r="Z100" s="764"/>
      <c r="AA100" s="776" t="s">
        <v>44</v>
      </c>
      <c r="AB100" s="776"/>
      <c r="AC100" s="763" t="s">
        <v>45</v>
      </c>
      <c r="AD100" s="764"/>
      <c r="AE100" s="776" t="s">
        <v>46</v>
      </c>
      <c r="AF100" s="776"/>
      <c r="AG100" s="731" t="s">
        <v>47</v>
      </c>
      <c r="AH100" s="731" t="s">
        <v>48</v>
      </c>
      <c r="AI100" s="731" t="s">
        <v>49</v>
      </c>
    </row>
    <row r="101" spans="2:35" ht="13.5" thickBot="1">
      <c r="B101" s="749"/>
      <c r="C101" s="749"/>
      <c r="D101" s="751"/>
      <c r="E101" s="751"/>
      <c r="F101" s="751"/>
      <c r="G101" s="1069"/>
      <c r="H101" s="785"/>
      <c r="I101" s="421" t="s">
        <v>50</v>
      </c>
      <c r="J101" s="410" t="s">
        <v>51</v>
      </c>
      <c r="K101" s="418" t="s">
        <v>50</v>
      </c>
      <c r="L101" s="410" t="s">
        <v>51</v>
      </c>
      <c r="M101" s="418" t="s">
        <v>50</v>
      </c>
      <c r="N101" s="410" t="s">
        <v>51</v>
      </c>
      <c r="O101" s="418" t="s">
        <v>50</v>
      </c>
      <c r="P101" s="410" t="s">
        <v>51</v>
      </c>
      <c r="Q101" s="418" t="s">
        <v>50</v>
      </c>
      <c r="R101" s="410" t="s">
        <v>51</v>
      </c>
      <c r="S101" s="418" t="s">
        <v>50</v>
      </c>
      <c r="T101" s="410" t="s">
        <v>51</v>
      </c>
      <c r="U101" s="418" t="s">
        <v>50</v>
      </c>
      <c r="V101" s="410" t="s">
        <v>51</v>
      </c>
      <c r="W101" s="418" t="s">
        <v>50</v>
      </c>
      <c r="X101" s="410" t="s">
        <v>51</v>
      </c>
      <c r="Y101" s="418" t="s">
        <v>50</v>
      </c>
      <c r="Z101" s="410" t="s">
        <v>51</v>
      </c>
      <c r="AA101" s="418" t="s">
        <v>50</v>
      </c>
      <c r="AB101" s="410" t="s">
        <v>51</v>
      </c>
      <c r="AC101" s="418" t="s">
        <v>50</v>
      </c>
      <c r="AD101" s="410" t="s">
        <v>51</v>
      </c>
      <c r="AE101" s="418" t="s">
        <v>50</v>
      </c>
      <c r="AF101" s="410" t="s">
        <v>51</v>
      </c>
      <c r="AG101" s="757"/>
      <c r="AH101" s="757"/>
      <c r="AI101" s="757"/>
    </row>
    <row r="102" spans="2:35" ht="51.75" thickBot="1">
      <c r="B102" s="916">
        <v>0.4</v>
      </c>
      <c r="C102" s="88" t="s">
        <v>52</v>
      </c>
      <c r="D102" s="78" t="s">
        <v>160</v>
      </c>
      <c r="E102" s="6">
        <v>20</v>
      </c>
      <c r="F102" s="6" t="s">
        <v>54</v>
      </c>
      <c r="G102" s="7">
        <v>0</v>
      </c>
      <c r="H102" s="14" t="s">
        <v>161</v>
      </c>
      <c r="I102" s="137"/>
      <c r="J102" s="46"/>
      <c r="K102" s="137">
        <v>0.5</v>
      </c>
      <c r="L102" s="127"/>
      <c r="M102" s="90"/>
      <c r="N102" s="91"/>
      <c r="O102" s="92"/>
      <c r="P102" s="127"/>
      <c r="Q102" s="90">
        <v>0.5</v>
      </c>
      <c r="R102" s="91"/>
      <c r="S102" s="92"/>
      <c r="T102" s="138"/>
      <c r="U102" s="45"/>
      <c r="V102" s="46"/>
      <c r="W102" s="45"/>
      <c r="X102" s="46"/>
      <c r="Y102" s="45"/>
      <c r="Z102" s="46"/>
      <c r="AA102" s="45"/>
      <c r="AB102" s="46"/>
      <c r="AC102" s="45"/>
      <c r="AD102" s="46"/>
      <c r="AE102" s="45"/>
      <c r="AF102" s="46"/>
      <c r="AG102" s="42">
        <f>+I102+K102+M102+O102+Q102</f>
        <v>1</v>
      </c>
      <c r="AH102" s="48">
        <f t="shared" ref="AH102:AH106" si="10">+J102+L102+N102+P102+R102+T102+V102+X102+Z102+AB102+AD102+AF102</f>
        <v>0</v>
      </c>
      <c r="AI102" s="49"/>
    </row>
    <row r="103" spans="2:35" ht="26.25" thickBot="1">
      <c r="B103" s="1064"/>
      <c r="C103" s="88" t="s">
        <v>56</v>
      </c>
      <c r="D103" s="78" t="s">
        <v>162</v>
      </c>
      <c r="E103" s="6">
        <v>20</v>
      </c>
      <c r="F103" s="6" t="s">
        <v>163</v>
      </c>
      <c r="G103" s="7">
        <v>0</v>
      </c>
      <c r="H103" s="14" t="s">
        <v>163</v>
      </c>
      <c r="I103" s="137"/>
      <c r="J103" s="46"/>
      <c r="K103" s="137">
        <v>0.25</v>
      </c>
      <c r="L103" s="91"/>
      <c r="M103" s="92">
        <v>0.25</v>
      </c>
      <c r="N103" s="91"/>
      <c r="O103" s="92">
        <v>0.25</v>
      </c>
      <c r="P103" s="91"/>
      <c r="Q103" s="92">
        <v>0.25</v>
      </c>
      <c r="R103" s="91"/>
      <c r="S103" s="92"/>
      <c r="T103" s="46"/>
      <c r="U103" s="137"/>
      <c r="V103" s="46"/>
      <c r="W103" s="137"/>
      <c r="X103" s="46"/>
      <c r="Y103" s="137"/>
      <c r="Z103" s="46"/>
      <c r="AA103" s="137"/>
      <c r="AB103" s="46"/>
      <c r="AC103" s="137"/>
      <c r="AD103" s="46"/>
      <c r="AE103" s="137"/>
      <c r="AF103" s="46"/>
      <c r="AG103" s="42">
        <f t="shared" ref="AG103:AG106" si="11">+I103+K103+M103+O103+Q103</f>
        <v>1</v>
      </c>
      <c r="AH103" s="48">
        <f t="shared" si="10"/>
        <v>0</v>
      </c>
      <c r="AI103" s="49"/>
    </row>
    <row r="104" spans="2:35" ht="39" thickBot="1">
      <c r="B104" s="1064"/>
      <c r="C104" s="88" t="s">
        <v>59</v>
      </c>
      <c r="D104" s="78" t="s">
        <v>164</v>
      </c>
      <c r="E104" s="6">
        <v>20</v>
      </c>
      <c r="F104" s="6" t="s">
        <v>165</v>
      </c>
      <c r="G104" s="7">
        <v>0</v>
      </c>
      <c r="H104" s="14" t="s">
        <v>166</v>
      </c>
      <c r="I104" s="137"/>
      <c r="J104" s="46"/>
      <c r="K104" s="92">
        <v>0.33</v>
      </c>
      <c r="L104" s="127"/>
      <c r="M104" s="90">
        <v>0.33329999999999999</v>
      </c>
      <c r="N104" s="91"/>
      <c r="O104" s="92">
        <v>0.33329999999999999</v>
      </c>
      <c r="P104" s="127"/>
      <c r="Q104" s="90"/>
      <c r="R104" s="91"/>
      <c r="S104" s="92"/>
      <c r="T104" s="138"/>
      <c r="U104" s="45"/>
      <c r="V104" s="46"/>
      <c r="W104" s="45"/>
      <c r="X104" s="46"/>
      <c r="Y104" s="45"/>
      <c r="Z104" s="46"/>
      <c r="AA104" s="45"/>
      <c r="AB104" s="46"/>
      <c r="AC104" s="45"/>
      <c r="AD104" s="46"/>
      <c r="AE104" s="45"/>
      <c r="AF104" s="46"/>
      <c r="AG104" s="42">
        <f t="shared" si="11"/>
        <v>0.99659999999999993</v>
      </c>
      <c r="AH104" s="48">
        <f t="shared" si="10"/>
        <v>0</v>
      </c>
      <c r="AI104" s="49"/>
    </row>
    <row r="105" spans="2:35" ht="26.25" thickBot="1">
      <c r="B105" s="1064"/>
      <c r="C105" s="134" t="s">
        <v>126</v>
      </c>
      <c r="D105" s="151" t="s">
        <v>167</v>
      </c>
      <c r="E105" s="135">
        <v>20</v>
      </c>
      <c r="F105" s="135" t="s">
        <v>906</v>
      </c>
      <c r="G105" s="136">
        <v>0</v>
      </c>
      <c r="H105" s="14" t="s">
        <v>166</v>
      </c>
      <c r="I105" s="139"/>
      <c r="J105" s="140"/>
      <c r="K105" s="92">
        <v>0.5</v>
      </c>
      <c r="L105" s="91"/>
      <c r="M105" s="92"/>
      <c r="N105" s="91"/>
      <c r="O105" s="92">
        <v>0.5</v>
      </c>
      <c r="P105" s="91"/>
      <c r="Q105" s="92"/>
      <c r="R105" s="91"/>
      <c r="S105" s="141"/>
      <c r="T105" s="142"/>
      <c r="U105" s="143"/>
      <c r="V105" s="140"/>
      <c r="W105" s="143"/>
      <c r="X105" s="140"/>
      <c r="Y105" s="143"/>
      <c r="Z105" s="140"/>
      <c r="AA105" s="143"/>
      <c r="AB105" s="140"/>
      <c r="AC105" s="143"/>
      <c r="AD105" s="140"/>
      <c r="AE105" s="143"/>
      <c r="AF105" s="140"/>
      <c r="AG105" s="42">
        <f t="shared" si="11"/>
        <v>1</v>
      </c>
      <c r="AH105" s="48">
        <f t="shared" si="10"/>
        <v>0</v>
      </c>
      <c r="AI105" s="146"/>
    </row>
    <row r="106" spans="2:35" ht="44.25" customHeight="1" thickBot="1">
      <c r="B106" s="771"/>
      <c r="C106" s="95" t="s">
        <v>130</v>
      </c>
      <c r="D106" s="79" t="s">
        <v>168</v>
      </c>
      <c r="E106" s="8">
        <v>20</v>
      </c>
      <c r="F106" s="8" t="s">
        <v>169</v>
      </c>
      <c r="G106" s="9">
        <v>0</v>
      </c>
      <c r="H106" s="10" t="s">
        <v>169</v>
      </c>
      <c r="I106" s="147"/>
      <c r="J106" s="51"/>
      <c r="K106" s="99">
        <v>0.25</v>
      </c>
      <c r="L106" s="102"/>
      <c r="M106" s="99">
        <v>0.25</v>
      </c>
      <c r="N106" s="102"/>
      <c r="O106" s="99">
        <v>0.25</v>
      </c>
      <c r="P106" s="102"/>
      <c r="Q106" s="99">
        <v>0.25</v>
      </c>
      <c r="R106" s="102"/>
      <c r="S106" s="147"/>
      <c r="T106" s="148"/>
      <c r="U106" s="50"/>
      <c r="V106" s="51"/>
      <c r="W106" s="50"/>
      <c r="X106" s="51"/>
      <c r="Y106" s="50"/>
      <c r="Z106" s="51"/>
      <c r="AA106" s="50"/>
      <c r="AB106" s="51"/>
      <c r="AC106" s="50"/>
      <c r="AD106" s="51"/>
      <c r="AE106" s="50"/>
      <c r="AF106" s="51"/>
      <c r="AG106" s="42">
        <f t="shared" si="11"/>
        <v>1</v>
      </c>
      <c r="AH106" s="48">
        <f t="shared" si="10"/>
        <v>0</v>
      </c>
      <c r="AI106" s="54"/>
    </row>
    <row r="107" spans="2:35" ht="14.25" customHeight="1" thickBot="1"/>
    <row r="108" spans="2:35">
      <c r="B108" s="772" t="s">
        <v>873</v>
      </c>
      <c r="C108" s="773"/>
      <c r="D108" s="774"/>
      <c r="E108" s="772" t="s">
        <v>170</v>
      </c>
      <c r="F108" s="773"/>
      <c r="G108" s="773"/>
      <c r="H108" s="773"/>
      <c r="I108" s="773"/>
      <c r="J108" s="773"/>
      <c r="K108" s="773"/>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5"/>
    </row>
    <row r="109" spans="2:35" ht="15.75" customHeight="1" thickBot="1">
      <c r="B109" s="890" t="s">
        <v>27</v>
      </c>
      <c r="C109" s="891"/>
      <c r="D109" s="892"/>
      <c r="E109" s="406"/>
      <c r="F109" s="406"/>
      <c r="G109" s="406"/>
      <c r="H109" s="406"/>
      <c r="I109" s="57"/>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7"/>
    </row>
    <row r="110" spans="2:35" ht="13.5" customHeight="1" thickBot="1">
      <c r="B110" s="749" t="s">
        <v>28</v>
      </c>
      <c r="C110" s="749" t="s">
        <v>29</v>
      </c>
      <c r="D110" s="751" t="s">
        <v>30</v>
      </c>
      <c r="E110" s="751" t="s">
        <v>64</v>
      </c>
      <c r="F110" s="751" t="s">
        <v>32</v>
      </c>
      <c r="G110" s="753" t="s">
        <v>33</v>
      </c>
      <c r="H110" s="751" t="s">
        <v>34</v>
      </c>
      <c r="I110" s="763" t="s">
        <v>35</v>
      </c>
      <c r="J110" s="764"/>
      <c r="K110" s="776" t="s">
        <v>36</v>
      </c>
      <c r="L110" s="776"/>
      <c r="M110" s="763" t="s">
        <v>37</v>
      </c>
      <c r="N110" s="764"/>
      <c r="O110" s="776" t="s">
        <v>38</v>
      </c>
      <c r="P110" s="776"/>
      <c r="Q110" s="763" t="s">
        <v>39</v>
      </c>
      <c r="R110" s="764"/>
      <c r="S110" s="776" t="s">
        <v>40</v>
      </c>
      <c r="T110" s="776"/>
      <c r="U110" s="763" t="s">
        <v>41</v>
      </c>
      <c r="V110" s="764"/>
      <c r="W110" s="776" t="s">
        <v>42</v>
      </c>
      <c r="X110" s="776"/>
      <c r="Y110" s="763" t="s">
        <v>43</v>
      </c>
      <c r="Z110" s="764"/>
      <c r="AA110" s="776" t="s">
        <v>44</v>
      </c>
      <c r="AB110" s="776"/>
      <c r="AC110" s="763" t="s">
        <v>45</v>
      </c>
      <c r="AD110" s="764"/>
      <c r="AE110" s="776" t="s">
        <v>46</v>
      </c>
      <c r="AF110" s="776"/>
      <c r="AG110" s="731" t="s">
        <v>47</v>
      </c>
      <c r="AH110" s="731" t="s">
        <v>48</v>
      </c>
      <c r="AI110" s="731" t="s">
        <v>49</v>
      </c>
    </row>
    <row r="111" spans="2:35" ht="13.5" thickBot="1">
      <c r="B111" s="749"/>
      <c r="C111" s="749"/>
      <c r="D111" s="752"/>
      <c r="E111" s="752"/>
      <c r="F111" s="752"/>
      <c r="G111" s="760"/>
      <c r="H111" s="752"/>
      <c r="I111" s="39" t="s">
        <v>50</v>
      </c>
      <c r="J111" s="403" t="s">
        <v>51</v>
      </c>
      <c r="K111" s="39" t="s">
        <v>50</v>
      </c>
      <c r="L111" s="403" t="s">
        <v>51</v>
      </c>
      <c r="M111" s="39" t="s">
        <v>50</v>
      </c>
      <c r="N111" s="403" t="s">
        <v>51</v>
      </c>
      <c r="O111" s="39" t="s">
        <v>50</v>
      </c>
      <c r="P111" s="403" t="s">
        <v>51</v>
      </c>
      <c r="Q111" s="39" t="s">
        <v>50</v>
      </c>
      <c r="R111" s="403" t="s">
        <v>51</v>
      </c>
      <c r="S111" s="39" t="s">
        <v>50</v>
      </c>
      <c r="T111" s="403" t="s">
        <v>51</v>
      </c>
      <c r="U111" s="39" t="s">
        <v>50</v>
      </c>
      <c r="V111" s="403" t="s">
        <v>51</v>
      </c>
      <c r="W111" s="39" t="s">
        <v>50</v>
      </c>
      <c r="X111" s="403" t="s">
        <v>51</v>
      </c>
      <c r="Y111" s="39" t="s">
        <v>50</v>
      </c>
      <c r="Z111" s="403" t="s">
        <v>51</v>
      </c>
      <c r="AA111" s="39" t="s">
        <v>50</v>
      </c>
      <c r="AB111" s="403" t="s">
        <v>51</v>
      </c>
      <c r="AC111" s="39" t="s">
        <v>50</v>
      </c>
      <c r="AD111" s="403" t="s">
        <v>51</v>
      </c>
      <c r="AE111" s="39" t="s">
        <v>50</v>
      </c>
      <c r="AF111" s="403" t="s">
        <v>51</v>
      </c>
      <c r="AG111" s="732"/>
      <c r="AH111" s="732"/>
      <c r="AI111" s="732"/>
    </row>
    <row r="112" spans="2:35" ht="38.25">
      <c r="B112" s="770">
        <v>0.4</v>
      </c>
      <c r="C112" s="80" t="s">
        <v>65</v>
      </c>
      <c r="D112" s="77" t="s">
        <v>171</v>
      </c>
      <c r="E112" s="81">
        <v>0.33329999999999999</v>
      </c>
      <c r="F112" s="3" t="s">
        <v>172</v>
      </c>
      <c r="G112" s="3">
        <v>0</v>
      </c>
      <c r="H112" s="3" t="s">
        <v>173</v>
      </c>
      <c r="I112" s="82"/>
      <c r="J112" s="83"/>
      <c r="K112" s="82">
        <v>0.25</v>
      </c>
      <c r="L112" s="83"/>
      <c r="M112" s="82">
        <v>0.25</v>
      </c>
      <c r="N112" s="83"/>
      <c r="O112" s="82">
        <v>0.25</v>
      </c>
      <c r="P112" s="83"/>
      <c r="Q112" s="82">
        <v>0.25</v>
      </c>
      <c r="R112" s="83"/>
      <c r="S112" s="82"/>
      <c r="T112" s="41"/>
      <c r="U112" s="40"/>
      <c r="V112" s="41"/>
      <c r="W112" s="40"/>
      <c r="X112" s="41"/>
      <c r="Y112" s="40"/>
      <c r="Z112" s="41"/>
      <c r="AA112" s="40"/>
      <c r="AB112" s="41"/>
      <c r="AC112" s="40"/>
      <c r="AD112" s="41"/>
      <c r="AE112" s="40"/>
      <c r="AF112" s="41"/>
      <c r="AG112" s="42">
        <f t="shared" ref="AG112:AH114" si="12">+I112+K112+M112+O112+Q112+S112+U112+W112+Y112+AA112+AC112+AE112</f>
        <v>1</v>
      </c>
      <c r="AH112" s="43">
        <f t="shared" si="12"/>
        <v>0</v>
      </c>
      <c r="AI112" s="44"/>
    </row>
    <row r="113" spans="2:35" ht="38.25">
      <c r="B113" s="1064"/>
      <c r="C113" s="88" t="s">
        <v>69</v>
      </c>
      <c r="D113" s="78" t="s">
        <v>174</v>
      </c>
      <c r="E113" s="89">
        <v>0.33329999999999999</v>
      </c>
      <c r="F113" s="6" t="s">
        <v>175</v>
      </c>
      <c r="G113" s="6">
        <v>0</v>
      </c>
      <c r="H113" s="6" t="s">
        <v>175</v>
      </c>
      <c r="I113" s="90"/>
      <c r="J113" s="91"/>
      <c r="K113" s="90"/>
      <c r="L113" s="91"/>
      <c r="M113" s="90">
        <v>1</v>
      </c>
      <c r="N113" s="91"/>
      <c r="O113" s="90"/>
      <c r="P113" s="91"/>
      <c r="Q113" s="90"/>
      <c r="R113" s="91"/>
      <c r="S113" s="90"/>
      <c r="T113" s="46"/>
      <c r="U113" s="45"/>
      <c r="V113" s="46"/>
      <c r="W113" s="45"/>
      <c r="X113" s="46"/>
      <c r="Y113" s="45"/>
      <c r="Z113" s="46"/>
      <c r="AA113" s="45"/>
      <c r="AB113" s="46"/>
      <c r="AC113" s="45"/>
      <c r="AD113" s="46"/>
      <c r="AE113" s="45"/>
      <c r="AF113" s="46"/>
      <c r="AG113" s="47">
        <f t="shared" si="12"/>
        <v>1</v>
      </c>
      <c r="AH113" s="48">
        <f t="shared" si="12"/>
        <v>0</v>
      </c>
      <c r="AI113" s="49"/>
    </row>
    <row r="114" spans="2:35">
      <c r="B114" s="1081"/>
      <c r="C114" s="88" t="s">
        <v>72</v>
      </c>
      <c r="D114" s="78" t="s">
        <v>176</v>
      </c>
      <c r="E114" s="152">
        <v>0.33329999999999999</v>
      </c>
      <c r="F114" s="6" t="s">
        <v>177</v>
      </c>
      <c r="G114" s="6">
        <v>0</v>
      </c>
      <c r="H114" s="6" t="s">
        <v>177</v>
      </c>
      <c r="I114" s="90"/>
      <c r="J114" s="91"/>
      <c r="K114" s="90"/>
      <c r="L114" s="91"/>
      <c r="M114" s="90">
        <v>0.5</v>
      </c>
      <c r="N114" s="91"/>
      <c r="O114" s="90"/>
      <c r="P114" s="91"/>
      <c r="Q114" s="90"/>
      <c r="R114" s="91"/>
      <c r="S114" s="90">
        <v>0.5</v>
      </c>
      <c r="T114" s="46"/>
      <c r="U114" s="45"/>
      <c r="V114" s="46"/>
      <c r="W114" s="45"/>
      <c r="X114" s="46"/>
      <c r="Y114" s="45"/>
      <c r="Z114" s="46"/>
      <c r="AA114" s="45"/>
      <c r="AB114" s="46"/>
      <c r="AC114" s="45"/>
      <c r="AD114" s="46"/>
      <c r="AE114" s="45"/>
      <c r="AF114" s="46"/>
      <c r="AG114" s="47">
        <f t="shared" si="12"/>
        <v>1</v>
      </c>
      <c r="AH114" s="48">
        <f t="shared" si="12"/>
        <v>0</v>
      </c>
      <c r="AI114" s="49"/>
    </row>
    <row r="115" spans="2:35" s="20" customFormat="1" ht="13.5" thickBot="1">
      <c r="B115" s="12"/>
      <c r="C115" s="11"/>
      <c r="D115" s="11"/>
      <c r="E115" s="12"/>
      <c r="F115" s="11"/>
      <c r="G115" s="11"/>
      <c r="H115" s="11"/>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6"/>
    </row>
    <row r="116" spans="2:35" ht="15.75" customHeight="1">
      <c r="B116" s="772" t="s">
        <v>874</v>
      </c>
      <c r="C116" s="773"/>
      <c r="D116" s="774"/>
      <c r="E116" s="772" t="s">
        <v>99</v>
      </c>
      <c r="F116" s="773"/>
      <c r="G116" s="773"/>
      <c r="H116" s="774"/>
      <c r="I116" s="62"/>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5"/>
    </row>
    <row r="117" spans="2:35" ht="15.75" customHeight="1" thickBot="1">
      <c r="B117" s="890" t="s">
        <v>27</v>
      </c>
      <c r="C117" s="891"/>
      <c r="D117" s="892"/>
      <c r="E117" s="406"/>
      <c r="F117" s="406"/>
      <c r="G117" s="406"/>
      <c r="H117" s="406"/>
      <c r="I117" s="57"/>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7"/>
    </row>
    <row r="118" spans="2:35" ht="13.5" customHeight="1" thickBot="1">
      <c r="B118" s="749" t="s">
        <v>28</v>
      </c>
      <c r="C118" s="749" t="s">
        <v>29</v>
      </c>
      <c r="D118" s="751" t="s">
        <v>30</v>
      </c>
      <c r="E118" s="751" t="s">
        <v>64</v>
      </c>
      <c r="F118" s="751" t="s">
        <v>32</v>
      </c>
      <c r="G118" s="753" t="s">
        <v>33</v>
      </c>
      <c r="H118" s="751" t="s">
        <v>34</v>
      </c>
      <c r="I118" s="763" t="s">
        <v>35</v>
      </c>
      <c r="J118" s="764"/>
      <c r="K118" s="776" t="s">
        <v>36</v>
      </c>
      <c r="L118" s="776"/>
      <c r="M118" s="763" t="s">
        <v>37</v>
      </c>
      <c r="N118" s="764"/>
      <c r="O118" s="776" t="s">
        <v>38</v>
      </c>
      <c r="P118" s="776"/>
      <c r="Q118" s="763" t="s">
        <v>39</v>
      </c>
      <c r="R118" s="764"/>
      <c r="S118" s="776" t="s">
        <v>40</v>
      </c>
      <c r="T118" s="776"/>
      <c r="U118" s="763" t="s">
        <v>41</v>
      </c>
      <c r="V118" s="764"/>
      <c r="W118" s="776" t="s">
        <v>42</v>
      </c>
      <c r="X118" s="776"/>
      <c r="Y118" s="763" t="s">
        <v>43</v>
      </c>
      <c r="Z118" s="764"/>
      <c r="AA118" s="776" t="s">
        <v>44</v>
      </c>
      <c r="AB118" s="776"/>
      <c r="AC118" s="763" t="s">
        <v>45</v>
      </c>
      <c r="AD118" s="764"/>
      <c r="AE118" s="776" t="s">
        <v>46</v>
      </c>
      <c r="AF118" s="776"/>
      <c r="AG118" s="731" t="s">
        <v>47</v>
      </c>
      <c r="AH118" s="731" t="s">
        <v>48</v>
      </c>
      <c r="AI118" s="731" t="s">
        <v>49</v>
      </c>
    </row>
    <row r="119" spans="2:35" ht="13.5" thickBot="1">
      <c r="B119" s="750"/>
      <c r="C119" s="750"/>
      <c r="D119" s="752"/>
      <c r="E119" s="752"/>
      <c r="F119" s="752"/>
      <c r="G119" s="754"/>
      <c r="H119" s="752"/>
      <c r="I119" s="39" t="s">
        <v>50</v>
      </c>
      <c r="J119" s="403" t="s">
        <v>51</v>
      </c>
      <c r="K119" s="39" t="s">
        <v>50</v>
      </c>
      <c r="L119" s="403" t="s">
        <v>51</v>
      </c>
      <c r="M119" s="39" t="s">
        <v>50</v>
      </c>
      <c r="N119" s="403" t="s">
        <v>51</v>
      </c>
      <c r="O119" s="39" t="s">
        <v>50</v>
      </c>
      <c r="P119" s="403" t="s">
        <v>51</v>
      </c>
      <c r="Q119" s="39" t="s">
        <v>50</v>
      </c>
      <c r="R119" s="403" t="s">
        <v>51</v>
      </c>
      <c r="S119" s="39" t="s">
        <v>50</v>
      </c>
      <c r="T119" s="403" t="s">
        <v>51</v>
      </c>
      <c r="U119" s="39" t="s">
        <v>50</v>
      </c>
      <c r="V119" s="403" t="s">
        <v>51</v>
      </c>
      <c r="W119" s="39" t="s">
        <v>50</v>
      </c>
      <c r="X119" s="403" t="s">
        <v>51</v>
      </c>
      <c r="Y119" s="39" t="s">
        <v>50</v>
      </c>
      <c r="Z119" s="403" t="s">
        <v>51</v>
      </c>
      <c r="AA119" s="39" t="s">
        <v>50</v>
      </c>
      <c r="AB119" s="403" t="s">
        <v>51</v>
      </c>
      <c r="AC119" s="39" t="s">
        <v>50</v>
      </c>
      <c r="AD119" s="403" t="s">
        <v>51</v>
      </c>
      <c r="AE119" s="39" t="s">
        <v>50</v>
      </c>
      <c r="AF119" s="403" t="s">
        <v>51</v>
      </c>
      <c r="AG119" s="732"/>
      <c r="AH119" s="732"/>
      <c r="AI119" s="732"/>
    </row>
    <row r="120" spans="2:35" ht="57" customHeight="1">
      <c r="B120" s="834">
        <v>0.2</v>
      </c>
      <c r="C120" s="3" t="s">
        <v>100</v>
      </c>
      <c r="D120" s="114" t="s">
        <v>101</v>
      </c>
      <c r="E120" s="21">
        <v>0.7</v>
      </c>
      <c r="F120" s="21" t="s">
        <v>102</v>
      </c>
      <c r="G120" s="3"/>
      <c r="H120" s="5" t="s">
        <v>103</v>
      </c>
      <c r="I120" s="40"/>
      <c r="J120" s="63"/>
      <c r="K120" s="64"/>
      <c r="L120" s="63"/>
      <c r="M120" s="64">
        <v>0.5</v>
      </c>
      <c r="N120" s="63"/>
      <c r="O120" s="64"/>
      <c r="P120" s="63"/>
      <c r="Q120" s="64"/>
      <c r="R120" s="63"/>
      <c r="S120" s="64">
        <v>0.5</v>
      </c>
      <c r="T120" s="66"/>
      <c r="U120" s="65"/>
      <c r="V120" s="66"/>
      <c r="W120" s="65"/>
      <c r="X120" s="66"/>
      <c r="Y120" s="65"/>
      <c r="Z120" s="66"/>
      <c r="AA120" s="65"/>
      <c r="AB120" s="66"/>
      <c r="AC120" s="65"/>
      <c r="AD120" s="66"/>
      <c r="AE120" s="65"/>
      <c r="AF120" s="66"/>
      <c r="AG120" s="65">
        <f t="shared" ref="AG120:AH121" si="13">+I120+K120+M120+O120+Q120+S120+U120+W120+Y120+AA120+AC120+AE120</f>
        <v>1</v>
      </c>
      <c r="AH120" s="66">
        <f t="shared" si="13"/>
        <v>0</v>
      </c>
      <c r="AI120" s="67"/>
    </row>
    <row r="121" spans="2:35" ht="53.25" customHeight="1" thickBot="1">
      <c r="B121" s="835"/>
      <c r="C121" s="8" t="s">
        <v>94</v>
      </c>
      <c r="D121" s="115" t="s">
        <v>104</v>
      </c>
      <c r="E121" s="22">
        <v>0.3</v>
      </c>
      <c r="F121" s="22" t="s">
        <v>105</v>
      </c>
      <c r="G121" s="8"/>
      <c r="H121" s="10" t="s">
        <v>106</v>
      </c>
      <c r="I121" s="1385"/>
      <c r="J121" s="1373"/>
      <c r="K121" s="1385"/>
      <c r="L121" s="1373"/>
      <c r="M121" s="1385"/>
      <c r="N121" s="1386"/>
      <c r="O121" s="1387">
        <v>0.33333333333333337</v>
      </c>
      <c r="P121" s="1386"/>
      <c r="Q121" s="1387">
        <v>0.33333333333333337</v>
      </c>
      <c r="R121" s="1386"/>
      <c r="S121" s="1387">
        <v>0.33333333333333337</v>
      </c>
      <c r="T121" s="71"/>
      <c r="U121" s="70"/>
      <c r="V121" s="71"/>
      <c r="W121" s="70"/>
      <c r="X121" s="71"/>
      <c r="Y121" s="70"/>
      <c r="Z121" s="71"/>
      <c r="AA121" s="70"/>
      <c r="AB121" s="71"/>
      <c r="AC121" s="70"/>
      <c r="AD121" s="71"/>
      <c r="AE121" s="70"/>
      <c r="AF121" s="71"/>
      <c r="AG121" s="70">
        <f t="shared" si="13"/>
        <v>1</v>
      </c>
      <c r="AH121" s="71">
        <f t="shared" si="13"/>
        <v>0</v>
      </c>
      <c r="AI121" s="72"/>
    </row>
    <row r="122" spans="2:35" ht="13.5" thickBot="1"/>
    <row r="123" spans="2:35" s="2" customFormat="1">
      <c r="B123" s="765" t="s">
        <v>4</v>
      </c>
      <c r="C123" s="766"/>
      <c r="D123" s="767" t="s">
        <v>5</v>
      </c>
      <c r="E123" s="768"/>
      <c r="F123" s="768"/>
      <c r="G123" s="768"/>
      <c r="H123" s="768"/>
      <c r="I123" s="768"/>
      <c r="J123" s="769"/>
      <c r="K123" s="933" t="s">
        <v>178</v>
      </c>
      <c r="L123" s="934"/>
      <c r="M123" s="934"/>
      <c r="N123" s="934"/>
      <c r="O123" s="934"/>
      <c r="P123" s="934"/>
      <c r="Q123" s="934"/>
      <c r="R123" s="934"/>
      <c r="S123" s="934"/>
      <c r="T123" s="934"/>
      <c r="U123" s="934"/>
      <c r="V123" s="934"/>
      <c r="W123" s="934"/>
      <c r="X123" s="934"/>
      <c r="Y123" s="934"/>
      <c r="Z123" s="934"/>
      <c r="AA123" s="934"/>
      <c r="AB123" s="934"/>
      <c r="AC123" s="934"/>
      <c r="AD123" s="934"/>
      <c r="AE123" s="934"/>
      <c r="AF123" s="934"/>
      <c r="AG123" s="934"/>
      <c r="AH123" s="934"/>
      <c r="AI123" s="935"/>
    </row>
    <row r="124" spans="2:35" s="2" customFormat="1">
      <c r="B124" s="1077">
        <v>2016</v>
      </c>
      <c r="C124" s="1078"/>
      <c r="D124" s="843" t="s">
        <v>7</v>
      </c>
      <c r="E124" s="844"/>
      <c r="F124" s="844"/>
      <c r="G124" s="844"/>
      <c r="H124" s="844"/>
      <c r="I124" s="844"/>
      <c r="J124" s="845"/>
      <c r="K124" s="940" t="s">
        <v>179</v>
      </c>
      <c r="L124" s="941"/>
      <c r="M124" s="941"/>
      <c r="N124" s="941"/>
      <c r="O124" s="941"/>
      <c r="P124" s="941"/>
      <c r="Q124" s="941"/>
      <c r="R124" s="941"/>
      <c r="S124" s="941"/>
      <c r="T124" s="941"/>
      <c r="U124" s="941"/>
      <c r="V124" s="941"/>
      <c r="W124" s="941"/>
      <c r="X124" s="941"/>
      <c r="Y124" s="941"/>
      <c r="Z124" s="941"/>
      <c r="AA124" s="941"/>
      <c r="AB124" s="941"/>
      <c r="AC124" s="941"/>
      <c r="AD124" s="941"/>
      <c r="AE124" s="941"/>
      <c r="AF124" s="941"/>
      <c r="AG124" s="941"/>
      <c r="AH124" s="941"/>
      <c r="AI124" s="942"/>
    </row>
    <row r="125" spans="2:35" s="2" customFormat="1" ht="13.5" thickBot="1">
      <c r="B125" s="1079"/>
      <c r="C125" s="1080"/>
      <c r="D125" s="849" t="s">
        <v>9</v>
      </c>
      <c r="E125" s="850"/>
      <c r="F125" s="850"/>
      <c r="G125" s="850"/>
      <c r="H125" s="850"/>
      <c r="I125" s="850"/>
      <c r="J125" s="851"/>
      <c r="K125" s="943" t="s">
        <v>180</v>
      </c>
      <c r="L125" s="944"/>
      <c r="M125" s="944"/>
      <c r="N125" s="944"/>
      <c r="O125" s="944"/>
      <c r="P125" s="944"/>
      <c r="Q125" s="944"/>
      <c r="R125" s="944"/>
      <c r="S125" s="944"/>
      <c r="T125" s="944"/>
      <c r="U125" s="944"/>
      <c r="V125" s="944"/>
      <c r="W125" s="944"/>
      <c r="X125" s="944"/>
      <c r="Y125" s="944"/>
      <c r="Z125" s="944"/>
      <c r="AA125" s="944"/>
      <c r="AB125" s="944"/>
      <c r="AC125" s="944"/>
      <c r="AD125" s="944"/>
      <c r="AE125" s="944"/>
      <c r="AF125" s="944"/>
      <c r="AG125" s="944"/>
      <c r="AH125" s="944"/>
      <c r="AI125" s="945"/>
    </row>
    <row r="126" spans="2:35" ht="13.5" thickBot="1"/>
    <row r="127" spans="2:35" s="2" customFormat="1" ht="12" customHeight="1">
      <c r="B127" s="787" t="s">
        <v>11</v>
      </c>
      <c r="C127" s="790" t="s">
        <v>12</v>
      </c>
      <c r="D127" s="791"/>
      <c r="E127" s="792" t="s">
        <v>109</v>
      </c>
      <c r="F127" s="793"/>
      <c r="G127" s="793"/>
      <c r="H127" s="793"/>
      <c r="I127" s="793"/>
      <c r="J127" s="793"/>
      <c r="K127" s="793"/>
      <c r="L127" s="793"/>
      <c r="M127" s="793"/>
      <c r="N127" s="793"/>
      <c r="O127" s="793"/>
      <c r="P127" s="793"/>
      <c r="Q127" s="793"/>
      <c r="R127" s="793"/>
      <c r="S127" s="793"/>
      <c r="T127" s="794"/>
      <c r="U127" s="795" t="s">
        <v>14</v>
      </c>
      <c r="V127" s="796"/>
      <c r="W127" s="797"/>
      <c r="X127" s="804" t="s">
        <v>15</v>
      </c>
      <c r="Y127" s="805"/>
      <c r="Z127" s="966" t="s">
        <v>181</v>
      </c>
      <c r="AA127" s="967"/>
      <c r="AB127" s="967"/>
      <c r="AC127" s="967"/>
      <c r="AD127" s="967"/>
      <c r="AE127" s="967"/>
      <c r="AF127" s="967"/>
      <c r="AG127" s="967"/>
      <c r="AH127" s="967"/>
      <c r="AI127" s="968"/>
    </row>
    <row r="128" spans="2:35" s="2" customFormat="1" ht="12" customHeight="1">
      <c r="B128" s="788"/>
      <c r="C128" s="814" t="s">
        <v>17</v>
      </c>
      <c r="D128" s="815"/>
      <c r="E128" s="816" t="s">
        <v>182</v>
      </c>
      <c r="F128" s="817"/>
      <c r="G128" s="817"/>
      <c r="H128" s="817"/>
      <c r="I128" s="817"/>
      <c r="J128" s="817"/>
      <c r="K128" s="817"/>
      <c r="L128" s="817"/>
      <c r="M128" s="817"/>
      <c r="N128" s="817"/>
      <c r="O128" s="817"/>
      <c r="P128" s="817"/>
      <c r="Q128" s="817"/>
      <c r="R128" s="817"/>
      <c r="S128" s="817"/>
      <c r="T128" s="818"/>
      <c r="U128" s="798"/>
      <c r="V128" s="799"/>
      <c r="W128" s="800"/>
      <c r="X128" s="806"/>
      <c r="Y128" s="807"/>
      <c r="Z128" s="969"/>
      <c r="AA128" s="970"/>
      <c r="AB128" s="970"/>
      <c r="AC128" s="970"/>
      <c r="AD128" s="970"/>
      <c r="AE128" s="970"/>
      <c r="AF128" s="970"/>
      <c r="AG128" s="970"/>
      <c r="AH128" s="970"/>
      <c r="AI128" s="971"/>
    </row>
    <row r="129" spans="2:35" s="2" customFormat="1" ht="12" customHeight="1">
      <c r="B129" s="788"/>
      <c r="C129" s="814" t="s">
        <v>19</v>
      </c>
      <c r="D129" s="815"/>
      <c r="E129" s="816" t="s">
        <v>183</v>
      </c>
      <c r="F129" s="817"/>
      <c r="G129" s="817"/>
      <c r="H129" s="817"/>
      <c r="I129" s="817"/>
      <c r="J129" s="817"/>
      <c r="K129" s="817"/>
      <c r="L129" s="817"/>
      <c r="M129" s="817"/>
      <c r="N129" s="817"/>
      <c r="O129" s="817"/>
      <c r="P129" s="817"/>
      <c r="Q129" s="817"/>
      <c r="R129" s="817"/>
      <c r="S129" s="817"/>
      <c r="T129" s="818"/>
      <c r="U129" s="798"/>
      <c r="V129" s="799"/>
      <c r="W129" s="800"/>
      <c r="X129" s="819" t="s">
        <v>21</v>
      </c>
      <c r="Y129" s="820"/>
      <c r="Z129" s="1071" t="s">
        <v>184</v>
      </c>
      <c r="AA129" s="1072"/>
      <c r="AB129" s="1072"/>
      <c r="AC129" s="1072"/>
      <c r="AD129" s="1072"/>
      <c r="AE129" s="1072"/>
      <c r="AF129" s="1072"/>
      <c r="AG129" s="1072"/>
      <c r="AH129" s="1072"/>
      <c r="AI129" s="1073"/>
    </row>
    <row r="130" spans="2:35" s="2" customFormat="1" ht="12" customHeight="1" thickBot="1">
      <c r="B130" s="789"/>
      <c r="C130" s="829" t="s">
        <v>23</v>
      </c>
      <c r="D130" s="830"/>
      <c r="E130" s="831" t="s">
        <v>185</v>
      </c>
      <c r="F130" s="832"/>
      <c r="G130" s="832"/>
      <c r="H130" s="832"/>
      <c r="I130" s="832"/>
      <c r="J130" s="832"/>
      <c r="K130" s="832"/>
      <c r="L130" s="832"/>
      <c r="M130" s="832"/>
      <c r="N130" s="832"/>
      <c r="O130" s="832"/>
      <c r="P130" s="832"/>
      <c r="Q130" s="832"/>
      <c r="R130" s="832"/>
      <c r="S130" s="832"/>
      <c r="T130" s="833"/>
      <c r="U130" s="801"/>
      <c r="V130" s="802"/>
      <c r="W130" s="803"/>
      <c r="X130" s="821"/>
      <c r="Y130" s="822"/>
      <c r="Z130" s="1074"/>
      <c r="AA130" s="1075"/>
      <c r="AB130" s="1075"/>
      <c r="AC130" s="1075"/>
      <c r="AD130" s="1075"/>
      <c r="AE130" s="1075"/>
      <c r="AF130" s="1075"/>
      <c r="AG130" s="1075"/>
      <c r="AH130" s="1075"/>
      <c r="AI130" s="1076"/>
    </row>
    <row r="131" spans="2:35" ht="13.5" thickBot="1">
      <c r="C131" s="661"/>
      <c r="D131" s="661"/>
    </row>
    <row r="132" spans="2:35" ht="15.75" customHeight="1">
      <c r="B132" s="772" t="s">
        <v>25</v>
      </c>
      <c r="C132" s="773"/>
      <c r="D132" s="774"/>
      <c r="E132" s="990" t="s">
        <v>895</v>
      </c>
      <c r="F132" s="991"/>
      <c r="G132" s="991"/>
      <c r="H132" s="991"/>
      <c r="I132" s="991"/>
      <c r="J132" s="991"/>
      <c r="K132" s="991"/>
      <c r="L132" s="991"/>
      <c r="M132" s="991"/>
      <c r="N132" s="992"/>
      <c r="O132" s="34"/>
      <c r="P132" s="34"/>
      <c r="Q132" s="34"/>
      <c r="R132" s="34"/>
      <c r="S132" s="34"/>
      <c r="T132" s="34"/>
      <c r="U132" s="34"/>
      <c r="V132" s="34"/>
      <c r="W132" s="34"/>
      <c r="X132" s="34"/>
      <c r="Y132" s="34"/>
      <c r="Z132" s="34"/>
      <c r="AA132" s="34"/>
      <c r="AB132" s="34"/>
      <c r="AC132" s="34"/>
      <c r="AD132" s="34"/>
      <c r="AE132" s="34"/>
      <c r="AF132" s="34"/>
      <c r="AG132" s="34"/>
      <c r="AH132" s="34"/>
      <c r="AI132" s="35"/>
    </row>
    <row r="133" spans="2:35" ht="15.75" customHeight="1" thickBot="1">
      <c r="B133" s="890" t="s">
        <v>27</v>
      </c>
      <c r="C133" s="891"/>
      <c r="D133" s="892"/>
      <c r="E133" s="406"/>
      <c r="F133" s="406"/>
      <c r="G133" s="406"/>
      <c r="H133" s="407"/>
      <c r="I133" s="36"/>
      <c r="J133" s="36"/>
      <c r="K133" s="36"/>
      <c r="L133" s="36"/>
      <c r="M133" s="36"/>
      <c r="N133" s="37"/>
      <c r="O133" s="36"/>
      <c r="P133" s="36"/>
      <c r="Q133" s="36"/>
      <c r="R133" s="36"/>
      <c r="S133" s="36"/>
      <c r="T133" s="36"/>
      <c r="U133" s="36"/>
      <c r="V133" s="36"/>
      <c r="W133" s="36"/>
      <c r="X133" s="36"/>
      <c r="Y133" s="36"/>
      <c r="Z133" s="36"/>
      <c r="AA133" s="36"/>
      <c r="AB133" s="36"/>
      <c r="AC133" s="36"/>
      <c r="AD133" s="36"/>
      <c r="AE133" s="36"/>
      <c r="AF133" s="36"/>
      <c r="AG133" s="36"/>
      <c r="AH133" s="36"/>
      <c r="AI133" s="37"/>
    </row>
    <row r="134" spans="2:35" ht="13.5" customHeight="1" thickBot="1">
      <c r="B134" s="1068" t="s">
        <v>28</v>
      </c>
      <c r="C134" s="1068" t="s">
        <v>29</v>
      </c>
      <c r="D134" s="1069" t="s">
        <v>30</v>
      </c>
      <c r="E134" s="1069" t="s">
        <v>31</v>
      </c>
      <c r="F134" s="1069" t="s">
        <v>32</v>
      </c>
      <c r="G134" s="754" t="s">
        <v>33</v>
      </c>
      <c r="H134" s="1070" t="s">
        <v>34</v>
      </c>
      <c r="I134" s="1065" t="s">
        <v>35</v>
      </c>
      <c r="J134" s="1066"/>
      <c r="K134" s="1065" t="s">
        <v>36</v>
      </c>
      <c r="L134" s="1065"/>
      <c r="M134" s="1067" t="s">
        <v>37</v>
      </c>
      <c r="N134" s="1066"/>
      <c r="O134" s="776" t="s">
        <v>38</v>
      </c>
      <c r="P134" s="776"/>
      <c r="Q134" s="763" t="s">
        <v>39</v>
      </c>
      <c r="R134" s="764"/>
      <c r="S134" s="776" t="s">
        <v>40</v>
      </c>
      <c r="T134" s="776"/>
      <c r="U134" s="763" t="s">
        <v>41</v>
      </c>
      <c r="V134" s="764"/>
      <c r="W134" s="776" t="s">
        <v>42</v>
      </c>
      <c r="X134" s="776"/>
      <c r="Y134" s="763" t="s">
        <v>43</v>
      </c>
      <c r="Z134" s="764"/>
      <c r="AA134" s="776" t="s">
        <v>44</v>
      </c>
      <c r="AB134" s="776"/>
      <c r="AC134" s="763" t="s">
        <v>45</v>
      </c>
      <c r="AD134" s="764"/>
      <c r="AE134" s="776" t="s">
        <v>46</v>
      </c>
      <c r="AF134" s="776"/>
      <c r="AG134" s="731" t="s">
        <v>47</v>
      </c>
      <c r="AH134" s="731" t="s">
        <v>48</v>
      </c>
      <c r="AI134" s="731" t="s">
        <v>49</v>
      </c>
    </row>
    <row r="135" spans="2:35" ht="13.5" thickBot="1">
      <c r="B135" s="750"/>
      <c r="C135" s="750"/>
      <c r="D135" s="752"/>
      <c r="E135" s="752"/>
      <c r="F135" s="752"/>
      <c r="G135" s="754"/>
      <c r="H135" s="924"/>
      <c r="I135" s="421" t="s">
        <v>50</v>
      </c>
      <c r="J135" s="410" t="s">
        <v>51</v>
      </c>
      <c r="K135" s="418" t="s">
        <v>50</v>
      </c>
      <c r="L135" s="410" t="s">
        <v>51</v>
      </c>
      <c r="M135" s="418" t="s">
        <v>50</v>
      </c>
      <c r="N135" s="410" t="s">
        <v>51</v>
      </c>
      <c r="O135" s="418" t="s">
        <v>50</v>
      </c>
      <c r="P135" s="410" t="s">
        <v>51</v>
      </c>
      <c r="Q135" s="418" t="s">
        <v>50</v>
      </c>
      <c r="R135" s="410" t="s">
        <v>51</v>
      </c>
      <c r="S135" s="418" t="s">
        <v>50</v>
      </c>
      <c r="T135" s="410" t="s">
        <v>51</v>
      </c>
      <c r="U135" s="418" t="s">
        <v>50</v>
      </c>
      <c r="V135" s="410" t="s">
        <v>51</v>
      </c>
      <c r="W135" s="418" t="s">
        <v>50</v>
      </c>
      <c r="X135" s="410" t="s">
        <v>51</v>
      </c>
      <c r="Y135" s="418" t="s">
        <v>50</v>
      </c>
      <c r="Z135" s="410" t="s">
        <v>51</v>
      </c>
      <c r="AA135" s="418" t="s">
        <v>50</v>
      </c>
      <c r="AB135" s="410" t="s">
        <v>51</v>
      </c>
      <c r="AC135" s="418" t="s">
        <v>50</v>
      </c>
      <c r="AD135" s="410" t="s">
        <v>51</v>
      </c>
      <c r="AE135" s="418" t="s">
        <v>50</v>
      </c>
      <c r="AF135" s="410" t="s">
        <v>51</v>
      </c>
      <c r="AG135" s="757"/>
      <c r="AH135" s="757"/>
      <c r="AI135" s="757"/>
    </row>
    <row r="136" spans="2:35" ht="64.5" thickBot="1">
      <c r="B136" s="770">
        <v>0.8</v>
      </c>
      <c r="C136" s="80" t="s">
        <v>52</v>
      </c>
      <c r="D136" s="77" t="s">
        <v>186</v>
      </c>
      <c r="E136" s="21">
        <v>0.1</v>
      </c>
      <c r="F136" s="3" t="s">
        <v>187</v>
      </c>
      <c r="G136" s="200"/>
      <c r="H136" s="5" t="s">
        <v>188</v>
      </c>
      <c r="I136" s="92"/>
      <c r="J136" s="91"/>
      <c r="K136" s="92"/>
      <c r="L136" s="127"/>
      <c r="M136" s="90"/>
      <c r="N136" s="91"/>
      <c r="O136" s="92"/>
      <c r="P136" s="127"/>
      <c r="Q136" s="90"/>
      <c r="R136" s="91"/>
      <c r="S136" s="92">
        <v>1</v>
      </c>
      <c r="T136" s="127"/>
      <c r="U136" s="45"/>
      <c r="V136" s="46"/>
      <c r="W136" s="45"/>
      <c r="X136" s="46"/>
      <c r="Y136" s="45"/>
      <c r="Z136" s="46"/>
      <c r="AA136" s="45"/>
      <c r="AB136" s="46"/>
      <c r="AC136" s="45"/>
      <c r="AD136" s="46"/>
      <c r="AE136" s="45"/>
      <c r="AF136" s="46"/>
      <c r="AG136" s="65">
        <f>+I136+K136+M136+O136+Q136+S136</f>
        <v>1</v>
      </c>
      <c r="AH136" s="48">
        <f>+J136+L136+N136+P136+R136+T136</f>
        <v>0</v>
      </c>
      <c r="AI136" s="49"/>
    </row>
    <row r="137" spans="2:35" ht="64.5" thickBot="1">
      <c r="B137" s="1064"/>
      <c r="C137" s="88" t="s">
        <v>56</v>
      </c>
      <c r="D137" s="78" t="s">
        <v>189</v>
      </c>
      <c r="E137" s="131">
        <v>0.1</v>
      </c>
      <c r="F137" s="6" t="s">
        <v>187</v>
      </c>
      <c r="G137" s="7"/>
      <c r="H137" s="14" t="s">
        <v>190</v>
      </c>
      <c r="I137" s="92"/>
      <c r="J137" s="91"/>
      <c r="K137" s="92"/>
      <c r="L137" s="91"/>
      <c r="M137" s="92"/>
      <c r="N137" s="91"/>
      <c r="O137" s="92"/>
      <c r="P137" s="91"/>
      <c r="Q137" s="92"/>
      <c r="R137" s="91"/>
      <c r="S137" s="92">
        <v>1</v>
      </c>
      <c r="T137" s="91"/>
      <c r="U137" s="137"/>
      <c r="V137" s="46"/>
      <c r="W137" s="137"/>
      <c r="X137" s="46"/>
      <c r="Y137" s="137"/>
      <c r="Z137" s="46"/>
      <c r="AA137" s="137"/>
      <c r="AB137" s="46"/>
      <c r="AC137" s="137"/>
      <c r="AD137" s="46"/>
      <c r="AE137" s="137"/>
      <c r="AF137" s="46"/>
      <c r="AG137" s="65">
        <f t="shared" ref="AG137:AG143" si="14">+I137+K137+M137+O137+Q137+S137</f>
        <v>1</v>
      </c>
      <c r="AH137" s="48">
        <f t="shared" ref="AH137:AH143" si="15">+J137+L137+N137+P137+R137+T137+V137+X137+Z137+AB137+AD137+AF137</f>
        <v>0</v>
      </c>
      <c r="AI137" s="49"/>
    </row>
    <row r="138" spans="2:35" ht="41.25" customHeight="1" thickBot="1">
      <c r="B138" s="1064"/>
      <c r="C138" s="88" t="s">
        <v>59</v>
      </c>
      <c r="D138" s="78" t="s">
        <v>191</v>
      </c>
      <c r="E138" s="131">
        <v>0.1</v>
      </c>
      <c r="F138" s="6" t="s">
        <v>907</v>
      </c>
      <c r="G138" s="7"/>
      <c r="H138" s="14" t="s">
        <v>192</v>
      </c>
      <c r="I138" s="92"/>
      <c r="J138" s="91"/>
      <c r="K138" s="92"/>
      <c r="L138" s="127"/>
      <c r="M138" s="90"/>
      <c r="N138" s="91"/>
      <c r="O138" s="92">
        <v>1</v>
      </c>
      <c r="P138" s="127"/>
      <c r="Q138" s="90"/>
      <c r="R138" s="91"/>
      <c r="S138" s="92"/>
      <c r="T138" s="127"/>
      <c r="U138" s="45"/>
      <c r="V138" s="46"/>
      <c r="W138" s="45"/>
      <c r="X138" s="46"/>
      <c r="Y138" s="45"/>
      <c r="Z138" s="46"/>
      <c r="AA138" s="45"/>
      <c r="AB138" s="46"/>
      <c r="AC138" s="45"/>
      <c r="AD138" s="46"/>
      <c r="AE138" s="45"/>
      <c r="AF138" s="46"/>
      <c r="AG138" s="65">
        <f t="shared" si="14"/>
        <v>1</v>
      </c>
      <c r="AH138" s="48">
        <f t="shared" si="15"/>
        <v>0</v>
      </c>
      <c r="AI138" s="49"/>
    </row>
    <row r="139" spans="2:35" ht="39" thickBot="1">
      <c r="B139" s="1064"/>
      <c r="C139" s="88" t="s">
        <v>126</v>
      </c>
      <c r="D139" s="151" t="s">
        <v>193</v>
      </c>
      <c r="E139" s="154">
        <v>0.1</v>
      </c>
      <c r="F139" s="135" t="s">
        <v>194</v>
      </c>
      <c r="G139" s="136"/>
      <c r="H139" s="14" t="s">
        <v>195</v>
      </c>
      <c r="I139" s="141">
        <v>0.17</v>
      </c>
      <c r="J139" s="169"/>
      <c r="K139" s="92">
        <v>0.17</v>
      </c>
      <c r="L139" s="91"/>
      <c r="M139" s="92">
        <v>0.17</v>
      </c>
      <c r="N139" s="91"/>
      <c r="O139" s="92">
        <v>0.17</v>
      </c>
      <c r="P139" s="91"/>
      <c r="Q139" s="92">
        <v>0.17</v>
      </c>
      <c r="R139" s="91"/>
      <c r="S139" s="92">
        <v>0.17</v>
      </c>
      <c r="T139" s="91"/>
      <c r="U139" s="143"/>
      <c r="V139" s="140"/>
      <c r="W139" s="143"/>
      <c r="X139" s="140"/>
      <c r="Y139" s="143"/>
      <c r="Z139" s="140"/>
      <c r="AA139" s="143"/>
      <c r="AB139" s="140"/>
      <c r="AC139" s="143"/>
      <c r="AD139" s="140"/>
      <c r="AE139" s="143"/>
      <c r="AF139" s="140"/>
      <c r="AG139" s="65">
        <f t="shared" si="14"/>
        <v>1.02</v>
      </c>
      <c r="AH139" s="48">
        <f t="shared" si="15"/>
        <v>0</v>
      </c>
      <c r="AI139" s="146"/>
    </row>
    <row r="140" spans="2:35" s="155" customFormat="1" ht="51" customHeight="1" thickBot="1">
      <c r="B140" s="1064"/>
      <c r="C140" s="88" t="s">
        <v>130</v>
      </c>
      <c r="D140" s="218" t="s">
        <v>894</v>
      </c>
      <c r="E140" s="131">
        <v>0.1</v>
      </c>
      <c r="F140" s="6" t="s">
        <v>908</v>
      </c>
      <c r="G140" s="153"/>
      <c r="H140" s="14" t="s">
        <v>196</v>
      </c>
      <c r="I140" s="92"/>
      <c r="J140" s="91"/>
      <c r="K140" s="92"/>
      <c r="L140" s="91"/>
      <c r="M140" s="92">
        <v>0.5</v>
      </c>
      <c r="N140" s="91"/>
      <c r="O140" s="92"/>
      <c r="P140" s="91"/>
      <c r="Q140" s="92"/>
      <c r="R140" s="91"/>
      <c r="S140" s="92">
        <v>0.5</v>
      </c>
      <c r="T140" s="127"/>
      <c r="U140" s="45"/>
      <c r="V140" s="46"/>
      <c r="W140" s="45"/>
      <c r="X140" s="46"/>
      <c r="Y140" s="45"/>
      <c r="Z140" s="46"/>
      <c r="AA140" s="45"/>
      <c r="AB140" s="46"/>
      <c r="AC140" s="45"/>
      <c r="AD140" s="46"/>
      <c r="AE140" s="45"/>
      <c r="AF140" s="46"/>
      <c r="AG140" s="65">
        <f t="shared" si="14"/>
        <v>1</v>
      </c>
      <c r="AH140" s="160">
        <f t="shared" si="15"/>
        <v>0</v>
      </c>
      <c r="AI140" s="49"/>
    </row>
    <row r="141" spans="2:35" s="155" customFormat="1" ht="39" thickBot="1">
      <c r="B141" s="1064"/>
      <c r="C141" s="88" t="s">
        <v>134</v>
      </c>
      <c r="D141" s="105" t="s">
        <v>197</v>
      </c>
      <c r="E141" s="108">
        <v>0.2</v>
      </c>
      <c r="F141" s="18" t="s">
        <v>198</v>
      </c>
      <c r="G141" s="156"/>
      <c r="H141" s="157" t="s">
        <v>202</v>
      </c>
      <c r="I141" s="125"/>
      <c r="J141" s="110"/>
      <c r="K141" s="125"/>
      <c r="L141" s="110"/>
      <c r="M141" s="125"/>
      <c r="N141" s="110"/>
      <c r="O141" s="125">
        <v>0.5</v>
      </c>
      <c r="P141" s="110"/>
      <c r="Q141" s="125">
        <v>0.5</v>
      </c>
      <c r="R141" s="110"/>
      <c r="S141" s="125"/>
      <c r="T141" s="126"/>
      <c r="U141" s="163"/>
      <c r="V141" s="161"/>
      <c r="W141" s="163"/>
      <c r="X141" s="161"/>
      <c r="Y141" s="163"/>
      <c r="Z141" s="161"/>
      <c r="AA141" s="163"/>
      <c r="AB141" s="161"/>
      <c r="AC141" s="163"/>
      <c r="AD141" s="161"/>
      <c r="AE141" s="163"/>
      <c r="AF141" s="161"/>
      <c r="AG141" s="65">
        <f t="shared" si="14"/>
        <v>1</v>
      </c>
      <c r="AH141" s="48">
        <f t="shared" si="15"/>
        <v>0</v>
      </c>
      <c r="AI141" s="60"/>
    </row>
    <row r="142" spans="2:35" s="155" customFormat="1" ht="26.25" thickBot="1">
      <c r="B142" s="1064"/>
      <c r="C142" s="88" t="s">
        <v>199</v>
      </c>
      <c r="D142" s="105" t="s">
        <v>200</v>
      </c>
      <c r="E142" s="108">
        <v>0.2</v>
      </c>
      <c r="F142" s="18" t="s">
        <v>201</v>
      </c>
      <c r="G142" s="156"/>
      <c r="H142" s="157" t="s">
        <v>202</v>
      </c>
      <c r="I142" s="125"/>
      <c r="J142" s="110"/>
      <c r="K142" s="125"/>
      <c r="L142" s="110"/>
      <c r="M142" s="125"/>
      <c r="N142" s="110"/>
      <c r="O142" s="125"/>
      <c r="P142" s="110"/>
      <c r="Q142" s="125">
        <v>0.5</v>
      </c>
      <c r="R142" s="110"/>
      <c r="S142" s="125">
        <v>0.5</v>
      </c>
      <c r="T142" s="126"/>
      <c r="U142" s="163"/>
      <c r="V142" s="161"/>
      <c r="W142" s="163"/>
      <c r="X142" s="161"/>
      <c r="Y142" s="163"/>
      <c r="Z142" s="161"/>
      <c r="AA142" s="163"/>
      <c r="AB142" s="161"/>
      <c r="AC142" s="163"/>
      <c r="AD142" s="161"/>
      <c r="AE142" s="163"/>
      <c r="AF142" s="161"/>
      <c r="AG142" s="65">
        <f t="shared" si="14"/>
        <v>1</v>
      </c>
      <c r="AH142" s="48">
        <f t="shared" si="15"/>
        <v>0</v>
      </c>
      <c r="AI142" s="60"/>
    </row>
    <row r="143" spans="2:35" ht="79.5" customHeight="1" thickBot="1">
      <c r="B143" s="771"/>
      <c r="C143" s="95" t="s">
        <v>203</v>
      </c>
      <c r="D143" s="106" t="s">
        <v>204</v>
      </c>
      <c r="E143" s="112">
        <v>0.1</v>
      </c>
      <c r="F143" s="19" t="s">
        <v>909</v>
      </c>
      <c r="G143" s="158"/>
      <c r="H143" s="10" t="s">
        <v>205</v>
      </c>
      <c r="I143" s="97"/>
      <c r="J143" s="98"/>
      <c r="K143" s="97">
        <v>1</v>
      </c>
      <c r="L143" s="98"/>
      <c r="M143" s="97"/>
      <c r="N143" s="98"/>
      <c r="O143" s="97"/>
      <c r="P143" s="98"/>
      <c r="Q143" s="97"/>
      <c r="R143" s="98"/>
      <c r="S143" s="97"/>
      <c r="T143" s="170"/>
      <c r="U143" s="166"/>
      <c r="V143" s="164"/>
      <c r="W143" s="166"/>
      <c r="X143" s="164"/>
      <c r="Y143" s="166"/>
      <c r="Z143" s="164"/>
      <c r="AA143" s="166"/>
      <c r="AB143" s="164"/>
      <c r="AC143" s="166"/>
      <c r="AD143" s="164"/>
      <c r="AE143" s="166"/>
      <c r="AF143" s="164"/>
      <c r="AG143" s="65">
        <f t="shared" si="14"/>
        <v>1</v>
      </c>
      <c r="AH143" s="53">
        <f t="shared" si="15"/>
        <v>0</v>
      </c>
      <c r="AI143" s="61"/>
    </row>
    <row r="144" spans="2:35" s="13" customFormat="1" ht="13.5" thickBot="1">
      <c r="B144" s="12"/>
      <c r="C144" s="11"/>
      <c r="D144" s="11"/>
      <c r="E144" s="12"/>
      <c r="F144" s="11"/>
      <c r="G144" s="11"/>
      <c r="H144" s="11"/>
      <c r="I144" s="171"/>
      <c r="J144" s="171"/>
      <c r="K144" s="171"/>
      <c r="L144" s="171"/>
      <c r="M144" s="171"/>
      <c r="N144" s="171"/>
      <c r="O144" s="171"/>
      <c r="P144" s="171"/>
      <c r="Q144" s="171"/>
      <c r="R144" s="171"/>
      <c r="S144" s="171"/>
      <c r="T144" s="171"/>
      <c r="U144" s="55"/>
      <c r="V144" s="55"/>
      <c r="W144" s="55"/>
      <c r="X144" s="55"/>
      <c r="Y144" s="55"/>
      <c r="Z144" s="55"/>
      <c r="AA144" s="55"/>
      <c r="AB144" s="55"/>
      <c r="AC144" s="55"/>
      <c r="AD144" s="55"/>
      <c r="AE144" s="55"/>
      <c r="AF144" s="55"/>
      <c r="AG144" s="55"/>
      <c r="AH144" s="55"/>
      <c r="AI144" s="56"/>
    </row>
    <row r="145" spans="2:35" ht="15.75" customHeight="1">
      <c r="B145" s="772" t="s">
        <v>25</v>
      </c>
      <c r="C145" s="773"/>
      <c r="D145" s="774"/>
      <c r="E145" s="772" t="s">
        <v>99</v>
      </c>
      <c r="F145" s="773"/>
      <c r="G145" s="773"/>
      <c r="H145" s="774"/>
      <c r="I145" s="62"/>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5"/>
    </row>
    <row r="146" spans="2:35" ht="15.75" customHeight="1" thickBot="1">
      <c r="B146" s="890" t="s">
        <v>27</v>
      </c>
      <c r="C146" s="891"/>
      <c r="D146" s="892"/>
      <c r="E146" s="406"/>
      <c r="F146" s="406"/>
      <c r="G146" s="406"/>
      <c r="H146" s="406"/>
      <c r="I146" s="57"/>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7"/>
    </row>
    <row r="147" spans="2:35" ht="13.5" customHeight="1" thickBot="1">
      <c r="B147" s="917" t="s">
        <v>28</v>
      </c>
      <c r="C147" s="917" t="s">
        <v>29</v>
      </c>
      <c r="D147" s="922" t="s">
        <v>30</v>
      </c>
      <c r="E147" s="922" t="s">
        <v>64</v>
      </c>
      <c r="F147" s="922" t="s">
        <v>32</v>
      </c>
      <c r="G147" s="753" t="s">
        <v>33</v>
      </c>
      <c r="H147" s="923" t="s">
        <v>34</v>
      </c>
      <c r="I147" s="763" t="s">
        <v>35</v>
      </c>
      <c r="J147" s="764"/>
      <c r="K147" s="776" t="s">
        <v>36</v>
      </c>
      <c r="L147" s="776"/>
      <c r="M147" s="763" t="s">
        <v>37</v>
      </c>
      <c r="N147" s="764"/>
      <c r="O147" s="776" t="s">
        <v>38</v>
      </c>
      <c r="P147" s="776"/>
      <c r="Q147" s="763" t="s">
        <v>39</v>
      </c>
      <c r="R147" s="764"/>
      <c r="S147" s="776" t="s">
        <v>40</v>
      </c>
      <c r="T147" s="776"/>
      <c r="U147" s="763" t="s">
        <v>41</v>
      </c>
      <c r="V147" s="764"/>
      <c r="W147" s="776" t="s">
        <v>42</v>
      </c>
      <c r="X147" s="776"/>
      <c r="Y147" s="763" t="s">
        <v>43</v>
      </c>
      <c r="Z147" s="764"/>
      <c r="AA147" s="776" t="s">
        <v>44</v>
      </c>
      <c r="AB147" s="776"/>
      <c r="AC147" s="763" t="s">
        <v>45</v>
      </c>
      <c r="AD147" s="764"/>
      <c r="AE147" s="776" t="s">
        <v>46</v>
      </c>
      <c r="AF147" s="776"/>
      <c r="AG147" s="731" t="s">
        <v>47</v>
      </c>
      <c r="AH147" s="731" t="s">
        <v>48</v>
      </c>
      <c r="AI147" s="731" t="s">
        <v>49</v>
      </c>
    </row>
    <row r="148" spans="2:35" ht="13.5" thickBot="1">
      <c r="B148" s="750"/>
      <c r="C148" s="750"/>
      <c r="D148" s="752"/>
      <c r="E148" s="752"/>
      <c r="F148" s="752"/>
      <c r="G148" s="754"/>
      <c r="H148" s="924"/>
      <c r="I148" s="418" t="s">
        <v>50</v>
      </c>
      <c r="J148" s="410" t="s">
        <v>51</v>
      </c>
      <c r="K148" s="418" t="s">
        <v>50</v>
      </c>
      <c r="L148" s="410" t="s">
        <v>51</v>
      </c>
      <c r="M148" s="418" t="s">
        <v>50</v>
      </c>
      <c r="N148" s="410" t="s">
        <v>51</v>
      </c>
      <c r="O148" s="418" t="s">
        <v>50</v>
      </c>
      <c r="P148" s="410" t="s">
        <v>51</v>
      </c>
      <c r="Q148" s="418" t="s">
        <v>50</v>
      </c>
      <c r="R148" s="410" t="s">
        <v>51</v>
      </c>
      <c r="S148" s="418" t="s">
        <v>50</v>
      </c>
      <c r="T148" s="410" t="s">
        <v>51</v>
      </c>
      <c r="U148" s="418" t="s">
        <v>50</v>
      </c>
      <c r="V148" s="410" t="s">
        <v>51</v>
      </c>
      <c r="W148" s="418" t="s">
        <v>50</v>
      </c>
      <c r="X148" s="410" t="s">
        <v>51</v>
      </c>
      <c r="Y148" s="418" t="s">
        <v>50</v>
      </c>
      <c r="Z148" s="410" t="s">
        <v>51</v>
      </c>
      <c r="AA148" s="418" t="s">
        <v>50</v>
      </c>
      <c r="AB148" s="410" t="s">
        <v>51</v>
      </c>
      <c r="AC148" s="418" t="s">
        <v>50</v>
      </c>
      <c r="AD148" s="410" t="s">
        <v>51</v>
      </c>
      <c r="AE148" s="418" t="s">
        <v>50</v>
      </c>
      <c r="AF148" s="410" t="s">
        <v>51</v>
      </c>
      <c r="AG148" s="757"/>
      <c r="AH148" s="757"/>
      <c r="AI148" s="757"/>
    </row>
    <row r="149" spans="2:35" ht="25.5">
      <c r="B149" s="989">
        <v>0.2</v>
      </c>
      <c r="C149" s="6" t="s">
        <v>65</v>
      </c>
      <c r="D149" s="168" t="s">
        <v>101</v>
      </c>
      <c r="E149" s="131">
        <v>0.7</v>
      </c>
      <c r="F149" s="131" t="s">
        <v>102</v>
      </c>
      <c r="G149" s="6"/>
      <c r="H149" s="14" t="s">
        <v>103</v>
      </c>
      <c r="I149" s="40"/>
      <c r="J149" s="66"/>
      <c r="K149" s="65"/>
      <c r="L149" s="66"/>
      <c r="M149" s="64">
        <v>0.5</v>
      </c>
      <c r="N149" s="63"/>
      <c r="O149" s="64"/>
      <c r="P149" s="63"/>
      <c r="Q149" s="64"/>
      <c r="R149" s="63"/>
      <c r="S149" s="64">
        <v>0.5</v>
      </c>
      <c r="T149" s="66"/>
      <c r="U149" s="65"/>
      <c r="V149" s="66"/>
      <c r="W149" s="65"/>
      <c r="X149" s="66"/>
      <c r="Y149" s="65"/>
      <c r="Z149" s="66"/>
      <c r="AA149" s="65"/>
      <c r="AB149" s="66"/>
      <c r="AC149" s="65"/>
      <c r="AD149" s="66"/>
      <c r="AE149" s="65"/>
      <c r="AF149" s="66"/>
      <c r="AG149" s="65">
        <f t="shared" ref="AG149" si="16">+I149+K149+M149+O149+Q149+S149+U149+W149+Y149+AA149+AC149+AE149</f>
        <v>1</v>
      </c>
      <c r="AH149" s="66">
        <f t="shared" ref="AH149" si="17">+J149+L149+N149+P149+R149+T149+V149+X149+Z149+AB149+AD149+AF149</f>
        <v>0</v>
      </c>
      <c r="AI149" s="67"/>
    </row>
    <row r="150" spans="2:35" ht="39" thickBot="1">
      <c r="B150" s="835"/>
      <c r="C150" s="8" t="s">
        <v>69</v>
      </c>
      <c r="D150" s="115" t="s">
        <v>104</v>
      </c>
      <c r="E150" s="22">
        <v>0.3</v>
      </c>
      <c r="F150" s="22" t="s">
        <v>105</v>
      </c>
      <c r="G150" s="8"/>
      <c r="H150" s="10" t="s">
        <v>106</v>
      </c>
      <c r="I150" s="1385"/>
      <c r="J150" s="1373"/>
      <c r="K150" s="1385"/>
      <c r="L150" s="1373"/>
      <c r="M150" s="1385"/>
      <c r="N150" s="1386"/>
      <c r="O150" s="1387">
        <v>0.33333333333333337</v>
      </c>
      <c r="P150" s="1386"/>
      <c r="Q150" s="1387">
        <v>0.33333333333333337</v>
      </c>
      <c r="R150" s="1386"/>
      <c r="S150" s="1387">
        <v>0.33333333333333337</v>
      </c>
      <c r="T150" s="71"/>
      <c r="U150" s="70"/>
      <c r="V150" s="71"/>
      <c r="W150" s="70"/>
      <c r="X150" s="71"/>
      <c r="Y150" s="70"/>
      <c r="Z150" s="71"/>
      <c r="AA150" s="70"/>
      <c r="AB150" s="71"/>
      <c r="AC150" s="70"/>
      <c r="AD150" s="71"/>
      <c r="AE150" s="70"/>
      <c r="AF150" s="71"/>
      <c r="AG150" s="70">
        <f t="shared" ref="AG150:AH150" si="18">+I150+K150+M150+O150+Q150+S150+U150+W150+Y150+AA150+AC150+AE150</f>
        <v>1</v>
      </c>
      <c r="AH150" s="71">
        <f t="shared" si="18"/>
        <v>0</v>
      </c>
      <c r="AI150" s="72"/>
    </row>
    <row r="151" spans="2:35" ht="12" customHeight="1" thickBot="1">
      <c r="B151" s="20"/>
      <c r="C151" s="15"/>
      <c r="D151" s="196"/>
      <c r="E151" s="17"/>
      <c r="F151" s="17"/>
      <c r="G151" s="15"/>
      <c r="H151" s="15"/>
      <c r="I151" s="55"/>
      <c r="J151" s="58"/>
      <c r="K151" s="55"/>
      <c r="L151" s="58"/>
      <c r="M151" s="171"/>
      <c r="N151" s="197"/>
      <c r="O151" s="171"/>
      <c r="P151" s="197"/>
      <c r="Q151" s="171"/>
      <c r="R151" s="197"/>
      <c r="S151" s="171"/>
      <c r="T151" s="58"/>
      <c r="U151" s="55"/>
      <c r="V151" s="58"/>
      <c r="W151" s="55"/>
      <c r="X151" s="58"/>
      <c r="Y151" s="55"/>
      <c r="Z151" s="58"/>
      <c r="AA151" s="55"/>
      <c r="AB151" s="58"/>
      <c r="AC151" s="55"/>
      <c r="AD151" s="58"/>
      <c r="AE151" s="55"/>
      <c r="AF151" s="58"/>
      <c r="AG151" s="55"/>
      <c r="AH151" s="58"/>
      <c r="AI151" s="59"/>
    </row>
    <row r="152" spans="2:35" s="213" customFormat="1">
      <c r="B152" s="993" t="s">
        <v>4</v>
      </c>
      <c r="C152" s="994"/>
      <c r="D152" s="995" t="s">
        <v>5</v>
      </c>
      <c r="E152" s="996"/>
      <c r="F152" s="996"/>
      <c r="G152" s="996"/>
      <c r="H152" s="996"/>
      <c r="I152" s="996"/>
      <c r="J152" s="997"/>
      <c r="K152" s="998" t="s">
        <v>399</v>
      </c>
      <c r="L152" s="999"/>
      <c r="M152" s="999"/>
      <c r="N152" s="999"/>
      <c r="O152" s="999"/>
      <c r="P152" s="999"/>
      <c r="Q152" s="999"/>
      <c r="R152" s="999"/>
      <c r="S152" s="999"/>
      <c r="T152" s="999"/>
      <c r="U152" s="999"/>
      <c r="V152" s="999"/>
      <c r="W152" s="999"/>
      <c r="X152" s="999"/>
      <c r="Y152" s="999"/>
      <c r="Z152" s="999"/>
      <c r="AA152" s="999"/>
      <c r="AB152" s="999"/>
      <c r="AC152" s="999"/>
      <c r="AD152" s="999"/>
      <c r="AE152" s="999"/>
      <c r="AF152" s="999"/>
      <c r="AG152" s="999"/>
      <c r="AH152" s="999"/>
      <c r="AI152" s="1000"/>
    </row>
    <row r="153" spans="2:35" s="213" customFormat="1">
      <c r="B153" s="1001">
        <v>2016</v>
      </c>
      <c r="C153" s="1002"/>
      <c r="D153" s="1005" t="s">
        <v>7</v>
      </c>
      <c r="E153" s="1006"/>
      <c r="F153" s="1006"/>
      <c r="G153" s="1006"/>
      <c r="H153" s="1006"/>
      <c r="I153" s="1006"/>
      <c r="J153" s="1007"/>
      <c r="K153" s="1008" t="s">
        <v>400</v>
      </c>
      <c r="L153" s="1009"/>
      <c r="M153" s="1009"/>
      <c r="N153" s="1009"/>
      <c r="O153" s="1009"/>
      <c r="P153" s="1009"/>
      <c r="Q153" s="1009"/>
      <c r="R153" s="1009"/>
      <c r="S153" s="1009"/>
      <c r="T153" s="1009"/>
      <c r="U153" s="1009"/>
      <c r="V153" s="1009"/>
      <c r="W153" s="1009"/>
      <c r="X153" s="1009"/>
      <c r="Y153" s="1009"/>
      <c r="Z153" s="1009"/>
      <c r="AA153" s="1009"/>
      <c r="AB153" s="1009"/>
      <c r="AC153" s="1009"/>
      <c r="AD153" s="1009"/>
      <c r="AE153" s="1009"/>
      <c r="AF153" s="1009"/>
      <c r="AG153" s="1009"/>
      <c r="AH153" s="1009"/>
      <c r="AI153" s="1010"/>
    </row>
    <row r="154" spans="2:35" s="213" customFormat="1" ht="13.5" thickBot="1">
      <c r="B154" s="1003"/>
      <c r="C154" s="1004"/>
      <c r="D154" s="1011" t="s">
        <v>9</v>
      </c>
      <c r="E154" s="1012"/>
      <c r="F154" s="1012"/>
      <c r="G154" s="1012"/>
      <c r="H154" s="1012"/>
      <c r="I154" s="1012"/>
      <c r="J154" s="1013"/>
      <c r="K154" s="1014" t="s">
        <v>180</v>
      </c>
      <c r="L154" s="1015"/>
      <c r="M154" s="1015"/>
      <c r="N154" s="1015"/>
      <c r="O154" s="1015"/>
      <c r="P154" s="1015"/>
      <c r="Q154" s="1015"/>
      <c r="R154" s="1015"/>
      <c r="S154" s="1015"/>
      <c r="T154" s="1015"/>
      <c r="U154" s="1015"/>
      <c r="V154" s="1015"/>
      <c r="W154" s="1015"/>
      <c r="X154" s="1015"/>
      <c r="Y154" s="1015"/>
      <c r="Z154" s="1015"/>
      <c r="AA154" s="1015"/>
      <c r="AB154" s="1015"/>
      <c r="AC154" s="1015"/>
      <c r="AD154" s="1015"/>
      <c r="AE154" s="1015"/>
      <c r="AF154" s="1015"/>
      <c r="AG154" s="1015"/>
      <c r="AH154" s="1015"/>
      <c r="AI154" s="1016"/>
    </row>
    <row r="155" spans="2:35" s="213" customFormat="1" ht="13.5" thickBot="1">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252"/>
    </row>
    <row r="156" spans="2:35" s="213" customFormat="1" ht="14.45" customHeight="1">
      <c r="B156" s="1017" t="s">
        <v>11</v>
      </c>
      <c r="C156" s="1020" t="s">
        <v>12</v>
      </c>
      <c r="D156" s="1021"/>
      <c r="E156" s="1022" t="s">
        <v>156</v>
      </c>
      <c r="F156" s="1023"/>
      <c r="G156" s="1023"/>
      <c r="H156" s="1023"/>
      <c r="I156" s="1023"/>
      <c r="J156" s="1023"/>
      <c r="K156" s="1023"/>
      <c r="L156" s="1023"/>
      <c r="M156" s="1023"/>
      <c r="N156" s="1023"/>
      <c r="O156" s="1023"/>
      <c r="P156" s="1023"/>
      <c r="Q156" s="1023"/>
      <c r="R156" s="1023"/>
      <c r="S156" s="1023"/>
      <c r="T156" s="1024"/>
      <c r="U156" s="1025" t="s">
        <v>14</v>
      </c>
      <c r="V156" s="1026"/>
      <c r="W156" s="1027"/>
      <c r="X156" s="1034" t="s">
        <v>15</v>
      </c>
      <c r="Y156" s="1035"/>
      <c r="Z156" s="1038" t="s">
        <v>401</v>
      </c>
      <c r="AA156" s="1039"/>
      <c r="AB156" s="1039"/>
      <c r="AC156" s="1039"/>
      <c r="AD156" s="1039"/>
      <c r="AE156" s="1039"/>
      <c r="AF156" s="1039"/>
      <c r="AG156" s="1039"/>
      <c r="AH156" s="1039"/>
      <c r="AI156" s="1040"/>
    </row>
    <row r="157" spans="2:35" s="213" customFormat="1" ht="14.45" customHeight="1">
      <c r="B157" s="1018"/>
      <c r="C157" s="1044" t="s">
        <v>17</v>
      </c>
      <c r="D157" s="1045"/>
      <c r="E157" s="1046" t="s">
        <v>402</v>
      </c>
      <c r="F157" s="1047"/>
      <c r="G157" s="1047"/>
      <c r="H157" s="1047"/>
      <c r="I157" s="1047"/>
      <c r="J157" s="1047"/>
      <c r="K157" s="1047"/>
      <c r="L157" s="1047"/>
      <c r="M157" s="1047"/>
      <c r="N157" s="1047"/>
      <c r="O157" s="1047"/>
      <c r="P157" s="1047"/>
      <c r="Q157" s="1047"/>
      <c r="R157" s="1047"/>
      <c r="S157" s="1047"/>
      <c r="T157" s="1048"/>
      <c r="U157" s="1028"/>
      <c r="V157" s="1029"/>
      <c r="W157" s="1030"/>
      <c r="X157" s="1036"/>
      <c r="Y157" s="1037"/>
      <c r="Z157" s="1041"/>
      <c r="AA157" s="1042"/>
      <c r="AB157" s="1042"/>
      <c r="AC157" s="1042"/>
      <c r="AD157" s="1042"/>
      <c r="AE157" s="1042"/>
      <c r="AF157" s="1042"/>
      <c r="AG157" s="1042"/>
      <c r="AH157" s="1042"/>
      <c r="AI157" s="1043"/>
    </row>
    <row r="158" spans="2:35" s="213" customFormat="1" ht="14.45" customHeight="1">
      <c r="B158" s="1018"/>
      <c r="C158" s="1044" t="s">
        <v>19</v>
      </c>
      <c r="D158" s="1045"/>
      <c r="E158" s="1046" t="s">
        <v>157</v>
      </c>
      <c r="F158" s="1047"/>
      <c r="G158" s="1047"/>
      <c r="H158" s="1047"/>
      <c r="I158" s="1047"/>
      <c r="J158" s="1047"/>
      <c r="K158" s="1047"/>
      <c r="L158" s="1047"/>
      <c r="M158" s="1047"/>
      <c r="N158" s="1047"/>
      <c r="O158" s="1047"/>
      <c r="P158" s="1047"/>
      <c r="Q158" s="1047"/>
      <c r="R158" s="1047"/>
      <c r="S158" s="1047"/>
      <c r="T158" s="1048"/>
      <c r="U158" s="1028"/>
      <c r="V158" s="1029"/>
      <c r="W158" s="1030"/>
      <c r="X158" s="1049" t="s">
        <v>21</v>
      </c>
      <c r="Y158" s="1050"/>
      <c r="Z158" s="1053" t="s">
        <v>403</v>
      </c>
      <c r="AA158" s="1054"/>
      <c r="AB158" s="1054"/>
      <c r="AC158" s="1054"/>
      <c r="AD158" s="1054"/>
      <c r="AE158" s="1054"/>
      <c r="AF158" s="1054"/>
      <c r="AG158" s="1054"/>
      <c r="AH158" s="1054"/>
      <c r="AI158" s="1055"/>
    </row>
    <row r="159" spans="2:35" s="213" customFormat="1" ht="15" customHeight="1" thickBot="1">
      <c r="B159" s="1019"/>
      <c r="C159" s="1059" t="s">
        <v>23</v>
      </c>
      <c r="D159" s="1060"/>
      <c r="E159" s="1061" t="s">
        <v>20</v>
      </c>
      <c r="F159" s="1062"/>
      <c r="G159" s="1062"/>
      <c r="H159" s="1062"/>
      <c r="I159" s="1062"/>
      <c r="J159" s="1062"/>
      <c r="K159" s="1062"/>
      <c r="L159" s="1062"/>
      <c r="M159" s="1062"/>
      <c r="N159" s="1062"/>
      <c r="O159" s="1062"/>
      <c r="P159" s="1062"/>
      <c r="Q159" s="1062"/>
      <c r="R159" s="1062"/>
      <c r="S159" s="1062"/>
      <c r="T159" s="1063"/>
      <c r="U159" s="1031"/>
      <c r="V159" s="1032"/>
      <c r="W159" s="1033"/>
      <c r="X159" s="1051"/>
      <c r="Y159" s="1052"/>
      <c r="Z159" s="1056"/>
      <c r="AA159" s="1057"/>
      <c r="AB159" s="1057"/>
      <c r="AC159" s="1057"/>
      <c r="AD159" s="1057"/>
      <c r="AE159" s="1057"/>
      <c r="AF159" s="1057"/>
      <c r="AG159" s="1057"/>
      <c r="AH159" s="1057"/>
      <c r="AI159" s="1058"/>
    </row>
    <row r="160" spans="2:35" s="213" customFormat="1" ht="13.5" thickBot="1">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252"/>
    </row>
    <row r="161" spans="2:35" s="213" customFormat="1" ht="14.45" customHeight="1">
      <c r="B161" s="903" t="s">
        <v>357</v>
      </c>
      <c r="C161" s="904"/>
      <c r="D161" s="905"/>
      <c r="E161" s="253" t="s">
        <v>404</v>
      </c>
      <c r="F161" s="254"/>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6"/>
      <c r="AI161" s="257"/>
    </row>
    <row r="162" spans="2:35" s="213" customFormat="1" ht="15" customHeight="1" thickBot="1">
      <c r="B162" s="875" t="s">
        <v>27</v>
      </c>
      <c r="C162" s="876"/>
      <c r="D162" s="877"/>
      <c r="E162" s="878" t="s">
        <v>405</v>
      </c>
      <c r="F162" s="879"/>
      <c r="G162" s="879"/>
      <c r="H162" s="880"/>
      <c r="I162" s="258"/>
      <c r="J162" s="258"/>
      <c r="K162" s="258"/>
      <c r="L162" s="258"/>
      <c r="M162" s="258"/>
      <c r="N162" s="258"/>
      <c r="O162" s="258"/>
      <c r="P162" s="258"/>
      <c r="Q162" s="258"/>
      <c r="R162" s="258"/>
      <c r="S162" s="258"/>
      <c r="T162" s="258"/>
      <c r="U162" s="258"/>
      <c r="V162" s="258"/>
      <c r="W162" s="258"/>
      <c r="X162" s="258"/>
      <c r="Y162" s="258"/>
      <c r="Z162" s="258"/>
      <c r="AA162" s="258"/>
      <c r="AB162" s="258"/>
      <c r="AC162" s="258"/>
      <c r="AD162" s="258"/>
      <c r="AE162" s="258"/>
      <c r="AF162" s="258"/>
      <c r="AG162" s="258"/>
      <c r="AH162" s="258"/>
      <c r="AI162" s="259"/>
    </row>
    <row r="163" spans="2:35" s="213" customFormat="1">
      <c r="B163" s="855" t="s">
        <v>28</v>
      </c>
      <c r="C163" s="856" t="s">
        <v>29</v>
      </c>
      <c r="D163" s="856" t="s">
        <v>30</v>
      </c>
      <c r="E163" s="856" t="s">
        <v>31</v>
      </c>
      <c r="F163" s="856" t="s">
        <v>32</v>
      </c>
      <c r="G163" s="856" t="s">
        <v>33</v>
      </c>
      <c r="H163" s="856" t="s">
        <v>34</v>
      </c>
      <c r="I163" s="856" t="s">
        <v>35</v>
      </c>
      <c r="J163" s="856"/>
      <c r="K163" s="856" t="s">
        <v>36</v>
      </c>
      <c r="L163" s="856"/>
      <c r="M163" s="856" t="s">
        <v>37</v>
      </c>
      <c r="N163" s="856"/>
      <c r="O163" s="856" t="s">
        <v>38</v>
      </c>
      <c r="P163" s="856"/>
      <c r="Q163" s="856" t="s">
        <v>39</v>
      </c>
      <c r="R163" s="856"/>
      <c r="S163" s="856" t="s">
        <v>40</v>
      </c>
      <c r="T163" s="856"/>
      <c r="U163" s="883" t="s">
        <v>41</v>
      </c>
      <c r="V163" s="909"/>
      <c r="W163" s="883" t="s">
        <v>42</v>
      </c>
      <c r="X163" s="909"/>
      <c r="Y163" s="883" t="s">
        <v>43</v>
      </c>
      <c r="Z163" s="909"/>
      <c r="AA163" s="883" t="s">
        <v>44</v>
      </c>
      <c r="AB163" s="909"/>
      <c r="AC163" s="883" t="s">
        <v>45</v>
      </c>
      <c r="AD163" s="909"/>
      <c r="AE163" s="883" t="s">
        <v>46</v>
      </c>
      <c r="AF163" s="909"/>
      <c r="AG163" s="856" t="s">
        <v>47</v>
      </c>
      <c r="AH163" s="856" t="s">
        <v>48</v>
      </c>
      <c r="AI163" s="886" t="s">
        <v>49</v>
      </c>
    </row>
    <row r="164" spans="2:35" s="213" customFormat="1" ht="13.5" thickBot="1">
      <c r="B164" s="881"/>
      <c r="C164" s="882"/>
      <c r="D164" s="882"/>
      <c r="E164" s="882"/>
      <c r="F164" s="882"/>
      <c r="G164" s="882"/>
      <c r="H164" s="882"/>
      <c r="I164" s="422" t="s">
        <v>50</v>
      </c>
      <c r="J164" s="422" t="s">
        <v>51</v>
      </c>
      <c r="K164" s="422" t="s">
        <v>50</v>
      </c>
      <c r="L164" s="422" t="s">
        <v>51</v>
      </c>
      <c r="M164" s="422" t="s">
        <v>50</v>
      </c>
      <c r="N164" s="422" t="s">
        <v>51</v>
      </c>
      <c r="O164" s="422" t="s">
        <v>50</v>
      </c>
      <c r="P164" s="422" t="s">
        <v>51</v>
      </c>
      <c r="Q164" s="422" t="s">
        <v>50</v>
      </c>
      <c r="R164" s="422" t="s">
        <v>51</v>
      </c>
      <c r="S164" s="422" t="s">
        <v>50</v>
      </c>
      <c r="T164" s="422" t="s">
        <v>51</v>
      </c>
      <c r="U164" s="422" t="s">
        <v>50</v>
      </c>
      <c r="V164" s="422" t="s">
        <v>51</v>
      </c>
      <c r="W164" s="422" t="s">
        <v>50</v>
      </c>
      <c r="X164" s="422" t="s">
        <v>51</v>
      </c>
      <c r="Y164" s="422" t="s">
        <v>50</v>
      </c>
      <c r="Z164" s="422" t="s">
        <v>51</v>
      </c>
      <c r="AA164" s="422" t="s">
        <v>50</v>
      </c>
      <c r="AB164" s="422" t="s">
        <v>51</v>
      </c>
      <c r="AC164" s="422" t="s">
        <v>50</v>
      </c>
      <c r="AD164" s="422" t="s">
        <v>51</v>
      </c>
      <c r="AE164" s="422" t="s">
        <v>50</v>
      </c>
      <c r="AF164" s="422" t="s">
        <v>51</v>
      </c>
      <c r="AG164" s="914"/>
      <c r="AH164" s="914"/>
      <c r="AI164" s="915"/>
    </row>
    <row r="165" spans="2:35" s="213" customFormat="1" ht="128.25" thickBot="1">
      <c r="B165" s="260">
        <v>0.1</v>
      </c>
      <c r="C165" s="261" t="s">
        <v>52</v>
      </c>
      <c r="D165" s="262" t="s">
        <v>406</v>
      </c>
      <c r="E165" s="263">
        <v>1</v>
      </c>
      <c r="F165" s="262" t="s">
        <v>910</v>
      </c>
      <c r="G165" s="264">
        <v>0</v>
      </c>
      <c r="H165" s="265" t="s">
        <v>407</v>
      </c>
      <c r="I165" s="266">
        <v>0.5</v>
      </c>
      <c r="J165" s="267"/>
      <c r="K165" s="266">
        <v>0.5</v>
      </c>
      <c r="L165" s="267"/>
      <c r="M165" s="266"/>
      <c r="N165" s="267"/>
      <c r="O165" s="266"/>
      <c r="P165" s="267"/>
      <c r="Q165" s="266"/>
      <c r="R165" s="267"/>
      <c r="S165" s="266"/>
      <c r="T165" s="267"/>
      <c r="U165" s="266"/>
      <c r="V165" s="267"/>
      <c r="W165" s="266"/>
      <c r="X165" s="267"/>
      <c r="Y165" s="266"/>
      <c r="Z165" s="267"/>
      <c r="AA165" s="266"/>
      <c r="AB165" s="267"/>
      <c r="AC165" s="266"/>
      <c r="AD165" s="267"/>
      <c r="AE165" s="266"/>
      <c r="AF165" s="267"/>
      <c r="AG165" s="268">
        <f>I165+K165</f>
        <v>1</v>
      </c>
      <c r="AH165" s="269">
        <f>+J165+L165</f>
        <v>0</v>
      </c>
      <c r="AI165" s="270"/>
    </row>
    <row r="166" spans="2:35" s="213" customFormat="1" ht="13.5" thickBot="1">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252"/>
    </row>
    <row r="167" spans="2:35" s="213" customFormat="1" ht="14.45" customHeight="1">
      <c r="B167" s="903" t="s">
        <v>363</v>
      </c>
      <c r="C167" s="904"/>
      <c r="D167" s="905"/>
      <c r="E167" s="903" t="s">
        <v>408</v>
      </c>
      <c r="F167" s="904"/>
      <c r="G167" s="904"/>
      <c r="H167" s="904"/>
      <c r="I167" s="904"/>
      <c r="J167" s="904"/>
      <c r="K167" s="904"/>
      <c r="L167" s="904"/>
      <c r="M167" s="904"/>
      <c r="N167" s="904"/>
      <c r="O167" s="904"/>
      <c r="P167" s="904"/>
      <c r="Q167" s="904"/>
      <c r="R167" s="904"/>
      <c r="S167" s="904"/>
      <c r="T167" s="904"/>
      <c r="U167" s="904"/>
      <c r="V167" s="904"/>
      <c r="W167" s="904"/>
      <c r="X167" s="904"/>
      <c r="Y167" s="904"/>
      <c r="Z167" s="904"/>
      <c r="AA167" s="904"/>
      <c r="AB167" s="904"/>
      <c r="AC167" s="904"/>
      <c r="AD167" s="904"/>
      <c r="AE167" s="904"/>
      <c r="AF167" s="904"/>
      <c r="AG167" s="271"/>
      <c r="AH167" s="271"/>
      <c r="AI167" s="272"/>
    </row>
    <row r="168" spans="2:35" s="213" customFormat="1" ht="15" customHeight="1" thickBot="1">
      <c r="B168" s="875" t="s">
        <v>27</v>
      </c>
      <c r="C168" s="876"/>
      <c r="D168" s="877"/>
      <c r="E168" s="878" t="s">
        <v>405</v>
      </c>
      <c r="F168" s="879"/>
      <c r="G168" s="879"/>
      <c r="H168" s="880"/>
      <c r="I168" s="273"/>
      <c r="J168" s="258"/>
      <c r="K168" s="258"/>
      <c r="L168" s="258"/>
      <c r="M168" s="258"/>
      <c r="N168" s="258"/>
      <c r="O168" s="258"/>
      <c r="P168" s="258"/>
      <c r="Q168" s="258"/>
      <c r="R168" s="258"/>
      <c r="S168" s="258"/>
      <c r="T168" s="258"/>
      <c r="U168" s="258"/>
      <c r="V168" s="258"/>
      <c r="W168" s="258"/>
      <c r="X168" s="258"/>
      <c r="Y168" s="258"/>
      <c r="Z168" s="258"/>
      <c r="AA168" s="258"/>
      <c r="AB168" s="258"/>
      <c r="AC168" s="258"/>
      <c r="AD168" s="258"/>
      <c r="AE168" s="258"/>
      <c r="AF168" s="258"/>
      <c r="AG168" s="258"/>
      <c r="AH168" s="258"/>
      <c r="AI168" s="259"/>
    </row>
    <row r="169" spans="2:35" s="213" customFormat="1">
      <c r="B169" s="855" t="s">
        <v>28</v>
      </c>
      <c r="C169" s="856" t="s">
        <v>29</v>
      </c>
      <c r="D169" s="856" t="s">
        <v>30</v>
      </c>
      <c r="E169" s="856" t="s">
        <v>64</v>
      </c>
      <c r="F169" s="856" t="s">
        <v>32</v>
      </c>
      <c r="G169" s="856" t="s">
        <v>33</v>
      </c>
      <c r="H169" s="856" t="s">
        <v>34</v>
      </c>
      <c r="I169" s="856" t="s">
        <v>35</v>
      </c>
      <c r="J169" s="856"/>
      <c r="K169" s="856" t="s">
        <v>36</v>
      </c>
      <c r="L169" s="856"/>
      <c r="M169" s="856" t="s">
        <v>37</v>
      </c>
      <c r="N169" s="856"/>
      <c r="O169" s="856" t="s">
        <v>38</v>
      </c>
      <c r="P169" s="856"/>
      <c r="Q169" s="856" t="s">
        <v>39</v>
      </c>
      <c r="R169" s="856"/>
      <c r="S169" s="856" t="s">
        <v>40</v>
      </c>
      <c r="T169" s="856"/>
      <c r="U169" s="856" t="s">
        <v>41</v>
      </c>
      <c r="V169" s="856"/>
      <c r="W169" s="856" t="s">
        <v>42</v>
      </c>
      <c r="X169" s="856"/>
      <c r="Y169" s="856" t="s">
        <v>43</v>
      </c>
      <c r="Z169" s="856"/>
      <c r="AA169" s="856" t="s">
        <v>44</v>
      </c>
      <c r="AB169" s="856"/>
      <c r="AC169" s="856" t="s">
        <v>45</v>
      </c>
      <c r="AD169" s="856"/>
      <c r="AE169" s="856" t="s">
        <v>46</v>
      </c>
      <c r="AF169" s="856"/>
      <c r="AG169" s="856" t="s">
        <v>47</v>
      </c>
      <c r="AH169" s="856" t="s">
        <v>48</v>
      </c>
      <c r="AI169" s="886" t="s">
        <v>49</v>
      </c>
    </row>
    <row r="170" spans="2:35" s="213" customFormat="1" ht="13.5" thickBot="1">
      <c r="B170" s="881"/>
      <c r="C170" s="882"/>
      <c r="D170" s="882"/>
      <c r="E170" s="882"/>
      <c r="F170" s="882"/>
      <c r="G170" s="882"/>
      <c r="H170" s="882"/>
      <c r="I170" s="422" t="s">
        <v>50</v>
      </c>
      <c r="J170" s="422" t="s">
        <v>51</v>
      </c>
      <c r="K170" s="422" t="s">
        <v>50</v>
      </c>
      <c r="L170" s="422" t="s">
        <v>51</v>
      </c>
      <c r="M170" s="422" t="s">
        <v>50</v>
      </c>
      <c r="N170" s="422" t="s">
        <v>51</v>
      </c>
      <c r="O170" s="422" t="s">
        <v>50</v>
      </c>
      <c r="P170" s="422" t="s">
        <v>51</v>
      </c>
      <c r="Q170" s="422" t="s">
        <v>50</v>
      </c>
      <c r="R170" s="422" t="s">
        <v>51</v>
      </c>
      <c r="S170" s="422" t="s">
        <v>50</v>
      </c>
      <c r="T170" s="422" t="s">
        <v>51</v>
      </c>
      <c r="U170" s="422" t="s">
        <v>50</v>
      </c>
      <c r="V170" s="422" t="s">
        <v>51</v>
      </c>
      <c r="W170" s="422" t="s">
        <v>50</v>
      </c>
      <c r="X170" s="422" t="s">
        <v>51</v>
      </c>
      <c r="Y170" s="422" t="s">
        <v>50</v>
      </c>
      <c r="Z170" s="422" t="s">
        <v>51</v>
      </c>
      <c r="AA170" s="422" t="s">
        <v>50</v>
      </c>
      <c r="AB170" s="422" t="s">
        <v>51</v>
      </c>
      <c r="AC170" s="422" t="s">
        <v>50</v>
      </c>
      <c r="AD170" s="422" t="s">
        <v>51</v>
      </c>
      <c r="AE170" s="422" t="s">
        <v>50</v>
      </c>
      <c r="AF170" s="422" t="s">
        <v>51</v>
      </c>
      <c r="AG170" s="882"/>
      <c r="AH170" s="882"/>
      <c r="AI170" s="910"/>
    </row>
    <row r="171" spans="2:35" s="213" customFormat="1" ht="76.5">
      <c r="B171" s="911">
        <v>0.3</v>
      </c>
      <c r="C171" s="184" t="s">
        <v>65</v>
      </c>
      <c r="D171" s="191" t="s">
        <v>409</v>
      </c>
      <c r="E171" s="274">
        <v>9.0999999999999998E-2</v>
      </c>
      <c r="F171" s="191" t="s">
        <v>911</v>
      </c>
      <c r="G171" s="275">
        <v>80000000</v>
      </c>
      <c r="H171" s="276" t="s">
        <v>410</v>
      </c>
      <c r="I171" s="277"/>
      <c r="J171" s="278"/>
      <c r="K171" s="277"/>
      <c r="L171" s="278"/>
      <c r="M171" s="277">
        <v>0.3</v>
      </c>
      <c r="N171" s="278"/>
      <c r="O171" s="277"/>
      <c r="P171" s="278"/>
      <c r="Q171" s="277">
        <v>0.7</v>
      </c>
      <c r="R171" s="278"/>
      <c r="S171" s="277"/>
      <c r="T171" s="278"/>
      <c r="U171" s="277"/>
      <c r="V171" s="278"/>
      <c r="W171" s="277"/>
      <c r="X171" s="278"/>
      <c r="Y171" s="277"/>
      <c r="Z171" s="278"/>
      <c r="AA171" s="277"/>
      <c r="AB171" s="278"/>
      <c r="AC171" s="277"/>
      <c r="AD171" s="278"/>
      <c r="AE171" s="277"/>
      <c r="AF171" s="278"/>
      <c r="AG171" s="279">
        <f>+M171+Q171</f>
        <v>1</v>
      </c>
      <c r="AH171" s="278">
        <f>+N171+R171</f>
        <v>0</v>
      </c>
      <c r="AI171" s="280"/>
    </row>
    <row r="172" spans="2:35" s="213" customFormat="1" ht="89.25">
      <c r="B172" s="912"/>
      <c r="C172" s="281" t="s">
        <v>69</v>
      </c>
      <c r="D172" s="282" t="s">
        <v>411</v>
      </c>
      <c r="E172" s="283">
        <v>9.0999999999999998E-2</v>
      </c>
      <c r="F172" s="282" t="s">
        <v>412</v>
      </c>
      <c r="G172" s="284">
        <v>300000000</v>
      </c>
      <c r="H172" s="285" t="s">
        <v>413</v>
      </c>
      <c r="I172" s="286"/>
      <c r="J172" s="287"/>
      <c r="K172" s="286"/>
      <c r="L172" s="287"/>
      <c r="M172" s="286">
        <v>0.3</v>
      </c>
      <c r="N172" s="287"/>
      <c r="O172" s="654"/>
      <c r="P172" s="287"/>
      <c r="Q172" s="286"/>
      <c r="R172" s="287"/>
      <c r="S172" s="286">
        <v>0.7</v>
      </c>
      <c r="T172" s="287"/>
      <c r="U172" s="286"/>
      <c r="V172" s="287"/>
      <c r="W172" s="286"/>
      <c r="X172" s="287"/>
      <c r="Y172" s="286"/>
      <c r="Z172" s="287"/>
      <c r="AA172" s="286"/>
      <c r="AB172" s="287"/>
      <c r="AC172" s="286"/>
      <c r="AD172" s="287"/>
      <c r="AE172" s="286"/>
      <c r="AF172" s="287"/>
      <c r="AG172" s="286">
        <f>+M172+Q172+S172</f>
        <v>1</v>
      </c>
      <c r="AH172" s="287">
        <f>+N172+T172</f>
        <v>0</v>
      </c>
      <c r="AI172" s="288"/>
    </row>
    <row r="173" spans="2:35" s="213" customFormat="1" ht="123" customHeight="1">
      <c r="B173" s="912"/>
      <c r="C173" s="289" t="s">
        <v>72</v>
      </c>
      <c r="D173" s="290" t="s">
        <v>414</v>
      </c>
      <c r="E173" s="283">
        <v>9.0999999999999998E-2</v>
      </c>
      <c r="F173" s="291" t="s">
        <v>912</v>
      </c>
      <c r="G173" s="284">
        <v>100000000</v>
      </c>
      <c r="H173" s="292" t="s">
        <v>415</v>
      </c>
      <c r="I173" s="293"/>
      <c r="J173" s="294"/>
      <c r="K173" s="293"/>
      <c r="L173" s="294"/>
      <c r="M173" s="293">
        <v>0.3</v>
      </c>
      <c r="N173" s="294"/>
      <c r="O173" s="293"/>
      <c r="P173" s="294"/>
      <c r="Q173" s="293"/>
      <c r="R173" s="294"/>
      <c r="S173" s="293">
        <v>0.7</v>
      </c>
      <c r="T173" s="294"/>
      <c r="U173" s="286"/>
      <c r="V173" s="287"/>
      <c r="W173" s="286"/>
      <c r="X173" s="287"/>
      <c r="Y173" s="286"/>
      <c r="Z173" s="287"/>
      <c r="AA173" s="286"/>
      <c r="AB173" s="287"/>
      <c r="AC173" s="286"/>
      <c r="AD173" s="287"/>
      <c r="AE173" s="286"/>
      <c r="AF173" s="287"/>
      <c r="AG173" s="293">
        <f>+M173+S173</f>
        <v>1</v>
      </c>
      <c r="AH173" s="294">
        <f>+N173+T173</f>
        <v>0</v>
      </c>
      <c r="AI173" s="295"/>
    </row>
    <row r="174" spans="2:35" s="213" customFormat="1" ht="181.5" customHeight="1">
      <c r="B174" s="912"/>
      <c r="C174" s="281" t="s">
        <v>76</v>
      </c>
      <c r="D174" s="282" t="s">
        <v>416</v>
      </c>
      <c r="E174" s="283">
        <v>9.0999999999999998E-2</v>
      </c>
      <c r="F174" s="282" t="s">
        <v>417</v>
      </c>
      <c r="G174" s="284">
        <f>75000000</f>
        <v>75000000</v>
      </c>
      <c r="H174" s="285" t="s">
        <v>418</v>
      </c>
      <c r="I174" s="286"/>
      <c r="J174" s="287"/>
      <c r="K174" s="286">
        <v>0.25</v>
      </c>
      <c r="L174" s="287"/>
      <c r="M174" s="286">
        <v>0.25</v>
      </c>
      <c r="N174" s="287"/>
      <c r="O174" s="286">
        <v>0.25</v>
      </c>
      <c r="P174" s="287"/>
      <c r="Q174" s="286">
        <v>0.25</v>
      </c>
      <c r="R174" s="287"/>
      <c r="S174" s="286"/>
      <c r="T174" s="287"/>
      <c r="U174" s="286"/>
      <c r="V174" s="287"/>
      <c r="W174" s="286"/>
      <c r="X174" s="287"/>
      <c r="Y174" s="286"/>
      <c r="Z174" s="287"/>
      <c r="AA174" s="286"/>
      <c r="AB174" s="287"/>
      <c r="AC174" s="286"/>
      <c r="AD174" s="287"/>
      <c r="AE174" s="286"/>
      <c r="AF174" s="287"/>
      <c r="AG174" s="286">
        <f>+K174+M174+O174+Q174</f>
        <v>1</v>
      </c>
      <c r="AH174" s="287">
        <f>+L174+N174+P174+R174</f>
        <v>0</v>
      </c>
      <c r="AI174" s="288"/>
    </row>
    <row r="175" spans="2:35" s="213" customFormat="1" ht="102">
      <c r="B175" s="912"/>
      <c r="C175" s="289" t="s">
        <v>79</v>
      </c>
      <c r="D175" s="282" t="s">
        <v>419</v>
      </c>
      <c r="E175" s="296">
        <v>9.0999999999999998E-2</v>
      </c>
      <c r="F175" s="282" t="s">
        <v>420</v>
      </c>
      <c r="G175" s="297">
        <v>150000000</v>
      </c>
      <c r="H175" s="285" t="s">
        <v>421</v>
      </c>
      <c r="I175" s="286"/>
      <c r="J175" s="287"/>
      <c r="K175" s="286"/>
      <c r="L175" s="287"/>
      <c r="M175" s="286"/>
      <c r="N175" s="287"/>
      <c r="O175" s="286">
        <v>0.3</v>
      </c>
      <c r="P175" s="287"/>
      <c r="Q175" s="286"/>
      <c r="R175" s="287"/>
      <c r="S175" s="286">
        <v>0.7</v>
      </c>
      <c r="T175" s="287"/>
      <c r="U175" s="286"/>
      <c r="V175" s="287"/>
      <c r="W175" s="286"/>
      <c r="X175" s="287"/>
      <c r="Y175" s="286"/>
      <c r="Z175" s="287"/>
      <c r="AA175" s="286"/>
      <c r="AB175" s="287"/>
      <c r="AC175" s="286"/>
      <c r="AD175" s="287"/>
      <c r="AE175" s="286"/>
      <c r="AF175" s="287"/>
      <c r="AG175" s="286">
        <f>+O175+S175</f>
        <v>1</v>
      </c>
      <c r="AH175" s="287">
        <f>+P175+T175</f>
        <v>0</v>
      </c>
      <c r="AI175" s="288"/>
    </row>
    <row r="176" spans="2:35" s="213" customFormat="1" ht="181.5" customHeight="1">
      <c r="B176" s="912"/>
      <c r="C176" s="281" t="s">
        <v>83</v>
      </c>
      <c r="D176" s="282" t="s">
        <v>422</v>
      </c>
      <c r="E176" s="296">
        <v>9.0999999999999998E-2</v>
      </c>
      <c r="F176" s="282" t="s">
        <v>423</v>
      </c>
      <c r="G176" s="297">
        <v>20000000</v>
      </c>
      <c r="H176" s="285" t="s">
        <v>424</v>
      </c>
      <c r="I176" s="286"/>
      <c r="J176" s="287"/>
      <c r="K176" s="286">
        <v>0.25</v>
      </c>
      <c r="L176" s="287"/>
      <c r="M176" s="286">
        <v>0.25</v>
      </c>
      <c r="N176" s="287"/>
      <c r="O176" s="286">
        <v>0.25</v>
      </c>
      <c r="P176" s="287"/>
      <c r="Q176" s="286">
        <v>0.25</v>
      </c>
      <c r="R176" s="287"/>
      <c r="S176" s="286"/>
      <c r="T176" s="287"/>
      <c r="U176" s="286"/>
      <c r="V176" s="287"/>
      <c r="W176" s="286"/>
      <c r="X176" s="287"/>
      <c r="Y176" s="286"/>
      <c r="Z176" s="287"/>
      <c r="AA176" s="286"/>
      <c r="AB176" s="287"/>
      <c r="AC176" s="286"/>
      <c r="AD176" s="287"/>
      <c r="AE176" s="286"/>
      <c r="AF176" s="287"/>
      <c r="AG176" s="286">
        <f>+K176+M176+O176+Q176</f>
        <v>1</v>
      </c>
      <c r="AH176" s="287">
        <f>+L176+N176+P176+R176</f>
        <v>0</v>
      </c>
      <c r="AI176" s="288"/>
    </row>
    <row r="177" spans="2:35" s="213" customFormat="1" ht="89.25">
      <c r="B177" s="912"/>
      <c r="C177" s="289" t="s">
        <v>86</v>
      </c>
      <c r="D177" s="282" t="s">
        <v>425</v>
      </c>
      <c r="E177" s="283">
        <v>9.0999999999999998E-2</v>
      </c>
      <c r="F177" s="282" t="s">
        <v>426</v>
      </c>
      <c r="G177" s="284">
        <v>5000000</v>
      </c>
      <c r="H177" s="285" t="s">
        <v>427</v>
      </c>
      <c r="I177" s="286"/>
      <c r="J177" s="287"/>
      <c r="K177" s="286">
        <v>0.25</v>
      </c>
      <c r="L177" s="287"/>
      <c r="M177" s="286"/>
      <c r="N177" s="287"/>
      <c r="O177" s="286">
        <v>0.25</v>
      </c>
      <c r="P177" s="287"/>
      <c r="Q177" s="286">
        <v>0.25</v>
      </c>
      <c r="R177" s="287"/>
      <c r="S177" s="286">
        <v>0.25</v>
      </c>
      <c r="T177" s="287"/>
      <c r="U177" s="286"/>
      <c r="V177" s="287"/>
      <c r="W177" s="286"/>
      <c r="X177" s="287"/>
      <c r="Y177" s="286"/>
      <c r="Z177" s="287"/>
      <c r="AA177" s="286"/>
      <c r="AB177" s="287"/>
      <c r="AC177" s="286"/>
      <c r="AD177" s="287"/>
      <c r="AE177" s="286"/>
      <c r="AF177" s="287"/>
      <c r="AG177" s="286">
        <f>+K177+O177+Q177+S177</f>
        <v>1</v>
      </c>
      <c r="AH177" s="287">
        <f>+L177+P177+R177+T177</f>
        <v>0</v>
      </c>
      <c r="AI177" s="288"/>
    </row>
    <row r="178" spans="2:35" s="213" customFormat="1" ht="114.75">
      <c r="B178" s="912"/>
      <c r="C178" s="281" t="s">
        <v>89</v>
      </c>
      <c r="D178" s="282" t="s">
        <v>428</v>
      </c>
      <c r="E178" s="283">
        <v>9.0999999999999998E-2</v>
      </c>
      <c r="F178" s="282" t="s">
        <v>429</v>
      </c>
      <c r="G178" s="284">
        <v>10000000</v>
      </c>
      <c r="H178" s="285" t="s">
        <v>430</v>
      </c>
      <c r="I178" s="286"/>
      <c r="J178" s="287"/>
      <c r="K178" s="286">
        <v>0.22</v>
      </c>
      <c r="L178" s="287"/>
      <c r="M178" s="286">
        <v>0.17</v>
      </c>
      <c r="N178" s="287"/>
      <c r="O178" s="286">
        <v>0.22</v>
      </c>
      <c r="P178" s="287"/>
      <c r="Q178" s="286">
        <v>0.17</v>
      </c>
      <c r="R178" s="287"/>
      <c r="S178" s="286">
        <v>0.22</v>
      </c>
      <c r="T178" s="287"/>
      <c r="U178" s="286"/>
      <c r="V178" s="287"/>
      <c r="W178" s="286"/>
      <c r="X178" s="287"/>
      <c r="Y178" s="286"/>
      <c r="Z178" s="287"/>
      <c r="AA178" s="286"/>
      <c r="AB178" s="287"/>
      <c r="AC178" s="286"/>
      <c r="AD178" s="287"/>
      <c r="AE178" s="286"/>
      <c r="AF178" s="287"/>
      <c r="AG178" s="286">
        <f>+K178+M178+O178+Q178+S178</f>
        <v>1</v>
      </c>
      <c r="AH178" s="287">
        <f>+L178+N178+P178+R178+T178</f>
        <v>0</v>
      </c>
      <c r="AI178" s="288"/>
    </row>
    <row r="179" spans="2:35" s="213" customFormat="1" ht="76.5">
      <c r="B179" s="912"/>
      <c r="C179" s="289" t="s">
        <v>431</v>
      </c>
      <c r="D179" s="282" t="s">
        <v>432</v>
      </c>
      <c r="E179" s="283">
        <v>9.0999999999999998E-2</v>
      </c>
      <c r="F179" s="282" t="s">
        <v>433</v>
      </c>
      <c r="G179" s="284">
        <v>75000000</v>
      </c>
      <c r="H179" s="285" t="s">
        <v>434</v>
      </c>
      <c r="I179" s="286"/>
      <c r="J179" s="287"/>
      <c r="K179" s="286">
        <v>0.22</v>
      </c>
      <c r="L179" s="287"/>
      <c r="M179" s="286">
        <v>0.17</v>
      </c>
      <c r="N179" s="287"/>
      <c r="O179" s="286">
        <v>0.22</v>
      </c>
      <c r="P179" s="287"/>
      <c r="Q179" s="286">
        <v>0.17</v>
      </c>
      <c r="R179" s="287"/>
      <c r="S179" s="286">
        <v>0.22</v>
      </c>
      <c r="T179" s="287"/>
      <c r="U179" s="286"/>
      <c r="V179" s="287"/>
      <c r="W179" s="286"/>
      <c r="X179" s="287"/>
      <c r="Y179" s="286"/>
      <c r="Z179" s="287"/>
      <c r="AA179" s="286"/>
      <c r="AB179" s="287"/>
      <c r="AC179" s="286"/>
      <c r="AD179" s="287"/>
      <c r="AE179" s="286"/>
      <c r="AF179" s="287"/>
      <c r="AG179" s="286">
        <f>+K179+M179+O179+Q179+S179</f>
        <v>1</v>
      </c>
      <c r="AH179" s="287">
        <f>+L179+N179+P179+R179+T179</f>
        <v>0</v>
      </c>
      <c r="AI179" s="288"/>
    </row>
    <row r="180" spans="2:35" s="213" customFormat="1" ht="114.75">
      <c r="B180" s="912"/>
      <c r="C180" s="281" t="s">
        <v>435</v>
      </c>
      <c r="D180" s="282" t="s">
        <v>436</v>
      </c>
      <c r="E180" s="283">
        <v>9.0999999999999998E-2</v>
      </c>
      <c r="F180" s="282" t="s">
        <v>437</v>
      </c>
      <c r="G180" s="284">
        <v>20000000</v>
      </c>
      <c r="H180" s="285" t="s">
        <v>438</v>
      </c>
      <c r="I180" s="286"/>
      <c r="J180" s="287"/>
      <c r="K180" s="286"/>
      <c r="L180" s="287"/>
      <c r="M180" s="286"/>
      <c r="N180" s="287"/>
      <c r="O180" s="286">
        <v>0.5</v>
      </c>
      <c r="P180" s="287"/>
      <c r="Q180" s="286"/>
      <c r="R180" s="287"/>
      <c r="S180" s="286">
        <v>0.5</v>
      </c>
      <c r="T180" s="287"/>
      <c r="U180" s="286"/>
      <c r="V180" s="287"/>
      <c r="W180" s="286"/>
      <c r="X180" s="287"/>
      <c r="Y180" s="286"/>
      <c r="Z180" s="287"/>
      <c r="AA180" s="286"/>
      <c r="AB180" s="287"/>
      <c r="AC180" s="286"/>
      <c r="AD180" s="287"/>
      <c r="AE180" s="286"/>
      <c r="AF180" s="287"/>
      <c r="AG180" s="286">
        <f>+O180+S180</f>
        <v>1</v>
      </c>
      <c r="AH180" s="287">
        <f>+P180+T180</f>
        <v>0</v>
      </c>
      <c r="AI180" s="288"/>
    </row>
    <row r="181" spans="2:35" s="213" customFormat="1" ht="128.25" thickBot="1">
      <c r="B181" s="913"/>
      <c r="C181" s="185" t="s">
        <v>439</v>
      </c>
      <c r="D181" s="193" t="s">
        <v>440</v>
      </c>
      <c r="E181" s="298">
        <v>9.0999999999999998E-2</v>
      </c>
      <c r="F181" s="193" t="s">
        <v>913</v>
      </c>
      <c r="G181" s="299">
        <v>9000000</v>
      </c>
      <c r="H181" s="300" t="s">
        <v>441</v>
      </c>
      <c r="I181" s="301"/>
      <c r="J181" s="302"/>
      <c r="K181" s="301">
        <v>0.25</v>
      </c>
      <c r="L181" s="302"/>
      <c r="M181" s="301"/>
      <c r="N181" s="302"/>
      <c r="O181" s="301">
        <v>0.25</v>
      </c>
      <c r="P181" s="302"/>
      <c r="Q181" s="301">
        <v>0.25</v>
      </c>
      <c r="R181" s="302"/>
      <c r="S181" s="301">
        <v>0.25</v>
      </c>
      <c r="T181" s="302"/>
      <c r="U181" s="301"/>
      <c r="V181" s="302"/>
      <c r="W181" s="301"/>
      <c r="X181" s="302"/>
      <c r="Y181" s="301"/>
      <c r="Z181" s="302"/>
      <c r="AA181" s="301"/>
      <c r="AB181" s="302"/>
      <c r="AC181" s="301"/>
      <c r="AD181" s="302"/>
      <c r="AE181" s="301"/>
      <c r="AF181" s="302"/>
      <c r="AG181" s="301">
        <f>+K181+O181+Q181+S181</f>
        <v>1</v>
      </c>
      <c r="AH181" s="302">
        <f>+L181+P181+R181+T181</f>
        <v>0</v>
      </c>
      <c r="AI181" s="303"/>
    </row>
    <row r="182" spans="2:35" s="213" customFormat="1">
      <c r="B182" s="73"/>
      <c r="C182" s="73"/>
      <c r="D182" s="73"/>
      <c r="E182" s="304">
        <f>SUM(E171:E181)</f>
        <v>1.0009999999999999</v>
      </c>
      <c r="F182" s="73"/>
      <c r="G182" s="305">
        <f>SUM(G171:G181)</f>
        <v>844000000</v>
      </c>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252"/>
    </row>
    <row r="183" spans="2:35" s="213" customFormat="1" ht="13.5" thickBot="1">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252"/>
    </row>
    <row r="184" spans="2:35" s="213" customFormat="1" ht="14.45" customHeight="1">
      <c r="B184" s="903" t="s">
        <v>377</v>
      </c>
      <c r="C184" s="904"/>
      <c r="D184" s="905"/>
      <c r="E184" s="903" t="s">
        <v>442</v>
      </c>
      <c r="F184" s="904"/>
      <c r="G184" s="904"/>
      <c r="H184" s="904"/>
      <c r="I184" s="904"/>
      <c r="J184" s="904"/>
      <c r="K184" s="904"/>
      <c r="L184" s="904"/>
      <c r="M184" s="904"/>
      <c r="N184" s="904"/>
      <c r="O184" s="904"/>
      <c r="P184" s="904"/>
      <c r="Q184" s="904"/>
      <c r="R184" s="904"/>
      <c r="S184" s="904"/>
      <c r="T184" s="904"/>
      <c r="U184" s="904"/>
      <c r="V184" s="904"/>
      <c r="W184" s="904"/>
      <c r="X184" s="904"/>
      <c r="Y184" s="904"/>
      <c r="Z184" s="904"/>
      <c r="AA184" s="904"/>
      <c r="AB184" s="904"/>
      <c r="AC184" s="904"/>
      <c r="AD184" s="904"/>
      <c r="AE184" s="904"/>
      <c r="AF184" s="904"/>
      <c r="AG184" s="271"/>
      <c r="AH184" s="271"/>
      <c r="AI184" s="272"/>
    </row>
    <row r="185" spans="2:35" s="213" customFormat="1" ht="15" customHeight="1" thickBot="1">
      <c r="B185" s="875" t="s">
        <v>27</v>
      </c>
      <c r="C185" s="876"/>
      <c r="D185" s="877"/>
      <c r="E185" s="878" t="s">
        <v>405</v>
      </c>
      <c r="F185" s="879"/>
      <c r="G185" s="879"/>
      <c r="H185" s="880"/>
      <c r="I185" s="273"/>
      <c r="J185" s="258"/>
      <c r="K185" s="258"/>
      <c r="L185" s="258"/>
      <c r="M185" s="258"/>
      <c r="N185" s="258"/>
      <c r="O185" s="258"/>
      <c r="P185" s="258"/>
      <c r="Q185" s="258"/>
      <c r="R185" s="258"/>
      <c r="S185" s="258"/>
      <c r="T185" s="258"/>
      <c r="U185" s="258"/>
      <c r="V185" s="258"/>
      <c r="W185" s="258"/>
      <c r="X185" s="258"/>
      <c r="Y185" s="258"/>
      <c r="Z185" s="258"/>
      <c r="AA185" s="258"/>
      <c r="AB185" s="258"/>
      <c r="AC185" s="258"/>
      <c r="AD185" s="258"/>
      <c r="AE185" s="258"/>
      <c r="AF185" s="258"/>
      <c r="AG185" s="258"/>
      <c r="AH185" s="258"/>
      <c r="AI185" s="259"/>
    </row>
    <row r="186" spans="2:35" s="213" customFormat="1">
      <c r="B186" s="855" t="s">
        <v>28</v>
      </c>
      <c r="C186" s="856" t="s">
        <v>29</v>
      </c>
      <c r="D186" s="856" t="s">
        <v>30</v>
      </c>
      <c r="E186" s="856" t="s">
        <v>64</v>
      </c>
      <c r="F186" s="856" t="s">
        <v>32</v>
      </c>
      <c r="G186" s="856" t="s">
        <v>33</v>
      </c>
      <c r="H186" s="895" t="s">
        <v>34</v>
      </c>
      <c r="I186" s="909" t="s">
        <v>35</v>
      </c>
      <c r="J186" s="856"/>
      <c r="K186" s="856" t="s">
        <v>36</v>
      </c>
      <c r="L186" s="856"/>
      <c r="M186" s="856" t="s">
        <v>37</v>
      </c>
      <c r="N186" s="856"/>
      <c r="O186" s="856" t="s">
        <v>38</v>
      </c>
      <c r="P186" s="856"/>
      <c r="Q186" s="856" t="s">
        <v>39</v>
      </c>
      <c r="R186" s="856"/>
      <c r="S186" s="856" t="s">
        <v>40</v>
      </c>
      <c r="T186" s="856"/>
      <c r="U186" s="856" t="s">
        <v>41</v>
      </c>
      <c r="V186" s="856"/>
      <c r="W186" s="856" t="s">
        <v>42</v>
      </c>
      <c r="X186" s="856"/>
      <c r="Y186" s="856" t="s">
        <v>43</v>
      </c>
      <c r="Z186" s="856"/>
      <c r="AA186" s="856" t="s">
        <v>44</v>
      </c>
      <c r="AB186" s="856"/>
      <c r="AC186" s="856" t="s">
        <v>45</v>
      </c>
      <c r="AD186" s="856"/>
      <c r="AE186" s="856" t="s">
        <v>46</v>
      </c>
      <c r="AF186" s="856"/>
      <c r="AG186" s="856" t="s">
        <v>47</v>
      </c>
      <c r="AH186" s="895" t="s">
        <v>48</v>
      </c>
      <c r="AI186" s="897" t="s">
        <v>49</v>
      </c>
    </row>
    <row r="187" spans="2:35" s="213" customFormat="1" ht="13.5" thickBot="1">
      <c r="B187" s="908"/>
      <c r="C187" s="885"/>
      <c r="D187" s="885"/>
      <c r="E187" s="885"/>
      <c r="F187" s="885"/>
      <c r="G187" s="885"/>
      <c r="H187" s="896"/>
      <c r="I187" s="306" t="s">
        <v>50</v>
      </c>
      <c r="J187" s="424" t="s">
        <v>51</v>
      </c>
      <c r="K187" s="424" t="s">
        <v>50</v>
      </c>
      <c r="L187" s="424" t="s">
        <v>51</v>
      </c>
      <c r="M187" s="424" t="s">
        <v>50</v>
      </c>
      <c r="N187" s="424" t="s">
        <v>51</v>
      </c>
      <c r="O187" s="424" t="s">
        <v>50</v>
      </c>
      <c r="P187" s="424" t="s">
        <v>51</v>
      </c>
      <c r="Q187" s="424" t="s">
        <v>50</v>
      </c>
      <c r="R187" s="424" t="s">
        <v>51</v>
      </c>
      <c r="S187" s="424" t="s">
        <v>50</v>
      </c>
      <c r="T187" s="424" t="s">
        <v>51</v>
      </c>
      <c r="U187" s="424" t="s">
        <v>50</v>
      </c>
      <c r="V187" s="424" t="s">
        <v>51</v>
      </c>
      <c r="W187" s="424" t="s">
        <v>50</v>
      </c>
      <c r="X187" s="424" t="s">
        <v>51</v>
      </c>
      <c r="Y187" s="424" t="s">
        <v>50</v>
      </c>
      <c r="Z187" s="424" t="s">
        <v>51</v>
      </c>
      <c r="AA187" s="424" t="s">
        <v>50</v>
      </c>
      <c r="AB187" s="424" t="s">
        <v>51</v>
      </c>
      <c r="AC187" s="424" t="s">
        <v>50</v>
      </c>
      <c r="AD187" s="424" t="s">
        <v>51</v>
      </c>
      <c r="AE187" s="424" t="s">
        <v>50</v>
      </c>
      <c r="AF187" s="424" t="s">
        <v>51</v>
      </c>
      <c r="AG187" s="885"/>
      <c r="AH187" s="896"/>
      <c r="AI187" s="898"/>
    </row>
    <row r="188" spans="2:35" s="213" customFormat="1" ht="63.75">
      <c r="B188" s="906">
        <v>0.1</v>
      </c>
      <c r="C188" s="307" t="s">
        <v>92</v>
      </c>
      <c r="D188" s="308" t="s">
        <v>914</v>
      </c>
      <c r="E188" s="309">
        <v>0.2</v>
      </c>
      <c r="F188" s="308" t="s">
        <v>915</v>
      </c>
      <c r="G188" s="310">
        <v>0</v>
      </c>
      <c r="H188" s="311" t="s">
        <v>918</v>
      </c>
      <c r="I188" s="312"/>
      <c r="J188" s="313"/>
      <c r="K188" s="312">
        <v>0.2</v>
      </c>
      <c r="L188" s="313"/>
      <c r="M188" s="312">
        <v>0.2</v>
      </c>
      <c r="N188" s="313"/>
      <c r="O188" s="312">
        <v>0.2</v>
      </c>
      <c r="P188" s="313"/>
      <c r="Q188" s="312">
        <v>0.2</v>
      </c>
      <c r="R188" s="313"/>
      <c r="S188" s="312">
        <v>0.2</v>
      </c>
      <c r="T188" s="313"/>
      <c r="U188" s="312"/>
      <c r="V188" s="313"/>
      <c r="W188" s="314"/>
      <c r="X188" s="315"/>
      <c r="Y188" s="312"/>
      <c r="Z188" s="313"/>
      <c r="AA188" s="314"/>
      <c r="AB188" s="315"/>
      <c r="AC188" s="312"/>
      <c r="AD188" s="313"/>
      <c r="AE188" s="314"/>
      <c r="AF188" s="315"/>
      <c r="AG188" s="316">
        <f>+K188+M188+O188+Q188+S188</f>
        <v>1</v>
      </c>
      <c r="AH188" s="313">
        <f>+L188+N188+P188+R188+T188</f>
        <v>0</v>
      </c>
      <c r="AI188" s="317"/>
    </row>
    <row r="189" spans="2:35" s="213" customFormat="1" ht="51">
      <c r="B189" s="900"/>
      <c r="C189" s="281" t="s">
        <v>94</v>
      </c>
      <c r="D189" s="282" t="s">
        <v>443</v>
      </c>
      <c r="E189" s="283">
        <v>0.4</v>
      </c>
      <c r="F189" s="282" t="s">
        <v>916</v>
      </c>
      <c r="G189" s="318">
        <v>40000000</v>
      </c>
      <c r="H189" s="285" t="s">
        <v>919</v>
      </c>
      <c r="I189" s="286"/>
      <c r="J189" s="287"/>
      <c r="K189" s="286"/>
      <c r="L189" s="287"/>
      <c r="M189" s="286"/>
      <c r="N189" s="287"/>
      <c r="O189" s="286"/>
      <c r="P189" s="287"/>
      <c r="Q189" s="286">
        <v>0.5</v>
      </c>
      <c r="R189" s="287"/>
      <c r="S189" s="286">
        <v>0.5</v>
      </c>
      <c r="T189" s="287"/>
      <c r="U189" s="286"/>
      <c r="V189" s="287"/>
      <c r="W189" s="319"/>
      <c r="X189" s="320"/>
      <c r="Y189" s="286"/>
      <c r="Z189" s="287"/>
      <c r="AA189" s="319"/>
      <c r="AB189" s="320"/>
      <c r="AC189" s="286"/>
      <c r="AD189" s="287"/>
      <c r="AE189" s="319"/>
      <c r="AF189" s="320"/>
      <c r="AG189" s="286">
        <f>+Q189+S189</f>
        <v>1</v>
      </c>
      <c r="AH189" s="287">
        <f>+R189+T189</f>
        <v>0</v>
      </c>
      <c r="AI189" s="317"/>
    </row>
    <row r="190" spans="2:35" s="213" customFormat="1" ht="64.5" thickBot="1">
      <c r="B190" s="907"/>
      <c r="C190" s="185" t="s">
        <v>96</v>
      </c>
      <c r="D190" s="193" t="s">
        <v>444</v>
      </c>
      <c r="E190" s="298">
        <v>0.4</v>
      </c>
      <c r="F190" s="193" t="s">
        <v>917</v>
      </c>
      <c r="G190" s="321">
        <v>0</v>
      </c>
      <c r="H190" s="322" t="s">
        <v>920</v>
      </c>
      <c r="I190" s="301">
        <v>0.17</v>
      </c>
      <c r="J190" s="302"/>
      <c r="K190" s="301">
        <v>0.16500000000000001</v>
      </c>
      <c r="L190" s="302"/>
      <c r="M190" s="301">
        <v>0.17</v>
      </c>
      <c r="N190" s="302"/>
      <c r="O190" s="301">
        <v>0.16</v>
      </c>
      <c r="P190" s="302"/>
      <c r="Q190" s="301">
        <v>0.17</v>
      </c>
      <c r="R190" s="302"/>
      <c r="S190" s="301">
        <v>0.16500000000000001</v>
      </c>
      <c r="T190" s="302"/>
      <c r="U190" s="301"/>
      <c r="V190" s="302"/>
      <c r="W190" s="323"/>
      <c r="X190" s="324"/>
      <c r="Y190" s="301"/>
      <c r="Z190" s="302"/>
      <c r="AA190" s="323"/>
      <c r="AB190" s="324"/>
      <c r="AC190" s="301"/>
      <c r="AD190" s="302"/>
      <c r="AE190" s="323"/>
      <c r="AF190" s="324"/>
      <c r="AG190" s="301">
        <f>+I190+K190+M190+O190+Q190+S190</f>
        <v>1</v>
      </c>
      <c r="AH190" s="302">
        <f>+J190+L190+N190+P190+R190+T190</f>
        <v>0</v>
      </c>
      <c r="AI190" s="325"/>
    </row>
    <row r="191" spans="2:35" s="213" customFormat="1" ht="13.5" thickBot="1">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252"/>
    </row>
    <row r="192" spans="2:35" s="213" customFormat="1" ht="14.45" customHeight="1">
      <c r="B192" s="903" t="s">
        <v>382</v>
      </c>
      <c r="C192" s="904"/>
      <c r="D192" s="905"/>
      <c r="E192" s="903" t="s">
        <v>445</v>
      </c>
      <c r="F192" s="904"/>
      <c r="G192" s="904"/>
      <c r="H192" s="904"/>
      <c r="I192" s="904"/>
      <c r="J192" s="904"/>
      <c r="K192" s="904"/>
      <c r="L192" s="904"/>
      <c r="M192" s="904"/>
      <c r="N192" s="904"/>
      <c r="O192" s="904"/>
      <c r="P192" s="904"/>
      <c r="Q192" s="904"/>
      <c r="R192" s="904"/>
      <c r="S192" s="904"/>
      <c r="T192" s="904"/>
      <c r="U192" s="904"/>
      <c r="V192" s="904"/>
      <c r="W192" s="904"/>
      <c r="X192" s="904"/>
      <c r="Y192" s="904"/>
      <c r="Z192" s="904"/>
      <c r="AA192" s="904"/>
      <c r="AB192" s="904"/>
      <c r="AC192" s="904"/>
      <c r="AD192" s="904"/>
      <c r="AE192" s="904"/>
      <c r="AF192" s="904"/>
      <c r="AG192" s="904"/>
      <c r="AH192" s="904"/>
      <c r="AI192" s="905"/>
    </row>
    <row r="193" spans="2:35" s="213" customFormat="1" ht="15" customHeight="1" thickBot="1">
      <c r="B193" s="875" t="s">
        <v>27</v>
      </c>
      <c r="C193" s="876"/>
      <c r="D193" s="877"/>
      <c r="E193" s="878" t="s">
        <v>405</v>
      </c>
      <c r="F193" s="879"/>
      <c r="G193" s="879"/>
      <c r="H193" s="880"/>
      <c r="I193" s="273"/>
      <c r="J193" s="258"/>
      <c r="K193" s="258"/>
      <c r="L193" s="258"/>
      <c r="M193" s="258"/>
      <c r="N193" s="258"/>
      <c r="O193" s="258"/>
      <c r="P193" s="258"/>
      <c r="Q193" s="258"/>
      <c r="R193" s="258"/>
      <c r="S193" s="258"/>
      <c r="T193" s="258"/>
      <c r="U193" s="258"/>
      <c r="V193" s="258"/>
      <c r="W193" s="258"/>
      <c r="X193" s="258"/>
      <c r="Y193" s="258"/>
      <c r="Z193" s="258"/>
      <c r="AA193" s="258"/>
      <c r="AB193" s="258"/>
      <c r="AC193" s="258"/>
      <c r="AD193" s="258"/>
      <c r="AE193" s="258"/>
      <c r="AF193" s="258"/>
      <c r="AG193" s="258"/>
      <c r="AH193" s="258"/>
      <c r="AI193" s="259"/>
    </row>
    <row r="194" spans="2:35" s="213" customFormat="1">
      <c r="B194" s="855" t="s">
        <v>28</v>
      </c>
      <c r="C194" s="856" t="s">
        <v>29</v>
      </c>
      <c r="D194" s="856" t="s">
        <v>30</v>
      </c>
      <c r="E194" s="856" t="s">
        <v>64</v>
      </c>
      <c r="F194" s="856" t="s">
        <v>32</v>
      </c>
      <c r="G194" s="856" t="s">
        <v>33</v>
      </c>
      <c r="H194" s="856" t="s">
        <v>34</v>
      </c>
      <c r="I194" s="856" t="s">
        <v>35</v>
      </c>
      <c r="J194" s="856"/>
      <c r="K194" s="856" t="s">
        <v>36</v>
      </c>
      <c r="L194" s="856"/>
      <c r="M194" s="856" t="s">
        <v>37</v>
      </c>
      <c r="N194" s="856"/>
      <c r="O194" s="856" t="s">
        <v>38</v>
      </c>
      <c r="P194" s="856"/>
      <c r="Q194" s="856" t="s">
        <v>39</v>
      </c>
      <c r="R194" s="856"/>
      <c r="S194" s="856" t="s">
        <v>40</v>
      </c>
      <c r="T194" s="856"/>
      <c r="U194" s="856" t="s">
        <v>41</v>
      </c>
      <c r="V194" s="856"/>
      <c r="W194" s="856" t="s">
        <v>42</v>
      </c>
      <c r="X194" s="856"/>
      <c r="Y194" s="856" t="s">
        <v>43</v>
      </c>
      <c r="Z194" s="856"/>
      <c r="AA194" s="856" t="s">
        <v>44</v>
      </c>
      <c r="AB194" s="856"/>
      <c r="AC194" s="856" t="s">
        <v>45</v>
      </c>
      <c r="AD194" s="856"/>
      <c r="AE194" s="856" t="s">
        <v>46</v>
      </c>
      <c r="AF194" s="856"/>
      <c r="AG194" s="856" t="s">
        <v>47</v>
      </c>
      <c r="AH194" s="895" t="s">
        <v>48</v>
      </c>
      <c r="AI194" s="897" t="s">
        <v>49</v>
      </c>
    </row>
    <row r="195" spans="2:35" s="213" customFormat="1" ht="13.5" thickBot="1">
      <c r="B195" s="908"/>
      <c r="C195" s="885"/>
      <c r="D195" s="885"/>
      <c r="E195" s="885"/>
      <c r="F195" s="885"/>
      <c r="G195" s="885"/>
      <c r="H195" s="885"/>
      <c r="I195" s="424" t="s">
        <v>50</v>
      </c>
      <c r="J195" s="424" t="s">
        <v>51</v>
      </c>
      <c r="K195" s="424" t="s">
        <v>50</v>
      </c>
      <c r="L195" s="424" t="s">
        <v>51</v>
      </c>
      <c r="M195" s="424" t="s">
        <v>50</v>
      </c>
      <c r="N195" s="424" t="s">
        <v>51</v>
      </c>
      <c r="O195" s="424" t="s">
        <v>50</v>
      </c>
      <c r="P195" s="424" t="s">
        <v>51</v>
      </c>
      <c r="Q195" s="424" t="s">
        <v>50</v>
      </c>
      <c r="R195" s="424" t="s">
        <v>51</v>
      </c>
      <c r="S195" s="424" t="s">
        <v>50</v>
      </c>
      <c r="T195" s="424" t="s">
        <v>51</v>
      </c>
      <c r="U195" s="424" t="s">
        <v>50</v>
      </c>
      <c r="V195" s="424" t="s">
        <v>51</v>
      </c>
      <c r="W195" s="424" t="s">
        <v>50</v>
      </c>
      <c r="X195" s="424" t="s">
        <v>51</v>
      </c>
      <c r="Y195" s="424" t="s">
        <v>50</v>
      </c>
      <c r="Z195" s="424" t="s">
        <v>51</v>
      </c>
      <c r="AA195" s="424" t="s">
        <v>50</v>
      </c>
      <c r="AB195" s="424" t="s">
        <v>51</v>
      </c>
      <c r="AC195" s="424" t="s">
        <v>50</v>
      </c>
      <c r="AD195" s="424" t="s">
        <v>51</v>
      </c>
      <c r="AE195" s="424" t="s">
        <v>50</v>
      </c>
      <c r="AF195" s="424" t="s">
        <v>51</v>
      </c>
      <c r="AG195" s="885"/>
      <c r="AH195" s="896"/>
      <c r="AI195" s="898"/>
    </row>
    <row r="196" spans="2:35" s="213" customFormat="1" ht="63.75">
      <c r="B196" s="899">
        <v>0.1</v>
      </c>
      <c r="C196" s="184" t="s">
        <v>320</v>
      </c>
      <c r="D196" s="191" t="s">
        <v>446</v>
      </c>
      <c r="E196" s="274">
        <v>0.16</v>
      </c>
      <c r="F196" s="326" t="s">
        <v>447</v>
      </c>
      <c r="G196" s="327">
        <v>0</v>
      </c>
      <c r="H196" s="328" t="s">
        <v>921</v>
      </c>
      <c r="I196" s="277"/>
      <c r="J196" s="278"/>
      <c r="K196" s="314">
        <v>0.5</v>
      </c>
      <c r="L196" s="315"/>
      <c r="M196" s="277"/>
      <c r="N196" s="278"/>
      <c r="O196" s="314">
        <v>0.5</v>
      </c>
      <c r="P196" s="315"/>
      <c r="Q196" s="277"/>
      <c r="R196" s="278"/>
      <c r="S196" s="314"/>
      <c r="T196" s="315"/>
      <c r="U196" s="277"/>
      <c r="V196" s="278"/>
      <c r="W196" s="314"/>
      <c r="X196" s="315"/>
      <c r="Y196" s="277"/>
      <c r="Z196" s="278"/>
      <c r="AA196" s="314"/>
      <c r="AB196" s="315"/>
      <c r="AC196" s="277"/>
      <c r="AD196" s="278"/>
      <c r="AE196" s="314"/>
      <c r="AF196" s="315"/>
      <c r="AG196" s="279">
        <f>+K196+O196</f>
        <v>1</v>
      </c>
      <c r="AH196" s="278">
        <f>+L196+P196</f>
        <v>0</v>
      </c>
      <c r="AI196" s="317"/>
    </row>
    <row r="197" spans="2:35" s="213" customFormat="1" ht="63.75">
      <c r="B197" s="900"/>
      <c r="C197" s="281" t="s">
        <v>385</v>
      </c>
      <c r="D197" s="282" t="s">
        <v>448</v>
      </c>
      <c r="E197" s="283">
        <v>0.14000000000000001</v>
      </c>
      <c r="F197" s="329" t="s">
        <v>449</v>
      </c>
      <c r="G197" s="330">
        <v>0</v>
      </c>
      <c r="H197" s="331" t="s">
        <v>922</v>
      </c>
      <c r="I197" s="286"/>
      <c r="J197" s="287"/>
      <c r="K197" s="319">
        <v>0.3</v>
      </c>
      <c r="L197" s="320"/>
      <c r="M197" s="286"/>
      <c r="N197" s="287"/>
      <c r="O197" s="319">
        <v>0.35</v>
      </c>
      <c r="P197" s="320"/>
      <c r="Q197" s="286"/>
      <c r="R197" s="287"/>
      <c r="S197" s="319">
        <v>0.35</v>
      </c>
      <c r="T197" s="320"/>
      <c r="U197" s="286"/>
      <c r="V197" s="287"/>
      <c r="W197" s="319"/>
      <c r="X197" s="320"/>
      <c r="Y197" s="286"/>
      <c r="Z197" s="287"/>
      <c r="AA197" s="319"/>
      <c r="AB197" s="320"/>
      <c r="AC197" s="286"/>
      <c r="AD197" s="287"/>
      <c r="AE197" s="319"/>
      <c r="AF197" s="320"/>
      <c r="AG197" s="332">
        <f>+K197+O197+S197</f>
        <v>0.99999999999999989</v>
      </c>
      <c r="AH197" s="287">
        <f>+L197+P197+T197</f>
        <v>0</v>
      </c>
      <c r="AI197" s="317"/>
    </row>
    <row r="198" spans="2:35" s="213" customFormat="1" ht="63.75">
      <c r="B198" s="901"/>
      <c r="C198" s="281">
        <v>4.3</v>
      </c>
      <c r="D198" s="282" t="s">
        <v>450</v>
      </c>
      <c r="E198" s="283">
        <v>0.14000000000000001</v>
      </c>
      <c r="F198" s="329" t="s">
        <v>451</v>
      </c>
      <c r="G198" s="330">
        <v>0</v>
      </c>
      <c r="H198" s="331" t="s">
        <v>923</v>
      </c>
      <c r="I198" s="286"/>
      <c r="J198" s="287"/>
      <c r="K198" s="319">
        <v>0.5</v>
      </c>
      <c r="L198" s="320"/>
      <c r="M198" s="286">
        <v>0.5</v>
      </c>
      <c r="N198" s="287"/>
      <c r="O198" s="319"/>
      <c r="P198" s="320"/>
      <c r="Q198" s="286"/>
      <c r="R198" s="287"/>
      <c r="S198" s="319"/>
      <c r="T198" s="320"/>
      <c r="U198" s="286"/>
      <c r="V198" s="287"/>
      <c r="W198" s="319"/>
      <c r="X198" s="320"/>
      <c r="Y198" s="286"/>
      <c r="Z198" s="287"/>
      <c r="AA198" s="319"/>
      <c r="AB198" s="320"/>
      <c r="AC198" s="286"/>
      <c r="AD198" s="287"/>
      <c r="AE198" s="319"/>
      <c r="AF198" s="320"/>
      <c r="AG198" s="286">
        <f>+K198+M198</f>
        <v>1</v>
      </c>
      <c r="AH198" s="287">
        <f>+L198+N198</f>
        <v>0</v>
      </c>
      <c r="AI198" s="317"/>
    </row>
    <row r="199" spans="2:35" s="213" customFormat="1" ht="51">
      <c r="B199" s="901"/>
      <c r="C199" s="281" t="s">
        <v>452</v>
      </c>
      <c r="D199" s="282" t="s">
        <v>453</v>
      </c>
      <c r="E199" s="283">
        <v>0.14000000000000001</v>
      </c>
      <c r="F199" s="701" t="s">
        <v>924</v>
      </c>
      <c r="G199" s="330">
        <v>0</v>
      </c>
      <c r="H199" s="331" t="s">
        <v>454</v>
      </c>
      <c r="I199" s="286">
        <v>0.16500000000000001</v>
      </c>
      <c r="J199" s="287"/>
      <c r="K199" s="319">
        <v>0.17</v>
      </c>
      <c r="L199" s="320"/>
      <c r="M199" s="286">
        <v>0.16500000000000001</v>
      </c>
      <c r="N199" s="287"/>
      <c r="O199" s="319">
        <v>0.17</v>
      </c>
      <c r="P199" s="320"/>
      <c r="Q199" s="286">
        <v>0.16500000000000001</v>
      </c>
      <c r="R199" s="287"/>
      <c r="S199" s="319">
        <v>0.16500000000000001</v>
      </c>
      <c r="T199" s="320"/>
      <c r="U199" s="286"/>
      <c r="V199" s="287"/>
      <c r="W199" s="319"/>
      <c r="X199" s="320"/>
      <c r="Y199" s="286"/>
      <c r="Z199" s="287"/>
      <c r="AA199" s="319"/>
      <c r="AB199" s="320"/>
      <c r="AC199" s="286"/>
      <c r="AD199" s="287"/>
      <c r="AE199" s="319"/>
      <c r="AF199" s="320"/>
      <c r="AG199" s="286">
        <f t="shared" ref="AG199:AH201" si="19">+I199+K199+M199+O199+Q199+S199</f>
        <v>1</v>
      </c>
      <c r="AH199" s="287">
        <f t="shared" si="19"/>
        <v>0</v>
      </c>
      <c r="AI199" s="333"/>
    </row>
    <row r="200" spans="2:35" s="213" customFormat="1" ht="84.75" customHeight="1">
      <c r="B200" s="901"/>
      <c r="C200" s="281" t="s">
        <v>455</v>
      </c>
      <c r="D200" s="282" t="s">
        <v>456</v>
      </c>
      <c r="E200" s="283">
        <v>0.14000000000000001</v>
      </c>
      <c r="F200" s="331" t="s">
        <v>457</v>
      </c>
      <c r="G200" s="330">
        <v>0</v>
      </c>
      <c r="H200" s="331" t="s">
        <v>925</v>
      </c>
      <c r="I200" s="286">
        <v>0.16500000000000001</v>
      </c>
      <c r="J200" s="287"/>
      <c r="K200" s="319">
        <v>0.17</v>
      </c>
      <c r="L200" s="320"/>
      <c r="M200" s="286">
        <v>0.16500000000000001</v>
      </c>
      <c r="N200" s="287"/>
      <c r="O200" s="319">
        <v>0.17</v>
      </c>
      <c r="P200" s="320"/>
      <c r="Q200" s="286">
        <v>0.16500000000000001</v>
      </c>
      <c r="R200" s="287"/>
      <c r="S200" s="319">
        <v>0.16500000000000001</v>
      </c>
      <c r="T200" s="320"/>
      <c r="U200" s="286"/>
      <c r="V200" s="287"/>
      <c r="W200" s="319"/>
      <c r="X200" s="320"/>
      <c r="Y200" s="286"/>
      <c r="Z200" s="287"/>
      <c r="AA200" s="319"/>
      <c r="AB200" s="320"/>
      <c r="AC200" s="286"/>
      <c r="AD200" s="287"/>
      <c r="AE200" s="319"/>
      <c r="AF200" s="320"/>
      <c r="AG200" s="286">
        <f t="shared" si="19"/>
        <v>1</v>
      </c>
      <c r="AH200" s="287">
        <f t="shared" si="19"/>
        <v>0</v>
      </c>
      <c r="AI200" s="333"/>
    </row>
    <row r="201" spans="2:35" s="213" customFormat="1" ht="63.75">
      <c r="B201" s="901"/>
      <c r="C201" s="281" t="s">
        <v>458</v>
      </c>
      <c r="D201" s="282" t="s">
        <v>459</v>
      </c>
      <c r="E201" s="283">
        <v>0.14000000000000001</v>
      </c>
      <c r="F201" s="331" t="s">
        <v>460</v>
      </c>
      <c r="G201" s="330">
        <v>0</v>
      </c>
      <c r="H201" s="331" t="s">
        <v>926</v>
      </c>
      <c r="I201" s="286">
        <v>0.16500000000000001</v>
      </c>
      <c r="J201" s="287"/>
      <c r="K201" s="319">
        <v>0.17</v>
      </c>
      <c r="L201" s="320"/>
      <c r="M201" s="286">
        <v>0.16500000000000001</v>
      </c>
      <c r="N201" s="287"/>
      <c r="O201" s="319">
        <v>0.17</v>
      </c>
      <c r="P201" s="320"/>
      <c r="Q201" s="286">
        <v>0.16500000000000001</v>
      </c>
      <c r="R201" s="287"/>
      <c r="S201" s="319">
        <v>0.16500000000000001</v>
      </c>
      <c r="T201" s="320"/>
      <c r="U201" s="286"/>
      <c r="V201" s="287"/>
      <c r="W201" s="319"/>
      <c r="X201" s="320"/>
      <c r="Y201" s="286"/>
      <c r="Z201" s="287"/>
      <c r="AA201" s="319"/>
      <c r="AB201" s="320"/>
      <c r="AC201" s="286"/>
      <c r="AD201" s="287"/>
      <c r="AE201" s="319"/>
      <c r="AF201" s="320"/>
      <c r="AG201" s="286">
        <f t="shared" si="19"/>
        <v>1</v>
      </c>
      <c r="AH201" s="287">
        <f t="shared" si="19"/>
        <v>0</v>
      </c>
      <c r="AI201" s="317"/>
    </row>
    <row r="202" spans="2:35" s="213" customFormat="1" ht="51.75" thickBot="1">
      <c r="B202" s="902"/>
      <c r="C202" s="185">
        <v>47</v>
      </c>
      <c r="D202" s="193" t="s">
        <v>461</v>
      </c>
      <c r="E202" s="298">
        <v>0.14000000000000001</v>
      </c>
      <c r="F202" s="336" t="s">
        <v>462</v>
      </c>
      <c r="G202" s="335">
        <v>0</v>
      </c>
      <c r="H202" s="336" t="s">
        <v>927</v>
      </c>
      <c r="I202" s="301"/>
      <c r="J202" s="302"/>
      <c r="K202" s="323"/>
      <c r="L202" s="324"/>
      <c r="M202" s="301">
        <v>0.25</v>
      </c>
      <c r="N202" s="302"/>
      <c r="O202" s="323">
        <v>0.25</v>
      </c>
      <c r="P202" s="324"/>
      <c r="Q202" s="301">
        <v>0.25</v>
      </c>
      <c r="R202" s="302"/>
      <c r="S202" s="323">
        <v>0.25</v>
      </c>
      <c r="T202" s="324"/>
      <c r="U202" s="301"/>
      <c r="V202" s="302"/>
      <c r="W202" s="323"/>
      <c r="X202" s="324"/>
      <c r="Y202" s="301"/>
      <c r="Z202" s="302"/>
      <c r="AA202" s="323"/>
      <c r="AB202" s="324"/>
      <c r="AC202" s="301"/>
      <c r="AD202" s="302"/>
      <c r="AE202" s="323"/>
      <c r="AF202" s="324"/>
      <c r="AG202" s="301">
        <f>+M202+O202+Q202+S202</f>
        <v>1</v>
      </c>
      <c r="AH202" s="302">
        <f>+N202+P202+R202+T202</f>
        <v>0</v>
      </c>
      <c r="AI202" s="325"/>
    </row>
    <row r="203" spans="2:35" s="213" customFormat="1" ht="13.5" thickBot="1">
      <c r="B203" s="252"/>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2"/>
      <c r="AE203" s="252"/>
      <c r="AF203" s="252"/>
      <c r="AG203" s="252"/>
      <c r="AH203" s="252"/>
      <c r="AI203" s="252"/>
    </row>
    <row r="204" spans="2:35" s="213" customFormat="1" ht="14.45" customHeight="1">
      <c r="B204" s="903" t="s">
        <v>463</v>
      </c>
      <c r="C204" s="904"/>
      <c r="D204" s="905"/>
      <c r="E204" s="862" t="s">
        <v>99</v>
      </c>
      <c r="F204" s="863"/>
      <c r="G204" s="863"/>
      <c r="H204" s="863"/>
      <c r="I204" s="863"/>
      <c r="J204" s="863"/>
      <c r="K204" s="863"/>
      <c r="L204" s="863"/>
      <c r="M204" s="863"/>
      <c r="N204" s="271"/>
      <c r="O204" s="271"/>
      <c r="P204" s="271"/>
      <c r="Q204" s="271"/>
      <c r="R204" s="271"/>
      <c r="S204" s="271"/>
      <c r="T204" s="271"/>
      <c r="U204" s="271"/>
      <c r="V204" s="271"/>
      <c r="W204" s="271"/>
      <c r="X204" s="271"/>
      <c r="Y204" s="271"/>
      <c r="Z204" s="271"/>
      <c r="AA204" s="271"/>
      <c r="AB204" s="271"/>
      <c r="AC204" s="271"/>
      <c r="AD204" s="271"/>
      <c r="AE204" s="271"/>
      <c r="AF204" s="271"/>
      <c r="AG204" s="271"/>
      <c r="AH204" s="271"/>
      <c r="AI204" s="272"/>
    </row>
    <row r="205" spans="2:35" s="213" customFormat="1" ht="15" customHeight="1" thickBot="1">
      <c r="B205" s="875" t="s">
        <v>27</v>
      </c>
      <c r="C205" s="876"/>
      <c r="D205" s="877"/>
      <c r="E205" s="878" t="s">
        <v>405</v>
      </c>
      <c r="F205" s="879"/>
      <c r="G205" s="879"/>
      <c r="H205" s="880"/>
      <c r="I205" s="273"/>
      <c r="J205" s="258"/>
      <c r="K205" s="258"/>
      <c r="L205" s="258"/>
      <c r="M205" s="258"/>
      <c r="N205" s="258"/>
      <c r="O205" s="258"/>
      <c r="P205" s="258"/>
      <c r="Q205" s="258"/>
      <c r="R205" s="258"/>
      <c r="S205" s="258"/>
      <c r="T205" s="258"/>
      <c r="U205" s="258"/>
      <c r="V205" s="258"/>
      <c r="W205" s="258"/>
      <c r="X205" s="258"/>
      <c r="Y205" s="258"/>
      <c r="Z205" s="258"/>
      <c r="AA205" s="258"/>
      <c r="AB205" s="258"/>
      <c r="AC205" s="258"/>
      <c r="AD205" s="258"/>
      <c r="AE205" s="258"/>
      <c r="AF205" s="258"/>
      <c r="AG205" s="258"/>
      <c r="AH205" s="258"/>
      <c r="AI205" s="259"/>
    </row>
    <row r="206" spans="2:35" s="213" customFormat="1">
      <c r="B206" s="855" t="s">
        <v>28</v>
      </c>
      <c r="C206" s="856" t="s">
        <v>29</v>
      </c>
      <c r="D206" s="856" t="s">
        <v>30</v>
      </c>
      <c r="E206" s="856" t="s">
        <v>64</v>
      </c>
      <c r="F206" s="856" t="s">
        <v>32</v>
      </c>
      <c r="G206" s="856" t="s">
        <v>33</v>
      </c>
      <c r="H206" s="883" t="s">
        <v>34</v>
      </c>
      <c r="I206" s="855" t="s">
        <v>35</v>
      </c>
      <c r="J206" s="856"/>
      <c r="K206" s="856" t="s">
        <v>36</v>
      </c>
      <c r="L206" s="856"/>
      <c r="M206" s="856" t="s">
        <v>37</v>
      </c>
      <c r="N206" s="856"/>
      <c r="O206" s="856" t="s">
        <v>38</v>
      </c>
      <c r="P206" s="856"/>
      <c r="Q206" s="856" t="s">
        <v>39</v>
      </c>
      <c r="R206" s="856"/>
      <c r="S206" s="856" t="s">
        <v>40</v>
      </c>
      <c r="T206" s="856"/>
      <c r="U206" s="856" t="s">
        <v>41</v>
      </c>
      <c r="V206" s="856"/>
      <c r="W206" s="856" t="s">
        <v>42</v>
      </c>
      <c r="X206" s="856"/>
      <c r="Y206" s="856" t="s">
        <v>43</v>
      </c>
      <c r="Z206" s="856"/>
      <c r="AA206" s="856" t="s">
        <v>44</v>
      </c>
      <c r="AB206" s="856"/>
      <c r="AC206" s="856" t="s">
        <v>45</v>
      </c>
      <c r="AD206" s="856"/>
      <c r="AE206" s="856" t="s">
        <v>46</v>
      </c>
      <c r="AF206" s="856"/>
      <c r="AG206" s="856" t="s">
        <v>47</v>
      </c>
      <c r="AH206" s="856" t="s">
        <v>48</v>
      </c>
      <c r="AI206" s="886" t="s">
        <v>49</v>
      </c>
    </row>
    <row r="207" spans="2:35" s="213" customFormat="1" ht="13.5" thickBot="1">
      <c r="B207" s="881"/>
      <c r="C207" s="882"/>
      <c r="D207" s="882"/>
      <c r="E207" s="882"/>
      <c r="F207" s="882"/>
      <c r="G207" s="882"/>
      <c r="H207" s="884"/>
      <c r="I207" s="423" t="s">
        <v>50</v>
      </c>
      <c r="J207" s="424" t="s">
        <v>51</v>
      </c>
      <c r="K207" s="424" t="s">
        <v>50</v>
      </c>
      <c r="L207" s="424" t="s">
        <v>51</v>
      </c>
      <c r="M207" s="424" t="s">
        <v>50</v>
      </c>
      <c r="N207" s="424" t="s">
        <v>51</v>
      </c>
      <c r="O207" s="424" t="s">
        <v>50</v>
      </c>
      <c r="P207" s="424" t="s">
        <v>51</v>
      </c>
      <c r="Q207" s="424" t="s">
        <v>50</v>
      </c>
      <c r="R207" s="424" t="s">
        <v>51</v>
      </c>
      <c r="S207" s="424" t="s">
        <v>50</v>
      </c>
      <c r="T207" s="424" t="s">
        <v>51</v>
      </c>
      <c r="U207" s="424" t="s">
        <v>50</v>
      </c>
      <c r="V207" s="424" t="s">
        <v>51</v>
      </c>
      <c r="W207" s="424" t="s">
        <v>50</v>
      </c>
      <c r="X207" s="424" t="s">
        <v>51</v>
      </c>
      <c r="Y207" s="424" t="s">
        <v>50</v>
      </c>
      <c r="Z207" s="424" t="s">
        <v>51</v>
      </c>
      <c r="AA207" s="424" t="s">
        <v>50</v>
      </c>
      <c r="AB207" s="424" t="s">
        <v>51</v>
      </c>
      <c r="AC207" s="424" t="s">
        <v>50</v>
      </c>
      <c r="AD207" s="424" t="s">
        <v>51</v>
      </c>
      <c r="AE207" s="424" t="s">
        <v>50</v>
      </c>
      <c r="AF207" s="424" t="s">
        <v>51</v>
      </c>
      <c r="AG207" s="885"/>
      <c r="AH207" s="885"/>
      <c r="AI207" s="887"/>
    </row>
    <row r="208" spans="2:35" s="213" customFormat="1" ht="127.5">
      <c r="B208" s="857">
        <v>0.1</v>
      </c>
      <c r="C208" s="337" t="s">
        <v>464</v>
      </c>
      <c r="D208" s="191" t="s">
        <v>465</v>
      </c>
      <c r="E208" s="274">
        <v>0.5</v>
      </c>
      <c r="F208" s="338" t="s">
        <v>466</v>
      </c>
      <c r="G208" s="327">
        <v>0</v>
      </c>
      <c r="H208" s="339" t="s">
        <v>467</v>
      </c>
      <c r="I208" s="277"/>
      <c r="J208" s="278"/>
      <c r="K208" s="314"/>
      <c r="L208" s="315"/>
      <c r="M208" s="277"/>
      <c r="N208" s="278"/>
      <c r="O208" s="314"/>
      <c r="P208" s="315"/>
      <c r="Q208" s="277">
        <v>0.5</v>
      </c>
      <c r="R208" s="278"/>
      <c r="S208" s="314">
        <v>0.5</v>
      </c>
      <c r="T208" s="315"/>
      <c r="U208" s="277"/>
      <c r="V208" s="278"/>
      <c r="W208" s="314"/>
      <c r="X208" s="315"/>
      <c r="Y208" s="277"/>
      <c r="Z208" s="278"/>
      <c r="AA208" s="314"/>
      <c r="AB208" s="340"/>
      <c r="AC208" s="277"/>
      <c r="AD208" s="278"/>
      <c r="AE208" s="314"/>
      <c r="AF208" s="340"/>
      <c r="AG208" s="277">
        <f>+Q208+S208</f>
        <v>1</v>
      </c>
      <c r="AH208" s="278">
        <f>+R208+T208</f>
        <v>0</v>
      </c>
      <c r="AI208" s="341"/>
    </row>
    <row r="209" spans="2:35" s="213" customFormat="1" ht="26.25" thickBot="1">
      <c r="B209" s="858"/>
      <c r="C209" s="342" t="s">
        <v>398</v>
      </c>
      <c r="D209" s="193" t="s">
        <v>468</v>
      </c>
      <c r="E209" s="298">
        <v>0.5</v>
      </c>
      <c r="F209" s="334" t="s">
        <v>469</v>
      </c>
      <c r="G209" s="335">
        <v>0</v>
      </c>
      <c r="H209" s="343" t="s">
        <v>470</v>
      </c>
      <c r="I209" s="301"/>
      <c r="J209" s="302"/>
      <c r="K209" s="323"/>
      <c r="L209" s="324"/>
      <c r="M209" s="301"/>
      <c r="N209" s="302"/>
      <c r="O209" s="323">
        <v>0.33</v>
      </c>
      <c r="P209" s="324"/>
      <c r="Q209" s="301">
        <v>0.33</v>
      </c>
      <c r="R209" s="302"/>
      <c r="S209" s="323">
        <v>0.33</v>
      </c>
      <c r="T209" s="324"/>
      <c r="U209" s="301"/>
      <c r="V209" s="302"/>
      <c r="W209" s="323"/>
      <c r="X209" s="324"/>
      <c r="Y209" s="301"/>
      <c r="Z209" s="302"/>
      <c r="AA209" s="323"/>
      <c r="AB209" s="344"/>
      <c r="AC209" s="301"/>
      <c r="AD209" s="302"/>
      <c r="AE209" s="323"/>
      <c r="AF209" s="344"/>
      <c r="AG209" s="301">
        <f>+I209+K209+M209+O209+Q209+S209</f>
        <v>0.99</v>
      </c>
      <c r="AH209" s="302">
        <f>+J209+L209+N209+P209+R209+T209</f>
        <v>0</v>
      </c>
      <c r="AI209" s="345"/>
    </row>
    <row r="210" spans="2:35" s="213" customFormat="1" ht="13.5" thickBot="1">
      <c r="B210" s="346"/>
      <c r="C210" s="346"/>
      <c r="D210" s="347"/>
      <c r="E210" s="346"/>
      <c r="F210" s="347"/>
      <c r="G210" s="346"/>
      <c r="H210" s="347"/>
      <c r="I210" s="346"/>
      <c r="J210" s="346"/>
      <c r="K210" s="346"/>
      <c r="L210" s="346"/>
      <c r="M210" s="346"/>
      <c r="N210" s="346"/>
      <c r="O210" s="346"/>
      <c r="P210" s="346"/>
      <c r="Q210" s="346"/>
      <c r="R210" s="346"/>
      <c r="S210" s="346"/>
      <c r="T210" s="346"/>
      <c r="U210" s="346"/>
      <c r="V210" s="346"/>
      <c r="W210" s="346"/>
      <c r="X210" s="346"/>
      <c r="Y210" s="346"/>
      <c r="Z210" s="346"/>
      <c r="AA210" s="346"/>
      <c r="AB210" s="346"/>
      <c r="AC210" s="346"/>
      <c r="AD210" s="346"/>
      <c r="AE210" s="346"/>
      <c r="AF210" s="346"/>
      <c r="AG210" s="346"/>
      <c r="AH210" s="346"/>
      <c r="AI210" s="348"/>
    </row>
    <row r="211" spans="2:35" s="213" customFormat="1" ht="14.45" customHeight="1">
      <c r="B211" s="859" t="s">
        <v>471</v>
      </c>
      <c r="C211" s="860"/>
      <c r="D211" s="861"/>
      <c r="E211" s="862" t="s">
        <v>472</v>
      </c>
      <c r="F211" s="863"/>
      <c r="G211" s="863"/>
      <c r="H211" s="863"/>
      <c r="I211" s="863"/>
      <c r="J211" s="863"/>
      <c r="K211" s="863"/>
      <c r="L211" s="863"/>
      <c r="M211" s="863"/>
      <c r="N211" s="863"/>
      <c r="O211" s="863"/>
      <c r="P211" s="863"/>
      <c r="Q211" s="863"/>
      <c r="R211" s="863"/>
      <c r="S211" s="863"/>
      <c r="T211" s="863"/>
      <c r="U211" s="863"/>
      <c r="V211" s="863"/>
      <c r="W211" s="863"/>
      <c r="X211" s="863"/>
      <c r="Y211" s="863"/>
      <c r="Z211" s="863"/>
      <c r="AA211" s="863"/>
      <c r="AB211" s="863"/>
      <c r="AC211" s="863"/>
      <c r="AD211" s="863"/>
      <c r="AE211" s="863"/>
      <c r="AF211" s="863"/>
      <c r="AG211" s="863"/>
      <c r="AH211" s="863"/>
      <c r="AI211" s="864"/>
    </row>
    <row r="212" spans="2:35" s="213" customFormat="1" ht="15" customHeight="1" thickBot="1">
      <c r="B212" s="865" t="s">
        <v>473</v>
      </c>
      <c r="C212" s="866"/>
      <c r="D212" s="867"/>
      <c r="E212" s="868" t="s">
        <v>474</v>
      </c>
      <c r="F212" s="869"/>
      <c r="G212" s="869"/>
      <c r="H212" s="869"/>
      <c r="I212" s="869"/>
      <c r="J212" s="869"/>
      <c r="K212" s="869"/>
      <c r="L212" s="869"/>
      <c r="M212" s="869"/>
      <c r="N212" s="869"/>
      <c r="O212" s="869"/>
      <c r="P212" s="869"/>
      <c r="Q212" s="869"/>
      <c r="R212" s="869"/>
      <c r="S212" s="869"/>
      <c r="T212" s="869"/>
      <c r="U212" s="869"/>
      <c r="V212" s="869"/>
      <c r="W212" s="869"/>
      <c r="X212" s="869"/>
      <c r="Y212" s="869"/>
      <c r="Z212" s="869"/>
      <c r="AA212" s="869"/>
      <c r="AB212" s="869"/>
      <c r="AC212" s="869"/>
      <c r="AD212" s="869"/>
      <c r="AE212" s="869"/>
      <c r="AF212" s="869"/>
      <c r="AG212" s="869"/>
      <c r="AH212" s="869"/>
      <c r="AI212" s="870"/>
    </row>
    <row r="213" spans="2:35" s="213" customFormat="1">
      <c r="B213" s="871" t="s">
        <v>28</v>
      </c>
      <c r="C213" s="873" t="s">
        <v>29</v>
      </c>
      <c r="D213" s="873" t="s">
        <v>30</v>
      </c>
      <c r="E213" s="873" t="s">
        <v>31</v>
      </c>
      <c r="F213" s="873" t="s">
        <v>32</v>
      </c>
      <c r="G213" s="873" t="s">
        <v>33</v>
      </c>
      <c r="H213" s="893" t="s">
        <v>34</v>
      </c>
      <c r="I213" s="855" t="s">
        <v>35</v>
      </c>
      <c r="J213" s="856"/>
      <c r="K213" s="856" t="s">
        <v>36</v>
      </c>
      <c r="L213" s="856"/>
      <c r="M213" s="856" t="s">
        <v>37</v>
      </c>
      <c r="N213" s="856"/>
      <c r="O213" s="856" t="s">
        <v>38</v>
      </c>
      <c r="P213" s="856"/>
      <c r="Q213" s="856" t="s">
        <v>39</v>
      </c>
      <c r="R213" s="856"/>
      <c r="S213" s="856" t="s">
        <v>40</v>
      </c>
      <c r="T213" s="856"/>
      <c r="U213" s="856" t="s">
        <v>41</v>
      </c>
      <c r="V213" s="856"/>
      <c r="W213" s="856" t="s">
        <v>42</v>
      </c>
      <c r="X213" s="856"/>
      <c r="Y213" s="856" t="s">
        <v>43</v>
      </c>
      <c r="Z213" s="856"/>
      <c r="AA213" s="856" t="s">
        <v>44</v>
      </c>
      <c r="AB213" s="856"/>
      <c r="AC213" s="856" t="s">
        <v>45</v>
      </c>
      <c r="AD213" s="856"/>
      <c r="AE213" s="856" t="s">
        <v>46</v>
      </c>
      <c r="AF213" s="856"/>
      <c r="AG213" s="856" t="s">
        <v>47</v>
      </c>
      <c r="AH213" s="856" t="s">
        <v>48</v>
      </c>
      <c r="AI213" s="886" t="s">
        <v>49</v>
      </c>
    </row>
    <row r="214" spans="2:35" s="213" customFormat="1" ht="13.5" thickBot="1">
      <c r="B214" s="872"/>
      <c r="C214" s="874"/>
      <c r="D214" s="874"/>
      <c r="E214" s="874"/>
      <c r="F214" s="874"/>
      <c r="G214" s="874"/>
      <c r="H214" s="894"/>
      <c r="I214" s="423" t="s">
        <v>50</v>
      </c>
      <c r="J214" s="424" t="s">
        <v>51</v>
      </c>
      <c r="K214" s="424" t="s">
        <v>50</v>
      </c>
      <c r="L214" s="424" t="s">
        <v>51</v>
      </c>
      <c r="M214" s="424" t="s">
        <v>50</v>
      </c>
      <c r="N214" s="424" t="s">
        <v>51</v>
      </c>
      <c r="O214" s="424" t="s">
        <v>50</v>
      </c>
      <c r="P214" s="424" t="s">
        <v>51</v>
      </c>
      <c r="Q214" s="424" t="s">
        <v>50</v>
      </c>
      <c r="R214" s="424" t="s">
        <v>51</v>
      </c>
      <c r="S214" s="424" t="s">
        <v>50</v>
      </c>
      <c r="T214" s="424" t="s">
        <v>51</v>
      </c>
      <c r="U214" s="424" t="s">
        <v>50</v>
      </c>
      <c r="V214" s="424" t="s">
        <v>51</v>
      </c>
      <c r="W214" s="424" t="s">
        <v>50</v>
      </c>
      <c r="X214" s="424" t="s">
        <v>51</v>
      </c>
      <c r="Y214" s="424" t="s">
        <v>50</v>
      </c>
      <c r="Z214" s="424" t="s">
        <v>51</v>
      </c>
      <c r="AA214" s="424" t="s">
        <v>50</v>
      </c>
      <c r="AB214" s="424" t="s">
        <v>51</v>
      </c>
      <c r="AC214" s="424" t="s">
        <v>50</v>
      </c>
      <c r="AD214" s="424" t="s">
        <v>51</v>
      </c>
      <c r="AE214" s="424" t="s">
        <v>50</v>
      </c>
      <c r="AF214" s="424" t="s">
        <v>51</v>
      </c>
      <c r="AG214" s="885" t="s">
        <v>50</v>
      </c>
      <c r="AH214" s="885" t="s">
        <v>51</v>
      </c>
      <c r="AI214" s="887"/>
    </row>
    <row r="215" spans="2:35" s="213" customFormat="1" ht="51">
      <c r="B215" s="888">
        <v>0.1</v>
      </c>
      <c r="C215" s="349" t="s">
        <v>475</v>
      </c>
      <c r="D215" s="308" t="s">
        <v>476</v>
      </c>
      <c r="E215" s="309">
        <v>0.6</v>
      </c>
      <c r="F215" s="350" t="s">
        <v>477</v>
      </c>
      <c r="G215" s="351">
        <v>0</v>
      </c>
      <c r="H215" s="352" t="s">
        <v>478</v>
      </c>
      <c r="I215" s="277">
        <v>0.16500000000000001</v>
      </c>
      <c r="J215" s="353"/>
      <c r="K215" s="277">
        <v>0.16500000000000001</v>
      </c>
      <c r="L215" s="278"/>
      <c r="M215" s="354">
        <v>0.16500000000000001</v>
      </c>
      <c r="N215" s="353"/>
      <c r="O215" s="277">
        <v>0.16500000000000001</v>
      </c>
      <c r="P215" s="278"/>
      <c r="Q215" s="354">
        <v>0.16500000000000001</v>
      </c>
      <c r="R215" s="353"/>
      <c r="S215" s="277">
        <v>0.17</v>
      </c>
      <c r="T215" s="278"/>
      <c r="U215" s="354"/>
      <c r="V215" s="353"/>
      <c r="W215" s="277"/>
      <c r="X215" s="278"/>
      <c r="Y215" s="354"/>
      <c r="Z215" s="353"/>
      <c r="AA215" s="277"/>
      <c r="AB215" s="355"/>
      <c r="AC215" s="354"/>
      <c r="AD215" s="353"/>
      <c r="AE215" s="277"/>
      <c r="AF215" s="355"/>
      <c r="AG215" s="354">
        <f>+I215+K215+M215+O215+Q215+S215</f>
        <v>0.99500000000000011</v>
      </c>
      <c r="AH215" s="356">
        <f>+J215+L215+N215+P215+R215+T215</f>
        <v>0</v>
      </c>
      <c r="AI215" s="357"/>
    </row>
    <row r="216" spans="2:35" s="213" customFormat="1" ht="62.25" customHeight="1" thickBot="1">
      <c r="B216" s="889"/>
      <c r="C216" s="342" t="s">
        <v>479</v>
      </c>
      <c r="D216" s="358" t="s">
        <v>480</v>
      </c>
      <c r="E216" s="359">
        <v>0.4</v>
      </c>
      <c r="F216" s="360" t="s">
        <v>481</v>
      </c>
      <c r="G216" s="335">
        <v>0</v>
      </c>
      <c r="H216" s="361" t="s">
        <v>482</v>
      </c>
      <c r="I216" s="301">
        <v>0.16500000000000001</v>
      </c>
      <c r="J216" s="324"/>
      <c r="K216" s="301">
        <v>0.16500000000000001</v>
      </c>
      <c r="L216" s="302"/>
      <c r="M216" s="323">
        <v>0.16500000000000001</v>
      </c>
      <c r="N216" s="324"/>
      <c r="O216" s="301">
        <v>0.16500000000000001</v>
      </c>
      <c r="P216" s="302"/>
      <c r="Q216" s="323">
        <v>0.16500000000000001</v>
      </c>
      <c r="R216" s="324"/>
      <c r="S216" s="301">
        <v>0.17</v>
      </c>
      <c r="T216" s="302"/>
      <c r="U216" s="323"/>
      <c r="V216" s="324"/>
      <c r="W216" s="301"/>
      <c r="X216" s="302"/>
      <c r="Y216" s="323"/>
      <c r="Z216" s="324"/>
      <c r="AA216" s="301"/>
      <c r="AB216" s="362"/>
      <c r="AC216" s="323"/>
      <c r="AD216" s="324"/>
      <c r="AE216" s="301"/>
      <c r="AF216" s="362"/>
      <c r="AG216" s="323">
        <f>+I216+K216+M216+O216+Q216+S216</f>
        <v>0.99500000000000011</v>
      </c>
      <c r="AH216" s="269">
        <f>+J216+L216+N216+P216+R216+T216</f>
        <v>0</v>
      </c>
      <c r="AI216" s="363"/>
    </row>
    <row r="217" spans="2:35" s="213" customFormat="1" ht="13.5" thickBot="1"/>
    <row r="218" spans="2:35" ht="15.75" customHeight="1">
      <c r="B218" s="772" t="s">
        <v>25</v>
      </c>
      <c r="C218" s="773"/>
      <c r="D218" s="774"/>
      <c r="E218" s="772" t="s">
        <v>99</v>
      </c>
      <c r="F218" s="773"/>
      <c r="G218" s="773"/>
      <c r="H218" s="774"/>
      <c r="I218" s="62"/>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5"/>
    </row>
    <row r="219" spans="2:35" ht="15.75" customHeight="1" thickBot="1">
      <c r="B219" s="890" t="s">
        <v>27</v>
      </c>
      <c r="C219" s="891"/>
      <c r="D219" s="892"/>
      <c r="E219" s="406"/>
      <c r="F219" s="406"/>
      <c r="G219" s="406"/>
      <c r="H219" s="406"/>
      <c r="I219" s="57"/>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7"/>
    </row>
    <row r="220" spans="2:35" ht="13.5" customHeight="1" thickBot="1">
      <c r="B220" s="749" t="s">
        <v>28</v>
      </c>
      <c r="C220" s="749" t="s">
        <v>29</v>
      </c>
      <c r="D220" s="751" t="s">
        <v>30</v>
      </c>
      <c r="E220" s="751" t="s">
        <v>64</v>
      </c>
      <c r="F220" s="751" t="s">
        <v>32</v>
      </c>
      <c r="G220" s="753" t="s">
        <v>33</v>
      </c>
      <c r="H220" s="751" t="s">
        <v>34</v>
      </c>
      <c r="I220" s="763" t="s">
        <v>35</v>
      </c>
      <c r="J220" s="764"/>
      <c r="K220" s="776" t="s">
        <v>36</v>
      </c>
      <c r="L220" s="776"/>
      <c r="M220" s="763" t="s">
        <v>37</v>
      </c>
      <c r="N220" s="764"/>
      <c r="O220" s="776" t="s">
        <v>38</v>
      </c>
      <c r="P220" s="776"/>
      <c r="Q220" s="763" t="s">
        <v>39</v>
      </c>
      <c r="R220" s="764"/>
      <c r="S220" s="776" t="s">
        <v>40</v>
      </c>
      <c r="T220" s="776"/>
      <c r="U220" s="763" t="s">
        <v>41</v>
      </c>
      <c r="V220" s="764"/>
      <c r="W220" s="776" t="s">
        <v>42</v>
      </c>
      <c r="X220" s="776"/>
      <c r="Y220" s="763" t="s">
        <v>43</v>
      </c>
      <c r="Z220" s="764"/>
      <c r="AA220" s="776" t="s">
        <v>44</v>
      </c>
      <c r="AB220" s="776"/>
      <c r="AC220" s="763" t="s">
        <v>45</v>
      </c>
      <c r="AD220" s="764"/>
      <c r="AE220" s="776" t="s">
        <v>46</v>
      </c>
      <c r="AF220" s="776"/>
      <c r="AG220" s="731" t="s">
        <v>47</v>
      </c>
      <c r="AH220" s="731" t="s">
        <v>48</v>
      </c>
      <c r="AI220" s="731" t="s">
        <v>49</v>
      </c>
    </row>
    <row r="221" spans="2:35" ht="13.5" thickBot="1">
      <c r="B221" s="750"/>
      <c r="C221" s="750"/>
      <c r="D221" s="752"/>
      <c r="E221" s="752"/>
      <c r="F221" s="752"/>
      <c r="G221" s="754"/>
      <c r="H221" s="752"/>
      <c r="I221" s="39" t="s">
        <v>50</v>
      </c>
      <c r="J221" s="403" t="s">
        <v>51</v>
      </c>
      <c r="K221" s="39" t="s">
        <v>50</v>
      </c>
      <c r="L221" s="403" t="s">
        <v>51</v>
      </c>
      <c r="M221" s="39" t="s">
        <v>50</v>
      </c>
      <c r="N221" s="403" t="s">
        <v>51</v>
      </c>
      <c r="O221" s="39" t="s">
        <v>50</v>
      </c>
      <c r="P221" s="403" t="s">
        <v>51</v>
      </c>
      <c r="Q221" s="39" t="s">
        <v>50</v>
      </c>
      <c r="R221" s="403" t="s">
        <v>51</v>
      </c>
      <c r="S221" s="39" t="s">
        <v>50</v>
      </c>
      <c r="T221" s="403" t="s">
        <v>51</v>
      </c>
      <c r="U221" s="39" t="s">
        <v>50</v>
      </c>
      <c r="V221" s="403" t="s">
        <v>51</v>
      </c>
      <c r="W221" s="39" t="s">
        <v>50</v>
      </c>
      <c r="X221" s="403" t="s">
        <v>51</v>
      </c>
      <c r="Y221" s="39" t="s">
        <v>50</v>
      </c>
      <c r="Z221" s="403" t="s">
        <v>51</v>
      </c>
      <c r="AA221" s="39" t="s">
        <v>50</v>
      </c>
      <c r="AB221" s="403" t="s">
        <v>51</v>
      </c>
      <c r="AC221" s="39" t="s">
        <v>50</v>
      </c>
      <c r="AD221" s="403" t="s">
        <v>51</v>
      </c>
      <c r="AE221" s="39" t="s">
        <v>50</v>
      </c>
      <c r="AF221" s="403" t="s">
        <v>51</v>
      </c>
      <c r="AG221" s="732"/>
      <c r="AH221" s="732"/>
      <c r="AI221" s="732"/>
    </row>
    <row r="222" spans="2:35" ht="25.5">
      <c r="B222" s="834">
        <v>0.2</v>
      </c>
      <c r="C222" s="3" t="s">
        <v>951</v>
      </c>
      <c r="D222" s="114" t="s">
        <v>101</v>
      </c>
      <c r="E222" s="21">
        <v>0.7</v>
      </c>
      <c r="F222" s="21" t="s">
        <v>102</v>
      </c>
      <c r="G222" s="3"/>
      <c r="H222" s="5" t="s">
        <v>103</v>
      </c>
      <c r="I222" s="40"/>
      <c r="J222" s="83"/>
      <c r="K222" s="82"/>
      <c r="L222" s="83"/>
      <c r="M222" s="82">
        <v>0.5</v>
      </c>
      <c r="N222" s="83"/>
      <c r="O222" s="82"/>
      <c r="P222" s="83"/>
      <c r="Q222" s="82"/>
      <c r="R222" s="83"/>
      <c r="S222" s="82">
        <v>0.5</v>
      </c>
      <c r="T222" s="41"/>
      <c r="U222" s="40"/>
      <c r="V222" s="41"/>
      <c r="W222" s="40"/>
      <c r="X222" s="41"/>
      <c r="Y222" s="40"/>
      <c r="Z222" s="41"/>
      <c r="AA222" s="40"/>
      <c r="AB222" s="41"/>
      <c r="AC222" s="40"/>
      <c r="AD222" s="41"/>
      <c r="AE222" s="40"/>
      <c r="AF222" s="41"/>
      <c r="AG222" s="175">
        <f t="shared" ref="AG222:AH223" si="20">+I222+K222+M222+O222+Q222+S222+U222+W222+Y222+AA222+AC222+AE222</f>
        <v>1</v>
      </c>
      <c r="AH222" s="66">
        <f t="shared" si="20"/>
        <v>0</v>
      </c>
      <c r="AI222" s="67"/>
    </row>
    <row r="223" spans="2:35" ht="39" thickBot="1">
      <c r="B223" s="835"/>
      <c r="C223" s="8" t="s">
        <v>871</v>
      </c>
      <c r="D223" s="115" t="s">
        <v>104</v>
      </c>
      <c r="E223" s="22">
        <v>0.3</v>
      </c>
      <c r="F223" s="22" t="s">
        <v>105</v>
      </c>
      <c r="G223" s="8"/>
      <c r="H223" s="10" t="s">
        <v>106</v>
      </c>
      <c r="I223" s="1385"/>
      <c r="J223" s="1373"/>
      <c r="K223" s="1385"/>
      <c r="L223" s="1373"/>
      <c r="M223" s="1385"/>
      <c r="N223" s="1386"/>
      <c r="O223" s="1387">
        <v>0.33333333333333337</v>
      </c>
      <c r="P223" s="1386"/>
      <c r="Q223" s="1387">
        <v>0.33333333333333337</v>
      </c>
      <c r="R223" s="1386"/>
      <c r="S223" s="1387">
        <v>0.33333333333333337</v>
      </c>
      <c r="T223" s="51"/>
      <c r="U223" s="50"/>
      <c r="V223" s="51"/>
      <c r="W223" s="50"/>
      <c r="X223" s="51"/>
      <c r="Y223" s="50"/>
      <c r="Z223" s="51"/>
      <c r="AA223" s="50"/>
      <c r="AB223" s="51"/>
      <c r="AC223" s="50"/>
      <c r="AD223" s="51"/>
      <c r="AE223" s="50"/>
      <c r="AF223" s="51"/>
      <c r="AG223" s="147">
        <f t="shared" si="20"/>
        <v>1</v>
      </c>
      <c r="AH223" s="71">
        <f t="shared" si="20"/>
        <v>0</v>
      </c>
      <c r="AI223" s="72"/>
    </row>
    <row r="224" spans="2:35" ht="13.5" thickBot="1"/>
    <row r="225" spans="2:35" s="2" customFormat="1">
      <c r="B225" s="765" t="s">
        <v>4</v>
      </c>
      <c r="C225" s="766"/>
      <c r="D225" s="767" t="s">
        <v>5</v>
      </c>
      <c r="E225" s="768"/>
      <c r="F225" s="768"/>
      <c r="G225" s="768"/>
      <c r="H225" s="768"/>
      <c r="I225" s="768"/>
      <c r="J225" s="769"/>
      <c r="K225" s="933" t="s">
        <v>206</v>
      </c>
      <c r="L225" s="934"/>
      <c r="M225" s="934"/>
      <c r="N225" s="934"/>
      <c r="O225" s="934"/>
      <c r="P225" s="934"/>
      <c r="Q225" s="934"/>
      <c r="R225" s="934"/>
      <c r="S225" s="934"/>
      <c r="T225" s="934"/>
      <c r="U225" s="934"/>
      <c r="V225" s="934"/>
      <c r="W225" s="934"/>
      <c r="X225" s="934"/>
      <c r="Y225" s="934"/>
      <c r="Z225" s="934"/>
      <c r="AA225" s="934"/>
      <c r="AB225" s="934"/>
      <c r="AC225" s="934"/>
      <c r="AD225" s="934"/>
      <c r="AE225" s="934"/>
      <c r="AF225" s="934"/>
      <c r="AG225" s="934"/>
      <c r="AH225" s="934"/>
      <c r="AI225" s="935"/>
    </row>
    <row r="226" spans="2:35" s="2" customFormat="1">
      <c r="B226" s="839">
        <v>2016</v>
      </c>
      <c r="C226" s="840"/>
      <c r="D226" s="843" t="s">
        <v>7</v>
      </c>
      <c r="E226" s="844"/>
      <c r="F226" s="844"/>
      <c r="G226" s="844"/>
      <c r="H226" s="844"/>
      <c r="I226" s="844"/>
      <c r="J226" s="845"/>
      <c r="K226" s="940" t="s">
        <v>207</v>
      </c>
      <c r="L226" s="941"/>
      <c r="M226" s="941"/>
      <c r="N226" s="941"/>
      <c r="O226" s="941"/>
      <c r="P226" s="941"/>
      <c r="Q226" s="941"/>
      <c r="R226" s="941"/>
      <c r="S226" s="941"/>
      <c r="T226" s="941"/>
      <c r="U226" s="941"/>
      <c r="V226" s="941"/>
      <c r="W226" s="941"/>
      <c r="X226" s="941"/>
      <c r="Y226" s="941"/>
      <c r="Z226" s="941"/>
      <c r="AA226" s="941"/>
      <c r="AB226" s="941"/>
      <c r="AC226" s="941"/>
      <c r="AD226" s="941"/>
      <c r="AE226" s="941"/>
      <c r="AF226" s="941"/>
      <c r="AG226" s="941"/>
      <c r="AH226" s="941"/>
      <c r="AI226" s="942"/>
    </row>
    <row r="227" spans="2:35" s="2" customFormat="1" ht="14.45" customHeight="1" thickBot="1">
      <c r="B227" s="841"/>
      <c r="C227" s="842"/>
      <c r="D227" s="849" t="s">
        <v>9</v>
      </c>
      <c r="E227" s="850"/>
      <c r="F227" s="850"/>
      <c r="G227" s="850"/>
      <c r="H227" s="850"/>
      <c r="I227" s="850"/>
      <c r="J227" s="851"/>
      <c r="K227" s="943" t="s">
        <v>208</v>
      </c>
      <c r="L227" s="944"/>
      <c r="M227" s="944"/>
      <c r="N227" s="944"/>
      <c r="O227" s="944"/>
      <c r="P227" s="944"/>
      <c r="Q227" s="944"/>
      <c r="R227" s="944"/>
      <c r="S227" s="944"/>
      <c r="T227" s="944"/>
      <c r="U227" s="944"/>
      <c r="V227" s="944"/>
      <c r="W227" s="944"/>
      <c r="X227" s="944"/>
      <c r="Y227" s="944"/>
      <c r="Z227" s="944"/>
      <c r="AA227" s="944"/>
      <c r="AB227" s="944"/>
      <c r="AC227" s="944"/>
      <c r="AD227" s="944"/>
      <c r="AE227" s="944"/>
      <c r="AF227" s="944"/>
      <c r="AG227" s="944"/>
      <c r="AH227" s="944"/>
      <c r="AI227" s="945"/>
    </row>
    <row r="228" spans="2:35" ht="14.45" customHeight="1" thickBot="1"/>
    <row r="229" spans="2:35" s="2" customFormat="1" ht="14.45" customHeight="1">
      <c r="B229" s="946" t="s">
        <v>11</v>
      </c>
      <c r="C229" s="790" t="s">
        <v>12</v>
      </c>
      <c r="D229" s="791"/>
      <c r="E229" s="792" t="s">
        <v>156</v>
      </c>
      <c r="F229" s="793"/>
      <c r="G229" s="793"/>
      <c r="H229" s="793"/>
      <c r="I229" s="793"/>
      <c r="J229" s="793"/>
      <c r="K229" s="793"/>
      <c r="L229" s="793"/>
      <c r="M229" s="793"/>
      <c r="N229" s="793"/>
      <c r="O229" s="793"/>
      <c r="P229" s="793"/>
      <c r="Q229" s="793"/>
      <c r="R229" s="793"/>
      <c r="S229" s="793"/>
      <c r="T229" s="794"/>
      <c r="U229" s="949" t="s">
        <v>14</v>
      </c>
      <c r="V229" s="950"/>
      <c r="W229" s="951"/>
      <c r="X229" s="804" t="s">
        <v>15</v>
      </c>
      <c r="Y229" s="805"/>
      <c r="Z229" s="966" t="s">
        <v>110</v>
      </c>
      <c r="AA229" s="967"/>
      <c r="AB229" s="967"/>
      <c r="AC229" s="967"/>
      <c r="AD229" s="967"/>
      <c r="AE229" s="967"/>
      <c r="AF229" s="967"/>
      <c r="AG229" s="967"/>
      <c r="AH229" s="967"/>
      <c r="AI229" s="968"/>
    </row>
    <row r="230" spans="2:35" s="2" customFormat="1" ht="15" customHeight="1">
      <c r="B230" s="947"/>
      <c r="C230" s="814" t="s">
        <v>17</v>
      </c>
      <c r="D230" s="815"/>
      <c r="E230" s="816" t="s">
        <v>157</v>
      </c>
      <c r="F230" s="817"/>
      <c r="G230" s="817"/>
      <c r="H230" s="817"/>
      <c r="I230" s="817"/>
      <c r="J230" s="817"/>
      <c r="K230" s="817"/>
      <c r="L230" s="817"/>
      <c r="M230" s="817"/>
      <c r="N230" s="817"/>
      <c r="O230" s="817"/>
      <c r="P230" s="817"/>
      <c r="Q230" s="817"/>
      <c r="R230" s="817"/>
      <c r="S230" s="817"/>
      <c r="T230" s="818"/>
      <c r="U230" s="952"/>
      <c r="V230" s="953"/>
      <c r="W230" s="954"/>
      <c r="X230" s="806"/>
      <c r="Y230" s="807"/>
      <c r="Z230" s="969"/>
      <c r="AA230" s="970"/>
      <c r="AB230" s="970"/>
      <c r="AC230" s="970"/>
      <c r="AD230" s="970"/>
      <c r="AE230" s="970"/>
      <c r="AF230" s="970"/>
      <c r="AG230" s="970"/>
      <c r="AH230" s="970"/>
      <c r="AI230" s="971"/>
    </row>
    <row r="231" spans="2:35" s="2" customFormat="1">
      <c r="B231" s="947"/>
      <c r="C231" s="814" t="s">
        <v>19</v>
      </c>
      <c r="D231" s="815"/>
      <c r="E231" s="816" t="s">
        <v>20</v>
      </c>
      <c r="F231" s="817"/>
      <c r="G231" s="817"/>
      <c r="H231" s="817"/>
      <c r="I231" s="817"/>
      <c r="J231" s="817"/>
      <c r="K231" s="817"/>
      <c r="L231" s="817"/>
      <c r="M231" s="817"/>
      <c r="N231" s="817"/>
      <c r="O231" s="817"/>
      <c r="P231" s="817"/>
      <c r="Q231" s="817"/>
      <c r="R231" s="817"/>
      <c r="S231" s="817"/>
      <c r="T231" s="818"/>
      <c r="U231" s="952"/>
      <c r="V231" s="953"/>
      <c r="W231" s="954"/>
      <c r="X231" s="819" t="s">
        <v>21</v>
      </c>
      <c r="Y231" s="820"/>
      <c r="Z231" s="972" t="s">
        <v>209</v>
      </c>
      <c r="AA231" s="973"/>
      <c r="AB231" s="973"/>
      <c r="AC231" s="973"/>
      <c r="AD231" s="973"/>
      <c r="AE231" s="973"/>
      <c r="AF231" s="973"/>
      <c r="AG231" s="973"/>
      <c r="AH231" s="973"/>
      <c r="AI231" s="974"/>
    </row>
    <row r="232" spans="2:35" s="2" customFormat="1" ht="14.45" customHeight="1" thickBot="1">
      <c r="B232" s="948"/>
      <c r="C232" s="829" t="s">
        <v>23</v>
      </c>
      <c r="D232" s="830"/>
      <c r="E232" s="831" t="s">
        <v>158</v>
      </c>
      <c r="F232" s="832"/>
      <c r="G232" s="832"/>
      <c r="H232" s="832"/>
      <c r="I232" s="832"/>
      <c r="J232" s="832"/>
      <c r="K232" s="832"/>
      <c r="L232" s="832"/>
      <c r="M232" s="832"/>
      <c r="N232" s="832"/>
      <c r="O232" s="832"/>
      <c r="P232" s="832"/>
      <c r="Q232" s="832"/>
      <c r="R232" s="832"/>
      <c r="S232" s="832"/>
      <c r="T232" s="833"/>
      <c r="U232" s="955"/>
      <c r="V232" s="956"/>
      <c r="W232" s="957"/>
      <c r="X232" s="821"/>
      <c r="Y232" s="822"/>
      <c r="Z232" s="975"/>
      <c r="AA232" s="976"/>
      <c r="AB232" s="976"/>
      <c r="AC232" s="976"/>
      <c r="AD232" s="976"/>
      <c r="AE232" s="976"/>
      <c r="AF232" s="976"/>
      <c r="AG232" s="976"/>
      <c r="AH232" s="976"/>
      <c r="AI232" s="977"/>
    </row>
    <row r="233" spans="2:35" ht="15" customHeight="1" thickBot="1"/>
    <row r="234" spans="2:35">
      <c r="B234" s="772" t="s">
        <v>872</v>
      </c>
      <c r="C234" s="773"/>
      <c r="D234" s="774"/>
      <c r="E234" s="772" t="s">
        <v>210</v>
      </c>
      <c r="F234" s="773"/>
      <c r="G234" s="773"/>
      <c r="H234" s="77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5"/>
    </row>
    <row r="235" spans="2:35" ht="13.5" thickBot="1">
      <c r="B235" s="929" t="s">
        <v>27</v>
      </c>
      <c r="C235" s="930"/>
      <c r="D235" s="931"/>
      <c r="E235" s="412"/>
      <c r="F235" s="412"/>
      <c r="G235" s="412"/>
      <c r="H235" s="413"/>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7"/>
    </row>
    <row r="236" spans="2:35" ht="13.5" thickBot="1">
      <c r="B236" s="932" t="s">
        <v>28</v>
      </c>
      <c r="C236" s="750" t="s">
        <v>29</v>
      </c>
      <c r="D236" s="752" t="s">
        <v>30</v>
      </c>
      <c r="E236" s="752" t="s">
        <v>31</v>
      </c>
      <c r="F236" s="752" t="s">
        <v>32</v>
      </c>
      <c r="G236" s="752" t="s">
        <v>33</v>
      </c>
      <c r="H236" s="924" t="s">
        <v>34</v>
      </c>
      <c r="I236" s="763" t="s">
        <v>35</v>
      </c>
      <c r="J236" s="764"/>
      <c r="K236" s="763" t="s">
        <v>36</v>
      </c>
      <c r="L236" s="764"/>
      <c r="M236" s="763" t="s">
        <v>37</v>
      </c>
      <c r="N236" s="764"/>
      <c r="O236" s="763" t="s">
        <v>38</v>
      </c>
      <c r="P236" s="764"/>
      <c r="Q236" s="763" t="s">
        <v>39</v>
      </c>
      <c r="R236" s="764"/>
      <c r="S236" s="763" t="s">
        <v>40</v>
      </c>
      <c r="T236" s="764"/>
      <c r="U236" s="763" t="s">
        <v>41</v>
      </c>
      <c r="V236" s="764"/>
      <c r="W236" s="763" t="s">
        <v>42</v>
      </c>
      <c r="X236" s="764"/>
      <c r="Y236" s="763" t="s">
        <v>43</v>
      </c>
      <c r="Z236" s="764"/>
      <c r="AA236" s="763" t="s">
        <v>44</v>
      </c>
      <c r="AB236" s="764"/>
      <c r="AC236" s="763" t="s">
        <v>45</v>
      </c>
      <c r="AD236" s="764"/>
      <c r="AE236" s="763" t="s">
        <v>46</v>
      </c>
      <c r="AF236" s="764"/>
      <c r="AG236" s="731" t="s">
        <v>47</v>
      </c>
      <c r="AH236" s="731" t="s">
        <v>48</v>
      </c>
      <c r="AI236" s="731" t="s">
        <v>49</v>
      </c>
    </row>
    <row r="237" spans="2:35" ht="13.5" thickBot="1">
      <c r="B237" s="757"/>
      <c r="C237" s="759"/>
      <c r="D237" s="760"/>
      <c r="E237" s="760"/>
      <c r="F237" s="760"/>
      <c r="G237" s="760"/>
      <c r="H237" s="762"/>
      <c r="I237" s="421" t="s">
        <v>50</v>
      </c>
      <c r="J237" s="410" t="s">
        <v>51</v>
      </c>
      <c r="K237" s="418" t="s">
        <v>50</v>
      </c>
      <c r="L237" s="410" t="s">
        <v>51</v>
      </c>
      <c r="M237" s="418" t="s">
        <v>50</v>
      </c>
      <c r="N237" s="410" t="s">
        <v>51</v>
      </c>
      <c r="O237" s="418" t="s">
        <v>50</v>
      </c>
      <c r="P237" s="410" t="s">
        <v>51</v>
      </c>
      <c r="Q237" s="418" t="s">
        <v>50</v>
      </c>
      <c r="R237" s="410" t="s">
        <v>51</v>
      </c>
      <c r="S237" s="418" t="s">
        <v>50</v>
      </c>
      <c r="T237" s="410" t="s">
        <v>51</v>
      </c>
      <c r="U237" s="418" t="s">
        <v>50</v>
      </c>
      <c r="V237" s="410" t="s">
        <v>51</v>
      </c>
      <c r="W237" s="418" t="s">
        <v>50</v>
      </c>
      <c r="X237" s="410" t="s">
        <v>51</v>
      </c>
      <c r="Y237" s="418" t="s">
        <v>50</v>
      </c>
      <c r="Z237" s="410" t="s">
        <v>51</v>
      </c>
      <c r="AA237" s="418" t="s">
        <v>50</v>
      </c>
      <c r="AB237" s="410" t="s">
        <v>51</v>
      </c>
      <c r="AC237" s="418" t="s">
        <v>50</v>
      </c>
      <c r="AD237" s="410" t="s">
        <v>51</v>
      </c>
      <c r="AE237" s="418" t="s">
        <v>50</v>
      </c>
      <c r="AF237" s="410" t="s">
        <v>51</v>
      </c>
      <c r="AG237" s="757"/>
      <c r="AH237" s="757"/>
      <c r="AI237" s="757"/>
    </row>
    <row r="238" spans="2:35" ht="38.25">
      <c r="B238" s="770">
        <v>0.6</v>
      </c>
      <c r="C238" s="3" t="s">
        <v>56</v>
      </c>
      <c r="D238" s="191" t="s">
        <v>211</v>
      </c>
      <c r="E238" s="21">
        <v>0.5</v>
      </c>
      <c r="F238" s="173" t="s">
        <v>212</v>
      </c>
      <c r="G238" s="3" t="s">
        <v>213</v>
      </c>
      <c r="H238" s="174" t="s">
        <v>214</v>
      </c>
      <c r="I238" s="40"/>
      <c r="J238" s="41"/>
      <c r="K238" s="175"/>
      <c r="L238" s="41"/>
      <c r="M238" s="175"/>
      <c r="N238" s="41"/>
      <c r="O238" s="175"/>
      <c r="P238" s="41"/>
      <c r="Q238" s="175"/>
      <c r="R238" s="41"/>
      <c r="S238" s="175">
        <v>1</v>
      </c>
      <c r="T238" s="41"/>
      <c r="U238" s="175"/>
      <c r="V238" s="41"/>
      <c r="W238" s="175"/>
      <c r="X238" s="41"/>
      <c r="Y238" s="175"/>
      <c r="Z238" s="41"/>
      <c r="AA238" s="175"/>
      <c r="AB238" s="41"/>
      <c r="AC238" s="175"/>
      <c r="AD238" s="41"/>
      <c r="AE238" s="175"/>
      <c r="AF238" s="41"/>
      <c r="AG238" s="42">
        <f t="shared" ref="AG238:AH240" si="21">+I238+K238+M238+O238+Q238+S238+U238+W238+Y238+AA238+AC238+AE238</f>
        <v>1</v>
      </c>
      <c r="AH238" s="43">
        <f t="shared" si="21"/>
        <v>0</v>
      </c>
      <c r="AI238" s="44"/>
    </row>
    <row r="239" spans="2:35" ht="48.75" customHeight="1">
      <c r="B239" s="916"/>
      <c r="C239" s="135" t="s">
        <v>56</v>
      </c>
      <c r="D239" s="192" t="s">
        <v>928</v>
      </c>
      <c r="E239" s="154">
        <v>0.25</v>
      </c>
      <c r="F239" s="176" t="s">
        <v>929</v>
      </c>
      <c r="G239" s="135" t="s">
        <v>215</v>
      </c>
      <c r="H239" s="177" t="s">
        <v>216</v>
      </c>
      <c r="I239" s="143"/>
      <c r="J239" s="140"/>
      <c r="K239" s="178"/>
      <c r="L239" s="161"/>
      <c r="M239" s="178">
        <v>0.25</v>
      </c>
      <c r="N239" s="179"/>
      <c r="O239" s="178">
        <v>0.25</v>
      </c>
      <c r="P239" s="180"/>
      <c r="Q239" s="45">
        <v>0.25</v>
      </c>
      <c r="R239" s="179"/>
      <c r="S239" s="178">
        <v>0.25</v>
      </c>
      <c r="T239" s="46"/>
      <c r="U239" s="178"/>
      <c r="V239" s="179"/>
      <c r="W239" s="178"/>
      <c r="X239" s="179"/>
      <c r="Y239" s="178"/>
      <c r="Z239" s="179"/>
      <c r="AA239" s="178"/>
      <c r="AB239" s="179"/>
      <c r="AC239" s="178"/>
      <c r="AD239" s="179"/>
      <c r="AE239" s="178"/>
      <c r="AF239" s="140"/>
      <c r="AG239" s="144">
        <f t="shared" si="21"/>
        <v>1</v>
      </c>
      <c r="AH239" s="145">
        <f t="shared" si="21"/>
        <v>0</v>
      </c>
      <c r="AI239" s="146"/>
    </row>
    <row r="240" spans="2:35" ht="51.75" customHeight="1" thickBot="1">
      <c r="B240" s="925"/>
      <c r="C240" s="8" t="s">
        <v>59</v>
      </c>
      <c r="D240" s="193" t="s">
        <v>217</v>
      </c>
      <c r="E240" s="22">
        <v>0.25</v>
      </c>
      <c r="F240" s="181" t="s">
        <v>218</v>
      </c>
      <c r="G240" s="8" t="s">
        <v>215</v>
      </c>
      <c r="H240" s="182" t="s">
        <v>219</v>
      </c>
      <c r="I240" s="50"/>
      <c r="J240" s="51"/>
      <c r="K240" s="147"/>
      <c r="L240" s="148"/>
      <c r="M240" s="50">
        <v>0.25</v>
      </c>
      <c r="N240" s="148"/>
      <c r="O240" s="50">
        <v>0.25</v>
      </c>
      <c r="P240" s="148"/>
      <c r="Q240" s="50">
        <v>0.25</v>
      </c>
      <c r="R240" s="148"/>
      <c r="S240" s="50">
        <v>0.25</v>
      </c>
      <c r="T240" s="148"/>
      <c r="U240" s="50"/>
      <c r="V240" s="148"/>
      <c r="W240" s="50"/>
      <c r="X240" s="148"/>
      <c r="Y240" s="50"/>
      <c r="Z240" s="148"/>
      <c r="AA240" s="50"/>
      <c r="AB240" s="148"/>
      <c r="AC240" s="50"/>
      <c r="AD240" s="148"/>
      <c r="AE240" s="50"/>
      <c r="AF240" s="148"/>
      <c r="AG240" s="183">
        <f>K240+M240+O240+Q240+S240+U240+W240+Y240+AA240+AC240+AE240</f>
        <v>1</v>
      </c>
      <c r="AH240" s="150">
        <f t="shared" si="21"/>
        <v>0</v>
      </c>
      <c r="AI240" s="54"/>
    </row>
    <row r="241" spans="2:35" ht="13.5" thickBot="1"/>
    <row r="242" spans="2:35">
      <c r="B242" s="772" t="s">
        <v>873</v>
      </c>
      <c r="C242" s="773"/>
      <c r="D242" s="774"/>
      <c r="E242" s="772" t="s">
        <v>220</v>
      </c>
      <c r="F242" s="773"/>
      <c r="G242" s="773"/>
      <c r="H242" s="774"/>
      <c r="I242" s="62"/>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5"/>
    </row>
    <row r="243" spans="2:35" ht="13.5" thickBot="1">
      <c r="B243" s="926" t="s">
        <v>27</v>
      </c>
      <c r="C243" s="927"/>
      <c r="D243" s="928"/>
      <c r="E243" s="406"/>
      <c r="F243" s="406"/>
      <c r="G243" s="406"/>
      <c r="H243" s="406"/>
      <c r="I243" s="57"/>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7"/>
    </row>
    <row r="244" spans="2:35" ht="13.5" thickBot="1">
      <c r="B244" s="731" t="s">
        <v>28</v>
      </c>
      <c r="C244" s="758" t="s">
        <v>29</v>
      </c>
      <c r="D244" s="753" t="s">
        <v>30</v>
      </c>
      <c r="E244" s="753" t="s">
        <v>64</v>
      </c>
      <c r="F244" s="753" t="s">
        <v>32</v>
      </c>
      <c r="G244" s="753" t="s">
        <v>33</v>
      </c>
      <c r="H244" s="761" t="s">
        <v>34</v>
      </c>
      <c r="I244" s="763" t="s">
        <v>35</v>
      </c>
      <c r="J244" s="764"/>
      <c r="K244" s="763" t="s">
        <v>36</v>
      </c>
      <c r="L244" s="764"/>
      <c r="M244" s="763" t="s">
        <v>37</v>
      </c>
      <c r="N244" s="764"/>
      <c r="O244" s="763" t="s">
        <v>38</v>
      </c>
      <c r="P244" s="764"/>
      <c r="Q244" s="763" t="s">
        <v>39</v>
      </c>
      <c r="R244" s="764"/>
      <c r="S244" s="763" t="s">
        <v>40</v>
      </c>
      <c r="T244" s="764"/>
      <c r="U244" s="763" t="s">
        <v>41</v>
      </c>
      <c r="V244" s="764"/>
      <c r="W244" s="763" t="s">
        <v>42</v>
      </c>
      <c r="X244" s="764"/>
      <c r="Y244" s="763" t="s">
        <v>43</v>
      </c>
      <c r="Z244" s="764"/>
      <c r="AA244" s="763" t="s">
        <v>44</v>
      </c>
      <c r="AB244" s="764"/>
      <c r="AC244" s="763" t="s">
        <v>45</v>
      </c>
      <c r="AD244" s="764"/>
      <c r="AE244" s="763" t="s">
        <v>46</v>
      </c>
      <c r="AF244" s="764"/>
      <c r="AG244" s="731" t="s">
        <v>47</v>
      </c>
      <c r="AH244" s="731" t="s">
        <v>48</v>
      </c>
      <c r="AI244" s="731" t="s">
        <v>49</v>
      </c>
    </row>
    <row r="245" spans="2:35" ht="13.5" thickBot="1">
      <c r="B245" s="757"/>
      <c r="C245" s="759"/>
      <c r="D245" s="760"/>
      <c r="E245" s="760"/>
      <c r="F245" s="760"/>
      <c r="G245" s="760"/>
      <c r="H245" s="762"/>
      <c r="I245" s="39" t="s">
        <v>50</v>
      </c>
      <c r="J245" s="403" t="s">
        <v>51</v>
      </c>
      <c r="K245" s="39" t="s">
        <v>50</v>
      </c>
      <c r="L245" s="403" t="s">
        <v>51</v>
      </c>
      <c r="M245" s="39" t="s">
        <v>50</v>
      </c>
      <c r="N245" s="403" t="s">
        <v>51</v>
      </c>
      <c r="O245" s="39" t="s">
        <v>50</v>
      </c>
      <c r="P245" s="403" t="s">
        <v>51</v>
      </c>
      <c r="Q245" s="39" t="s">
        <v>50</v>
      </c>
      <c r="R245" s="403" t="s">
        <v>51</v>
      </c>
      <c r="S245" s="39" t="s">
        <v>50</v>
      </c>
      <c r="T245" s="403" t="s">
        <v>51</v>
      </c>
      <c r="U245" s="39" t="s">
        <v>50</v>
      </c>
      <c r="V245" s="403" t="s">
        <v>51</v>
      </c>
      <c r="W245" s="39" t="s">
        <v>50</v>
      </c>
      <c r="X245" s="403" t="s">
        <v>51</v>
      </c>
      <c r="Y245" s="39" t="s">
        <v>50</v>
      </c>
      <c r="Z245" s="403" t="s">
        <v>51</v>
      </c>
      <c r="AA245" s="39" t="s">
        <v>50</v>
      </c>
      <c r="AB245" s="403" t="s">
        <v>51</v>
      </c>
      <c r="AC245" s="39" t="s">
        <v>50</v>
      </c>
      <c r="AD245" s="403" t="s">
        <v>51</v>
      </c>
      <c r="AE245" s="39" t="s">
        <v>50</v>
      </c>
      <c r="AF245" s="403" t="s">
        <v>51</v>
      </c>
      <c r="AG245" s="757"/>
      <c r="AH245" s="757"/>
      <c r="AI245" s="757"/>
    </row>
    <row r="246" spans="2:35" ht="39" thickBot="1">
      <c r="B246" s="770">
        <v>0.2</v>
      </c>
      <c r="C246" s="3" t="s">
        <v>65</v>
      </c>
      <c r="D246" s="198" t="s">
        <v>221</v>
      </c>
      <c r="E246" s="194">
        <v>0.5</v>
      </c>
      <c r="F246" s="702" t="s">
        <v>930</v>
      </c>
      <c r="G246" s="3" t="s">
        <v>222</v>
      </c>
      <c r="H246" s="5" t="s">
        <v>223</v>
      </c>
      <c r="I246" s="40"/>
      <c r="J246" s="41"/>
      <c r="K246" s="40">
        <v>1</v>
      </c>
      <c r="L246" s="41"/>
      <c r="M246" s="40"/>
      <c r="N246" s="41"/>
      <c r="O246" s="40"/>
      <c r="P246" s="41"/>
      <c r="Q246" s="40"/>
      <c r="R246" s="41"/>
      <c r="S246" s="40"/>
      <c r="T246" s="41"/>
      <c r="U246" s="40"/>
      <c r="V246" s="41"/>
      <c r="W246" s="40"/>
      <c r="X246" s="41"/>
      <c r="Y246" s="40"/>
      <c r="Z246" s="41"/>
      <c r="AA246" s="40"/>
      <c r="AB246" s="41"/>
      <c r="AC246" s="40"/>
      <c r="AD246" s="41"/>
      <c r="AE246" s="40"/>
      <c r="AF246" s="41"/>
      <c r="AG246" s="42">
        <f t="shared" ref="AG246:AH247" si="22">+I246+K246+M246+O246+Q246+S246+U246+W246+Y246+AA246+AC246+AE246</f>
        <v>1</v>
      </c>
      <c r="AH246" s="43">
        <f t="shared" si="22"/>
        <v>0</v>
      </c>
      <c r="AI246" s="44"/>
    </row>
    <row r="247" spans="2:35" ht="54.75" customHeight="1" thickBot="1">
      <c r="B247" s="925"/>
      <c r="C247" s="8" t="s">
        <v>69</v>
      </c>
      <c r="D247" s="199" t="s">
        <v>901</v>
      </c>
      <c r="E247" s="195">
        <v>0.5</v>
      </c>
      <c r="F247" s="703" t="s">
        <v>931</v>
      </c>
      <c r="G247" s="8" t="s">
        <v>222</v>
      </c>
      <c r="H247" s="10" t="s">
        <v>224</v>
      </c>
      <c r="I247" s="186"/>
      <c r="J247" s="187"/>
      <c r="K247" s="186">
        <v>1</v>
      </c>
      <c r="L247" s="187"/>
      <c r="M247" s="186"/>
      <c r="N247" s="187"/>
      <c r="O247" s="186"/>
      <c r="P247" s="187"/>
      <c r="Q247" s="186"/>
      <c r="R247" s="187"/>
      <c r="S247" s="186"/>
      <c r="T247" s="187"/>
      <c r="U247" s="186"/>
      <c r="V247" s="187"/>
      <c r="W247" s="186"/>
      <c r="X247" s="187"/>
      <c r="Y247" s="186"/>
      <c r="Z247" s="187"/>
      <c r="AA247" s="186"/>
      <c r="AB247" s="187"/>
      <c r="AC247" s="186"/>
      <c r="AD247" s="187"/>
      <c r="AE247" s="186"/>
      <c r="AF247" s="187"/>
      <c r="AG247" s="188">
        <f t="shared" si="22"/>
        <v>1</v>
      </c>
      <c r="AH247" s="189">
        <f t="shared" si="22"/>
        <v>0</v>
      </c>
      <c r="AI247" s="190"/>
    </row>
    <row r="248" spans="2:35" ht="13.5" thickBot="1"/>
    <row r="249" spans="2:35">
      <c r="B249" s="772" t="s">
        <v>874</v>
      </c>
      <c r="C249" s="773"/>
      <c r="D249" s="774"/>
      <c r="E249" s="772" t="s">
        <v>99</v>
      </c>
      <c r="F249" s="773"/>
      <c r="G249" s="773"/>
      <c r="H249" s="774"/>
      <c r="I249" s="62"/>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5"/>
    </row>
    <row r="250" spans="2:35" ht="13.5" thickBot="1">
      <c r="B250" s="926" t="s">
        <v>27</v>
      </c>
      <c r="C250" s="927"/>
      <c r="D250" s="928"/>
      <c r="E250" s="406"/>
      <c r="F250" s="406"/>
      <c r="G250" s="406"/>
      <c r="H250" s="406"/>
      <c r="I250" s="57"/>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7"/>
    </row>
    <row r="251" spans="2:35" ht="13.5" thickBot="1">
      <c r="B251" s="731" t="s">
        <v>28</v>
      </c>
      <c r="C251" s="758" t="s">
        <v>29</v>
      </c>
      <c r="D251" s="753" t="s">
        <v>30</v>
      </c>
      <c r="E251" s="753" t="s">
        <v>64</v>
      </c>
      <c r="F251" s="753" t="s">
        <v>32</v>
      </c>
      <c r="G251" s="753" t="s">
        <v>33</v>
      </c>
      <c r="H251" s="761" t="s">
        <v>34</v>
      </c>
      <c r="I251" s="763" t="s">
        <v>35</v>
      </c>
      <c r="J251" s="764"/>
      <c r="K251" s="763" t="s">
        <v>36</v>
      </c>
      <c r="L251" s="764"/>
      <c r="M251" s="763" t="s">
        <v>37</v>
      </c>
      <c r="N251" s="764"/>
      <c r="O251" s="763" t="s">
        <v>38</v>
      </c>
      <c r="P251" s="764"/>
      <c r="Q251" s="763" t="s">
        <v>39</v>
      </c>
      <c r="R251" s="764"/>
      <c r="S251" s="763" t="s">
        <v>40</v>
      </c>
      <c r="T251" s="764"/>
      <c r="U251" s="763" t="s">
        <v>41</v>
      </c>
      <c r="V251" s="764"/>
      <c r="W251" s="763" t="s">
        <v>42</v>
      </c>
      <c r="X251" s="764"/>
      <c r="Y251" s="763" t="s">
        <v>43</v>
      </c>
      <c r="Z251" s="764"/>
      <c r="AA251" s="763" t="s">
        <v>44</v>
      </c>
      <c r="AB251" s="764"/>
      <c r="AC251" s="763" t="s">
        <v>45</v>
      </c>
      <c r="AD251" s="764"/>
      <c r="AE251" s="763" t="s">
        <v>46</v>
      </c>
      <c r="AF251" s="764"/>
      <c r="AG251" s="731" t="s">
        <v>47</v>
      </c>
      <c r="AH251" s="731" t="s">
        <v>48</v>
      </c>
      <c r="AI251" s="731" t="s">
        <v>49</v>
      </c>
    </row>
    <row r="252" spans="2:35" ht="13.5" thickBot="1">
      <c r="B252" s="757"/>
      <c r="C252" s="759"/>
      <c r="D252" s="760"/>
      <c r="E252" s="760"/>
      <c r="F252" s="760"/>
      <c r="G252" s="760"/>
      <c r="H252" s="762"/>
      <c r="I252" s="39" t="s">
        <v>50</v>
      </c>
      <c r="J252" s="403" t="s">
        <v>51</v>
      </c>
      <c r="K252" s="39" t="s">
        <v>50</v>
      </c>
      <c r="L252" s="403" t="s">
        <v>51</v>
      </c>
      <c r="M252" s="39" t="s">
        <v>50</v>
      </c>
      <c r="N252" s="403" t="s">
        <v>51</v>
      </c>
      <c r="O252" s="39" t="s">
        <v>50</v>
      </c>
      <c r="P252" s="403" t="s">
        <v>51</v>
      </c>
      <c r="Q252" s="39" t="s">
        <v>50</v>
      </c>
      <c r="R252" s="403" t="s">
        <v>51</v>
      </c>
      <c r="S252" s="39" t="s">
        <v>50</v>
      </c>
      <c r="T252" s="403" t="s">
        <v>51</v>
      </c>
      <c r="U252" s="39" t="s">
        <v>50</v>
      </c>
      <c r="V252" s="403" t="s">
        <v>51</v>
      </c>
      <c r="W252" s="39" t="s">
        <v>50</v>
      </c>
      <c r="X252" s="403" t="s">
        <v>51</v>
      </c>
      <c r="Y252" s="39" t="s">
        <v>50</v>
      </c>
      <c r="Z252" s="403" t="s">
        <v>51</v>
      </c>
      <c r="AA252" s="39" t="s">
        <v>50</v>
      </c>
      <c r="AB252" s="403" t="s">
        <v>51</v>
      </c>
      <c r="AC252" s="39" t="s">
        <v>50</v>
      </c>
      <c r="AD252" s="403" t="s">
        <v>51</v>
      </c>
      <c r="AE252" s="39" t="s">
        <v>50</v>
      </c>
      <c r="AF252" s="403" t="s">
        <v>51</v>
      </c>
      <c r="AG252" s="757"/>
      <c r="AH252" s="757"/>
      <c r="AI252" s="757"/>
    </row>
    <row r="253" spans="2:35" ht="25.5">
      <c r="B253" s="755">
        <v>0.2</v>
      </c>
      <c r="C253" s="3" t="s">
        <v>100</v>
      </c>
      <c r="D253" s="114" t="s">
        <v>101</v>
      </c>
      <c r="E253" s="21">
        <v>0.7</v>
      </c>
      <c r="F253" s="21" t="s">
        <v>102</v>
      </c>
      <c r="G253" s="3"/>
      <c r="H253" s="5" t="s">
        <v>103</v>
      </c>
      <c r="I253" s="40"/>
      <c r="J253" s="83"/>
      <c r="K253" s="82"/>
      <c r="L253" s="83"/>
      <c r="M253" s="82">
        <v>0.5</v>
      </c>
      <c r="N253" s="83"/>
      <c r="O253" s="82"/>
      <c r="P253" s="83"/>
      <c r="Q253" s="82"/>
      <c r="R253" s="83"/>
      <c r="S253" s="82">
        <v>0.5</v>
      </c>
      <c r="T253" s="41"/>
      <c r="U253" s="40"/>
      <c r="V253" s="41"/>
      <c r="W253" s="40"/>
      <c r="X253" s="41"/>
      <c r="Y253" s="40"/>
      <c r="Z253" s="41"/>
      <c r="AA253" s="40"/>
      <c r="AB253" s="41"/>
      <c r="AC253" s="40"/>
      <c r="AD253" s="41"/>
      <c r="AE253" s="40"/>
      <c r="AF253" s="41"/>
      <c r="AG253" s="175">
        <f t="shared" ref="AG253:AH254" si="23">+I253+K253+M253+O253+Q253+S253+U253+W253+Y253+AA253+AC253+AE253</f>
        <v>1</v>
      </c>
      <c r="AH253" s="66">
        <f t="shared" si="23"/>
        <v>0</v>
      </c>
      <c r="AI253" s="67"/>
    </row>
    <row r="254" spans="2:35" ht="39" thickBot="1">
      <c r="B254" s="756"/>
      <c r="C254" s="8" t="s">
        <v>94</v>
      </c>
      <c r="D254" s="115" t="s">
        <v>104</v>
      </c>
      <c r="E254" s="22">
        <v>0.3</v>
      </c>
      <c r="F254" s="22" t="s">
        <v>105</v>
      </c>
      <c r="G254" s="8"/>
      <c r="H254" s="10" t="s">
        <v>106</v>
      </c>
      <c r="I254" s="1385"/>
      <c r="J254" s="1373"/>
      <c r="K254" s="1385"/>
      <c r="L254" s="1373"/>
      <c r="M254" s="1385"/>
      <c r="N254" s="1386"/>
      <c r="O254" s="1387">
        <v>0.33333333333333337</v>
      </c>
      <c r="P254" s="1386"/>
      <c r="Q254" s="1387">
        <v>0.33333333333333337</v>
      </c>
      <c r="R254" s="1386"/>
      <c r="S254" s="1387">
        <v>0.33333333333333337</v>
      </c>
      <c r="T254" s="51"/>
      <c r="U254" s="50"/>
      <c r="V254" s="51"/>
      <c r="W254" s="50"/>
      <c r="X254" s="51"/>
      <c r="Y254" s="50"/>
      <c r="Z254" s="51"/>
      <c r="AA254" s="50"/>
      <c r="AB254" s="51"/>
      <c r="AC254" s="50"/>
      <c r="AD254" s="51"/>
      <c r="AE254" s="50"/>
      <c r="AF254" s="51"/>
      <c r="AG254" s="147">
        <f t="shared" si="23"/>
        <v>1</v>
      </c>
      <c r="AH254" s="71">
        <f t="shared" si="23"/>
        <v>0</v>
      </c>
      <c r="AI254" s="72"/>
    </row>
    <row r="255" spans="2:35" ht="14.45" customHeight="1" thickBot="1"/>
    <row r="256" spans="2:35" s="2" customFormat="1" ht="15" customHeight="1">
      <c r="B256" s="767" t="s">
        <v>4</v>
      </c>
      <c r="C256" s="769"/>
      <c r="D256" s="767" t="s">
        <v>5</v>
      </c>
      <c r="E256" s="768"/>
      <c r="F256" s="768"/>
      <c r="G256" s="768"/>
      <c r="H256" s="768"/>
      <c r="I256" s="768"/>
      <c r="J256" s="769"/>
      <c r="K256" s="933" t="s">
        <v>349</v>
      </c>
      <c r="L256" s="934"/>
      <c r="M256" s="934"/>
      <c r="N256" s="934"/>
      <c r="O256" s="934"/>
      <c r="P256" s="934"/>
      <c r="Q256" s="934"/>
      <c r="R256" s="934"/>
      <c r="S256" s="934"/>
      <c r="T256" s="934"/>
      <c r="U256" s="934"/>
      <c r="V256" s="934"/>
      <c r="W256" s="934"/>
      <c r="X256" s="934"/>
      <c r="Y256" s="934"/>
      <c r="Z256" s="934"/>
      <c r="AA256" s="934"/>
      <c r="AB256" s="934"/>
      <c r="AC256" s="934"/>
      <c r="AD256" s="934"/>
      <c r="AE256" s="934"/>
      <c r="AF256" s="934"/>
      <c r="AG256" s="934"/>
      <c r="AH256" s="934"/>
      <c r="AI256" s="935"/>
    </row>
    <row r="257" spans="2:35" s="2" customFormat="1" ht="19.149999999999999" customHeight="1">
      <c r="B257" s="936">
        <v>2016</v>
      </c>
      <c r="C257" s="937"/>
      <c r="D257" s="843" t="s">
        <v>7</v>
      </c>
      <c r="E257" s="844"/>
      <c r="F257" s="844"/>
      <c r="G257" s="844"/>
      <c r="H257" s="844"/>
      <c r="I257" s="844"/>
      <c r="J257" s="845"/>
      <c r="K257" s="940" t="s">
        <v>350</v>
      </c>
      <c r="L257" s="941"/>
      <c r="M257" s="941"/>
      <c r="N257" s="941"/>
      <c r="O257" s="941"/>
      <c r="P257" s="941"/>
      <c r="Q257" s="941"/>
      <c r="R257" s="941"/>
      <c r="S257" s="941"/>
      <c r="T257" s="941"/>
      <c r="U257" s="941"/>
      <c r="V257" s="941"/>
      <c r="W257" s="941"/>
      <c r="X257" s="941"/>
      <c r="Y257" s="941"/>
      <c r="Z257" s="941"/>
      <c r="AA257" s="941"/>
      <c r="AB257" s="941"/>
      <c r="AC257" s="941"/>
      <c r="AD257" s="941"/>
      <c r="AE257" s="941"/>
      <c r="AF257" s="941"/>
      <c r="AG257" s="941"/>
      <c r="AH257" s="941"/>
      <c r="AI257" s="942"/>
    </row>
    <row r="258" spans="2:35" s="2" customFormat="1" ht="18" customHeight="1" thickBot="1">
      <c r="B258" s="938"/>
      <c r="C258" s="939"/>
      <c r="D258" s="849" t="s">
        <v>9</v>
      </c>
      <c r="E258" s="850"/>
      <c r="F258" s="850"/>
      <c r="G258" s="850"/>
      <c r="H258" s="850"/>
      <c r="I258" s="850"/>
      <c r="J258" s="851"/>
      <c r="K258" s="943" t="s">
        <v>180</v>
      </c>
      <c r="L258" s="944"/>
      <c r="M258" s="944"/>
      <c r="N258" s="944"/>
      <c r="O258" s="944"/>
      <c r="P258" s="944"/>
      <c r="Q258" s="944"/>
      <c r="R258" s="944"/>
      <c r="S258" s="944"/>
      <c r="T258" s="944"/>
      <c r="U258" s="944"/>
      <c r="V258" s="944"/>
      <c r="W258" s="944"/>
      <c r="X258" s="944"/>
      <c r="Y258" s="944"/>
      <c r="Z258" s="944"/>
      <c r="AA258" s="944"/>
      <c r="AB258" s="944"/>
      <c r="AC258" s="944"/>
      <c r="AD258" s="944"/>
      <c r="AE258" s="944"/>
      <c r="AF258" s="944"/>
      <c r="AG258" s="944"/>
      <c r="AH258" s="944"/>
      <c r="AI258" s="945"/>
    </row>
    <row r="259" spans="2:35" ht="13.5" thickBot="1"/>
    <row r="260" spans="2:35" s="2" customFormat="1">
      <c r="B260" s="946" t="s">
        <v>11</v>
      </c>
      <c r="C260" s="790" t="s">
        <v>12</v>
      </c>
      <c r="D260" s="791"/>
      <c r="E260" s="792" t="s">
        <v>351</v>
      </c>
      <c r="F260" s="793"/>
      <c r="G260" s="793"/>
      <c r="H260" s="793"/>
      <c r="I260" s="793"/>
      <c r="J260" s="793"/>
      <c r="K260" s="793"/>
      <c r="L260" s="793"/>
      <c r="M260" s="793"/>
      <c r="N260" s="793"/>
      <c r="O260" s="793"/>
      <c r="P260" s="793"/>
      <c r="Q260" s="793"/>
      <c r="R260" s="793"/>
      <c r="S260" s="793"/>
      <c r="T260" s="794"/>
      <c r="U260" s="949" t="s">
        <v>14</v>
      </c>
      <c r="V260" s="950"/>
      <c r="W260" s="951"/>
      <c r="X260" s="804" t="s">
        <v>15</v>
      </c>
      <c r="Y260" s="805"/>
      <c r="Z260" s="958" t="s">
        <v>352</v>
      </c>
      <c r="AA260" s="959"/>
      <c r="AB260" s="959"/>
      <c r="AC260" s="959"/>
      <c r="AD260" s="959"/>
      <c r="AE260" s="959"/>
      <c r="AF260" s="959"/>
      <c r="AG260" s="959"/>
      <c r="AH260" s="959"/>
      <c r="AI260" s="960"/>
    </row>
    <row r="261" spans="2:35" s="2" customFormat="1" ht="14.25" customHeight="1">
      <c r="B261" s="947"/>
      <c r="C261" s="814" t="s">
        <v>17</v>
      </c>
      <c r="D261" s="815"/>
      <c r="E261" s="816" t="s">
        <v>353</v>
      </c>
      <c r="F261" s="817"/>
      <c r="G261" s="817"/>
      <c r="H261" s="817"/>
      <c r="I261" s="817"/>
      <c r="J261" s="817"/>
      <c r="K261" s="817"/>
      <c r="L261" s="817"/>
      <c r="M261" s="817"/>
      <c r="N261" s="817"/>
      <c r="O261" s="817"/>
      <c r="P261" s="817"/>
      <c r="Q261" s="817"/>
      <c r="R261" s="817"/>
      <c r="S261" s="817"/>
      <c r="T261" s="818"/>
      <c r="U261" s="952"/>
      <c r="V261" s="953"/>
      <c r="W261" s="954"/>
      <c r="X261" s="806"/>
      <c r="Y261" s="807"/>
      <c r="Z261" s="961"/>
      <c r="AA261" s="962"/>
      <c r="AB261" s="962"/>
      <c r="AC261" s="962"/>
      <c r="AD261" s="962"/>
      <c r="AE261" s="962"/>
      <c r="AF261" s="962"/>
      <c r="AG261" s="962"/>
      <c r="AH261" s="962"/>
      <c r="AI261" s="963"/>
    </row>
    <row r="262" spans="2:35" s="2" customFormat="1">
      <c r="B262" s="947"/>
      <c r="C262" s="814" t="s">
        <v>19</v>
      </c>
      <c r="D262" s="815"/>
      <c r="E262" s="816" t="s">
        <v>354</v>
      </c>
      <c r="F262" s="817"/>
      <c r="G262" s="817"/>
      <c r="H262" s="817"/>
      <c r="I262" s="817"/>
      <c r="J262" s="817"/>
      <c r="K262" s="817"/>
      <c r="L262" s="817"/>
      <c r="M262" s="817"/>
      <c r="N262" s="817"/>
      <c r="O262" s="817"/>
      <c r="P262" s="817"/>
      <c r="Q262" s="817"/>
      <c r="R262" s="817"/>
      <c r="S262" s="817"/>
      <c r="T262" s="818"/>
      <c r="U262" s="952"/>
      <c r="V262" s="953"/>
      <c r="W262" s="954"/>
      <c r="X262" s="819" t="s">
        <v>21</v>
      </c>
      <c r="Y262" s="820"/>
      <c r="Z262" s="978" t="s">
        <v>355</v>
      </c>
      <c r="AA262" s="979"/>
      <c r="AB262" s="979"/>
      <c r="AC262" s="979"/>
      <c r="AD262" s="979"/>
      <c r="AE262" s="979"/>
      <c r="AF262" s="979"/>
      <c r="AG262" s="979"/>
      <c r="AH262" s="979"/>
      <c r="AI262" s="980"/>
    </row>
    <row r="263" spans="2:35" s="2" customFormat="1" ht="14.45" customHeight="1" thickBot="1">
      <c r="B263" s="948"/>
      <c r="C263" s="829" t="s">
        <v>23</v>
      </c>
      <c r="D263" s="830"/>
      <c r="E263" s="831" t="s">
        <v>356</v>
      </c>
      <c r="F263" s="832"/>
      <c r="G263" s="832"/>
      <c r="H263" s="832"/>
      <c r="I263" s="832"/>
      <c r="J263" s="832"/>
      <c r="K263" s="832"/>
      <c r="L263" s="832"/>
      <c r="M263" s="832"/>
      <c r="N263" s="832"/>
      <c r="O263" s="832"/>
      <c r="P263" s="832"/>
      <c r="Q263" s="832"/>
      <c r="R263" s="832"/>
      <c r="S263" s="832"/>
      <c r="T263" s="833"/>
      <c r="U263" s="955"/>
      <c r="V263" s="956"/>
      <c r="W263" s="957"/>
      <c r="X263" s="821"/>
      <c r="Y263" s="822"/>
      <c r="Z263" s="981"/>
      <c r="AA263" s="982"/>
      <c r="AB263" s="982"/>
      <c r="AC263" s="982"/>
      <c r="AD263" s="982"/>
      <c r="AE263" s="982"/>
      <c r="AF263" s="982"/>
      <c r="AG263" s="982"/>
      <c r="AH263" s="982"/>
      <c r="AI263" s="983"/>
    </row>
    <row r="264" spans="2:35" ht="15" customHeight="1" thickBot="1"/>
    <row r="265" spans="2:35" ht="16.5" customHeight="1">
      <c r="B265" s="772" t="s">
        <v>357</v>
      </c>
      <c r="C265" s="773"/>
      <c r="D265" s="774"/>
      <c r="E265" s="772" t="s">
        <v>358</v>
      </c>
      <c r="F265" s="773"/>
      <c r="G265" s="773"/>
      <c r="H265" s="773"/>
      <c r="I265" s="773"/>
      <c r="J265" s="773"/>
      <c r="K265" s="773"/>
      <c r="L265" s="773"/>
      <c r="M265" s="773"/>
      <c r="N265" s="773"/>
      <c r="O265" s="773"/>
      <c r="P265" s="773"/>
      <c r="Q265" s="773"/>
      <c r="R265" s="773"/>
      <c r="S265" s="773"/>
      <c r="T265" s="773"/>
      <c r="U265" s="773"/>
      <c r="V265" s="773"/>
      <c r="W265" s="773"/>
      <c r="X265" s="773"/>
      <c r="Y265" s="773"/>
      <c r="Z265" s="773"/>
      <c r="AA265" s="773"/>
      <c r="AB265" s="773"/>
      <c r="AC265" s="773"/>
      <c r="AD265" s="773"/>
      <c r="AE265" s="773"/>
      <c r="AF265" s="773"/>
      <c r="AG265" s="773"/>
      <c r="AH265" s="773"/>
      <c r="AI265" s="774"/>
    </row>
    <row r="266" spans="2:35" ht="18" customHeight="1" thickBot="1">
      <c r="B266" s="984" t="s">
        <v>27</v>
      </c>
      <c r="C266" s="985"/>
      <c r="D266" s="986"/>
      <c r="E266" s="412"/>
      <c r="F266" s="412"/>
      <c r="G266" s="412"/>
      <c r="H266" s="413"/>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7"/>
    </row>
    <row r="267" spans="2:35" ht="13.5" thickBot="1">
      <c r="B267" s="731" t="s">
        <v>28</v>
      </c>
      <c r="C267" s="758" t="s">
        <v>29</v>
      </c>
      <c r="D267" s="761" t="s">
        <v>30</v>
      </c>
      <c r="E267" s="987" t="s">
        <v>31</v>
      </c>
      <c r="F267" s="753" t="s">
        <v>32</v>
      </c>
      <c r="G267" s="753" t="s">
        <v>33</v>
      </c>
      <c r="H267" s="761" t="s">
        <v>34</v>
      </c>
      <c r="I267" s="763" t="s">
        <v>35</v>
      </c>
      <c r="J267" s="764"/>
      <c r="K267" s="763" t="s">
        <v>36</v>
      </c>
      <c r="L267" s="764"/>
      <c r="M267" s="763" t="s">
        <v>37</v>
      </c>
      <c r="N267" s="764"/>
      <c r="O267" s="763" t="s">
        <v>38</v>
      </c>
      <c r="P267" s="764"/>
      <c r="Q267" s="763" t="s">
        <v>39</v>
      </c>
      <c r="R267" s="764"/>
      <c r="S267" s="763" t="s">
        <v>40</v>
      </c>
      <c r="T267" s="764"/>
      <c r="U267" s="763" t="s">
        <v>41</v>
      </c>
      <c r="V267" s="764"/>
      <c r="W267" s="763" t="s">
        <v>42</v>
      </c>
      <c r="X267" s="764"/>
      <c r="Y267" s="763" t="s">
        <v>43</v>
      </c>
      <c r="Z267" s="764"/>
      <c r="AA267" s="763" t="s">
        <v>44</v>
      </c>
      <c r="AB267" s="764"/>
      <c r="AC267" s="763" t="s">
        <v>45</v>
      </c>
      <c r="AD267" s="764"/>
      <c r="AE267" s="763" t="s">
        <v>46</v>
      </c>
      <c r="AF267" s="764"/>
      <c r="AG267" s="731" t="s">
        <v>47</v>
      </c>
      <c r="AH267" s="731" t="s">
        <v>48</v>
      </c>
      <c r="AI267" s="731" t="s">
        <v>49</v>
      </c>
    </row>
    <row r="268" spans="2:35" ht="13.5" thickBot="1">
      <c r="B268" s="757"/>
      <c r="C268" s="759"/>
      <c r="D268" s="762"/>
      <c r="E268" s="988"/>
      <c r="F268" s="760"/>
      <c r="G268" s="760"/>
      <c r="H268" s="762"/>
      <c r="I268" s="421" t="s">
        <v>50</v>
      </c>
      <c r="J268" s="410" t="s">
        <v>51</v>
      </c>
      <c r="K268" s="418" t="s">
        <v>50</v>
      </c>
      <c r="L268" s="410" t="s">
        <v>51</v>
      </c>
      <c r="M268" s="418" t="s">
        <v>50</v>
      </c>
      <c r="N268" s="410" t="s">
        <v>51</v>
      </c>
      <c r="O268" s="418" t="s">
        <v>50</v>
      </c>
      <c r="P268" s="410" t="s">
        <v>51</v>
      </c>
      <c r="Q268" s="418" t="s">
        <v>50</v>
      </c>
      <c r="R268" s="410" t="s">
        <v>51</v>
      </c>
      <c r="S268" s="418" t="s">
        <v>50</v>
      </c>
      <c r="T268" s="410" t="s">
        <v>51</v>
      </c>
      <c r="U268" s="418" t="s">
        <v>50</v>
      </c>
      <c r="V268" s="410" t="s">
        <v>51</v>
      </c>
      <c r="W268" s="418" t="s">
        <v>50</v>
      </c>
      <c r="X268" s="410" t="s">
        <v>51</v>
      </c>
      <c r="Y268" s="418" t="s">
        <v>50</v>
      </c>
      <c r="Z268" s="410" t="s">
        <v>51</v>
      </c>
      <c r="AA268" s="418" t="s">
        <v>50</v>
      </c>
      <c r="AB268" s="410" t="s">
        <v>51</v>
      </c>
      <c r="AC268" s="418" t="s">
        <v>50</v>
      </c>
      <c r="AD268" s="410" t="s">
        <v>51</v>
      </c>
      <c r="AE268" s="418" t="s">
        <v>50</v>
      </c>
      <c r="AF268" s="410" t="s">
        <v>51</v>
      </c>
      <c r="AG268" s="757"/>
      <c r="AH268" s="757"/>
      <c r="AI268" s="757"/>
    </row>
    <row r="269" spans="2:35" ht="64.5" thickBot="1">
      <c r="B269" s="420">
        <v>0.1</v>
      </c>
      <c r="C269" s="111" t="s">
        <v>52</v>
      </c>
      <c r="D269" s="374" t="s">
        <v>359</v>
      </c>
      <c r="E269" s="201">
        <v>1</v>
      </c>
      <c r="F269" s="203" t="s">
        <v>360</v>
      </c>
      <c r="G269" s="375" t="s">
        <v>361</v>
      </c>
      <c r="H269" s="205" t="s">
        <v>362</v>
      </c>
      <c r="I269" s="367"/>
      <c r="J269" s="368"/>
      <c r="K269" s="376"/>
      <c r="L269" s="377"/>
      <c r="M269" s="367">
        <v>0.5</v>
      </c>
      <c r="N269" s="368"/>
      <c r="O269" s="376"/>
      <c r="P269" s="377"/>
      <c r="Q269" s="367"/>
      <c r="R269" s="368"/>
      <c r="S269" s="376">
        <v>0.5</v>
      </c>
      <c r="T269" s="378"/>
      <c r="U269" s="186"/>
      <c r="V269" s="187"/>
      <c r="W269" s="186"/>
      <c r="X269" s="187"/>
      <c r="Y269" s="186"/>
      <c r="Z269" s="187"/>
      <c r="AA269" s="186"/>
      <c r="AB269" s="187"/>
      <c r="AC269" s="186"/>
      <c r="AD269" s="187"/>
      <c r="AE269" s="186"/>
      <c r="AF269" s="187"/>
      <c r="AG269" s="47">
        <f t="shared" ref="AG269" si="24">+I269+K269+M269+O269+Q269+S269+U269+W269+Y269+AA269+AC269+AE269</f>
        <v>1</v>
      </c>
      <c r="AH269" s="48">
        <v>0</v>
      </c>
      <c r="AI269" s="60"/>
    </row>
    <row r="270" spans="2:35" ht="13.5" thickBot="1">
      <c r="B270" s="11"/>
      <c r="C270" s="11"/>
      <c r="D270" s="11"/>
      <c r="E270" s="12"/>
      <c r="F270" s="11"/>
      <c r="G270" s="11"/>
      <c r="H270" s="11"/>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6"/>
    </row>
    <row r="271" spans="2:35">
      <c r="B271" s="772" t="s">
        <v>363</v>
      </c>
      <c r="C271" s="773"/>
      <c r="D271" s="774"/>
      <c r="E271" s="772" t="s">
        <v>364</v>
      </c>
      <c r="F271" s="773"/>
      <c r="G271" s="773"/>
      <c r="H271" s="773"/>
      <c r="I271" s="773"/>
      <c r="J271" s="773"/>
      <c r="K271" s="773"/>
      <c r="L271" s="773"/>
      <c r="M271" s="773"/>
      <c r="N271" s="773"/>
      <c r="O271" s="773"/>
      <c r="P271" s="773"/>
      <c r="Q271" s="773"/>
      <c r="R271" s="773"/>
      <c r="S271" s="773"/>
      <c r="T271" s="773"/>
      <c r="U271" s="773"/>
      <c r="V271" s="773"/>
      <c r="W271" s="773"/>
      <c r="X271" s="773"/>
      <c r="Y271" s="773"/>
      <c r="Z271" s="773"/>
      <c r="AA271" s="773"/>
      <c r="AB271" s="773"/>
      <c r="AC271" s="773"/>
      <c r="AD271" s="773"/>
      <c r="AE271" s="773"/>
      <c r="AF271" s="773"/>
      <c r="AG271" s="773"/>
      <c r="AH271" s="773"/>
      <c r="AI271" s="774"/>
    </row>
    <row r="272" spans="2:35" ht="13.5" thickBot="1">
      <c r="B272" s="926" t="s">
        <v>27</v>
      </c>
      <c r="C272" s="927"/>
      <c r="D272" s="928"/>
      <c r="E272" s="406"/>
      <c r="F272" s="406"/>
      <c r="G272" s="406"/>
      <c r="H272" s="406"/>
      <c r="I272" s="57"/>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7"/>
    </row>
    <row r="273" spans="1:35" s="13" customFormat="1" ht="13.5" thickBot="1">
      <c r="B273" s="731" t="s">
        <v>28</v>
      </c>
      <c r="C273" s="758" t="s">
        <v>29</v>
      </c>
      <c r="D273" s="753" t="s">
        <v>30</v>
      </c>
      <c r="E273" s="753" t="s">
        <v>64</v>
      </c>
      <c r="F273" s="753" t="s">
        <v>32</v>
      </c>
      <c r="G273" s="753" t="s">
        <v>33</v>
      </c>
      <c r="H273" s="761" t="s">
        <v>34</v>
      </c>
      <c r="I273" s="763" t="s">
        <v>35</v>
      </c>
      <c r="J273" s="764"/>
      <c r="K273" s="763" t="s">
        <v>36</v>
      </c>
      <c r="L273" s="764"/>
      <c r="M273" s="763" t="s">
        <v>37</v>
      </c>
      <c r="N273" s="764"/>
      <c r="O273" s="763" t="s">
        <v>38</v>
      </c>
      <c r="P273" s="764"/>
      <c r="Q273" s="763" t="s">
        <v>39</v>
      </c>
      <c r="R273" s="764"/>
      <c r="S273" s="763" t="s">
        <v>40</v>
      </c>
      <c r="T273" s="764"/>
      <c r="U273" s="763" t="s">
        <v>41</v>
      </c>
      <c r="V273" s="764"/>
      <c r="W273" s="763" t="s">
        <v>42</v>
      </c>
      <c r="X273" s="764"/>
      <c r="Y273" s="763" t="s">
        <v>43</v>
      </c>
      <c r="Z273" s="764"/>
      <c r="AA273" s="763" t="s">
        <v>44</v>
      </c>
      <c r="AB273" s="764"/>
      <c r="AC273" s="763" t="s">
        <v>45</v>
      </c>
      <c r="AD273" s="764"/>
      <c r="AE273" s="763" t="s">
        <v>46</v>
      </c>
      <c r="AF273" s="764"/>
      <c r="AG273" s="731" t="s">
        <v>47</v>
      </c>
      <c r="AH273" s="731" t="s">
        <v>48</v>
      </c>
      <c r="AI273" s="731" t="s">
        <v>49</v>
      </c>
    </row>
    <row r="274" spans="1:35" ht="13.5" thickBot="1">
      <c r="B274" s="757"/>
      <c r="C274" s="759"/>
      <c r="D274" s="760"/>
      <c r="E274" s="760"/>
      <c r="F274" s="760"/>
      <c r="G274" s="760"/>
      <c r="H274" s="762"/>
      <c r="I274" s="39" t="s">
        <v>50</v>
      </c>
      <c r="J274" s="403" t="s">
        <v>51</v>
      </c>
      <c r="K274" s="39" t="s">
        <v>50</v>
      </c>
      <c r="L274" s="403" t="s">
        <v>51</v>
      </c>
      <c r="M274" s="39" t="s">
        <v>50</v>
      </c>
      <c r="N274" s="403" t="s">
        <v>51</v>
      </c>
      <c r="O274" s="39" t="s">
        <v>50</v>
      </c>
      <c r="P274" s="403" t="s">
        <v>51</v>
      </c>
      <c r="Q274" s="39" t="s">
        <v>50</v>
      </c>
      <c r="R274" s="403" t="s">
        <v>51</v>
      </c>
      <c r="S274" s="39" t="s">
        <v>50</v>
      </c>
      <c r="T274" s="403" t="s">
        <v>51</v>
      </c>
      <c r="U274" s="39" t="s">
        <v>50</v>
      </c>
      <c r="V274" s="403" t="s">
        <v>51</v>
      </c>
      <c r="W274" s="39" t="s">
        <v>50</v>
      </c>
      <c r="X274" s="403" t="s">
        <v>51</v>
      </c>
      <c r="Y274" s="39" t="s">
        <v>50</v>
      </c>
      <c r="Z274" s="403" t="s">
        <v>51</v>
      </c>
      <c r="AA274" s="39" t="s">
        <v>50</v>
      </c>
      <c r="AB274" s="403" t="s">
        <v>51</v>
      </c>
      <c r="AC274" s="39" t="s">
        <v>50</v>
      </c>
      <c r="AD274" s="403" t="s">
        <v>51</v>
      </c>
      <c r="AE274" s="39" t="s">
        <v>50</v>
      </c>
      <c r="AF274" s="403" t="s">
        <v>51</v>
      </c>
      <c r="AG274" s="757"/>
      <c r="AH274" s="757"/>
      <c r="AI274" s="757"/>
    </row>
    <row r="275" spans="1:35" ht="52.5" customHeight="1">
      <c r="B275" s="770">
        <v>0.2</v>
      </c>
      <c r="C275" s="3" t="s">
        <v>65</v>
      </c>
      <c r="D275" s="77" t="s">
        <v>365</v>
      </c>
      <c r="E275" s="21">
        <v>0.4</v>
      </c>
      <c r="F275" s="3" t="s">
        <v>366</v>
      </c>
      <c r="G275" s="3" t="s">
        <v>361</v>
      </c>
      <c r="H275" s="5" t="s">
        <v>367</v>
      </c>
      <c r="I275" s="82"/>
      <c r="J275" s="83"/>
      <c r="K275" s="82">
        <v>0.33329999999999999</v>
      </c>
      <c r="L275" s="83"/>
      <c r="M275" s="82"/>
      <c r="N275" s="83"/>
      <c r="O275" s="82">
        <v>0.33329999999999999</v>
      </c>
      <c r="P275" s="83"/>
      <c r="Q275" s="82"/>
      <c r="R275" s="83"/>
      <c r="S275" s="82">
        <v>0.33329999999999999</v>
      </c>
      <c r="T275" s="41"/>
      <c r="U275" s="40"/>
      <c r="V275" s="41"/>
      <c r="W275" s="40"/>
      <c r="X275" s="41"/>
      <c r="Y275" s="40"/>
      <c r="Z275" s="41"/>
      <c r="AA275" s="40"/>
      <c r="AB275" s="41"/>
      <c r="AC275" s="40"/>
      <c r="AD275" s="41"/>
      <c r="AE275" s="40"/>
      <c r="AF275" s="41"/>
      <c r="AG275" s="42">
        <f t="shared" ref="AG275:AH277" si="25">+I275+K275+M275+O275+Q275+S275+U275+W275+Y275+AA275+AC275+AE275</f>
        <v>0.99990000000000001</v>
      </c>
      <c r="AH275" s="43">
        <f t="shared" si="25"/>
        <v>0</v>
      </c>
      <c r="AI275" s="44" t="s">
        <v>368</v>
      </c>
    </row>
    <row r="276" spans="1:35" ht="28.5" customHeight="1">
      <c r="B276" s="916"/>
      <c r="C276" s="6" t="s">
        <v>69</v>
      </c>
      <c r="D276" s="78" t="s">
        <v>369</v>
      </c>
      <c r="E276" s="131">
        <v>0.4</v>
      </c>
      <c r="F276" s="6" t="s">
        <v>370</v>
      </c>
      <c r="G276" s="6" t="s">
        <v>361</v>
      </c>
      <c r="H276" s="14" t="s">
        <v>371</v>
      </c>
      <c r="I276" s="90"/>
      <c r="J276" s="91"/>
      <c r="K276" s="90">
        <v>0.33329999999999999</v>
      </c>
      <c r="L276" s="91"/>
      <c r="M276" s="90"/>
      <c r="N276" s="91"/>
      <c r="O276" s="90">
        <v>0.33329999999999999</v>
      </c>
      <c r="P276" s="91"/>
      <c r="Q276" s="90"/>
      <c r="R276" s="91"/>
      <c r="S276" s="90">
        <v>0.33329999999999999</v>
      </c>
      <c r="T276" s="46"/>
      <c r="U276" s="45"/>
      <c r="V276" s="46"/>
      <c r="W276" s="45"/>
      <c r="X276" s="46"/>
      <c r="Y276" s="45"/>
      <c r="Z276" s="46"/>
      <c r="AA276" s="45"/>
      <c r="AB276" s="46"/>
      <c r="AC276" s="45"/>
      <c r="AD276" s="46"/>
      <c r="AE276" s="45"/>
      <c r="AF276" s="46"/>
      <c r="AG276" s="47">
        <f t="shared" si="25"/>
        <v>0.99990000000000001</v>
      </c>
      <c r="AH276" s="48">
        <f t="shared" si="25"/>
        <v>0</v>
      </c>
      <c r="AI276" s="49" t="s">
        <v>372</v>
      </c>
    </row>
    <row r="277" spans="1:35" ht="135.75" customHeight="1" thickBot="1">
      <c r="B277" s="925"/>
      <c r="C277" s="8" t="s">
        <v>72</v>
      </c>
      <c r="D277" s="79" t="s">
        <v>373</v>
      </c>
      <c r="E277" s="22">
        <v>0.2</v>
      </c>
      <c r="F277" s="8" t="s">
        <v>374</v>
      </c>
      <c r="G277" s="8" t="s">
        <v>361</v>
      </c>
      <c r="H277" s="10" t="s">
        <v>375</v>
      </c>
      <c r="I277" s="101"/>
      <c r="J277" s="102"/>
      <c r="K277" s="101"/>
      <c r="L277" s="102"/>
      <c r="M277" s="101">
        <v>1</v>
      </c>
      <c r="N277" s="102"/>
      <c r="O277" s="101"/>
      <c r="P277" s="102"/>
      <c r="Q277" s="101"/>
      <c r="R277" s="102"/>
      <c r="S277" s="101"/>
      <c r="T277" s="51"/>
      <c r="U277" s="50"/>
      <c r="V277" s="51"/>
      <c r="W277" s="50"/>
      <c r="X277" s="51"/>
      <c r="Y277" s="50"/>
      <c r="Z277" s="51"/>
      <c r="AA277" s="50"/>
      <c r="AB277" s="51"/>
      <c r="AC277" s="50"/>
      <c r="AD277" s="51"/>
      <c r="AE277" s="50"/>
      <c r="AF277" s="51"/>
      <c r="AG277" s="47">
        <f t="shared" si="25"/>
        <v>1</v>
      </c>
      <c r="AH277" s="48">
        <f t="shared" si="25"/>
        <v>0</v>
      </c>
      <c r="AI277" s="49" t="s">
        <v>376</v>
      </c>
    </row>
    <row r="278" spans="1:35" ht="15" customHeight="1" thickBot="1">
      <c r="B278" s="12"/>
      <c r="C278" s="11"/>
      <c r="D278" s="11"/>
      <c r="E278" s="12"/>
      <c r="F278" s="11"/>
      <c r="G278" s="11"/>
      <c r="H278" s="11"/>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6"/>
    </row>
    <row r="279" spans="1:35">
      <c r="B279" s="772" t="s">
        <v>377</v>
      </c>
      <c r="C279" s="773"/>
      <c r="D279" s="774"/>
      <c r="E279" s="772" t="s">
        <v>378</v>
      </c>
      <c r="F279" s="773"/>
      <c r="G279" s="773"/>
      <c r="H279" s="773"/>
      <c r="I279" s="773"/>
      <c r="J279" s="773"/>
      <c r="K279" s="773"/>
      <c r="L279" s="773"/>
      <c r="M279" s="773"/>
      <c r="N279" s="773"/>
      <c r="O279" s="773"/>
      <c r="P279" s="773"/>
      <c r="Q279" s="773"/>
      <c r="R279" s="773"/>
      <c r="S279" s="773"/>
      <c r="T279" s="773"/>
      <c r="U279" s="773"/>
      <c r="V279" s="773"/>
      <c r="W279" s="773"/>
      <c r="X279" s="773"/>
      <c r="Y279" s="773"/>
      <c r="Z279" s="773"/>
      <c r="AA279" s="773"/>
      <c r="AB279" s="773"/>
      <c r="AC279" s="773"/>
      <c r="AD279" s="773"/>
      <c r="AE279" s="773"/>
      <c r="AF279" s="773"/>
      <c r="AG279" s="773"/>
      <c r="AH279" s="773"/>
      <c r="AI279" s="774"/>
    </row>
    <row r="280" spans="1:35" ht="13.5" thickBot="1">
      <c r="B280" s="926" t="s">
        <v>27</v>
      </c>
      <c r="C280" s="927"/>
      <c r="D280" s="928"/>
      <c r="E280" s="412"/>
      <c r="F280" s="412"/>
      <c r="G280" s="412"/>
      <c r="H280" s="413"/>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7"/>
    </row>
    <row r="281" spans="1:35" ht="13.5" thickBot="1">
      <c r="B281" s="731" t="s">
        <v>28</v>
      </c>
      <c r="C281" s="758" t="s">
        <v>29</v>
      </c>
      <c r="D281" s="753" t="s">
        <v>30</v>
      </c>
      <c r="E281" s="753" t="s">
        <v>31</v>
      </c>
      <c r="F281" s="753" t="s">
        <v>32</v>
      </c>
      <c r="G281" s="753" t="s">
        <v>33</v>
      </c>
      <c r="H281" s="761" t="s">
        <v>34</v>
      </c>
      <c r="I281" s="763" t="s">
        <v>35</v>
      </c>
      <c r="J281" s="764"/>
      <c r="K281" s="763" t="s">
        <v>36</v>
      </c>
      <c r="L281" s="764"/>
      <c r="M281" s="763" t="s">
        <v>37</v>
      </c>
      <c r="N281" s="764"/>
      <c r="O281" s="763" t="s">
        <v>38</v>
      </c>
      <c r="P281" s="764"/>
      <c r="Q281" s="763" t="s">
        <v>39</v>
      </c>
      <c r="R281" s="764"/>
      <c r="S281" s="763" t="s">
        <v>40</v>
      </c>
      <c r="T281" s="764"/>
      <c r="U281" s="763" t="s">
        <v>41</v>
      </c>
      <c r="V281" s="764"/>
      <c r="W281" s="763" t="s">
        <v>42</v>
      </c>
      <c r="X281" s="764"/>
      <c r="Y281" s="763" t="s">
        <v>43</v>
      </c>
      <c r="Z281" s="764"/>
      <c r="AA281" s="763" t="s">
        <v>44</v>
      </c>
      <c r="AB281" s="764"/>
      <c r="AC281" s="763" t="s">
        <v>45</v>
      </c>
      <c r="AD281" s="764"/>
      <c r="AE281" s="763" t="s">
        <v>46</v>
      </c>
      <c r="AF281" s="764"/>
      <c r="AG281" s="731" t="s">
        <v>47</v>
      </c>
      <c r="AH281" s="731" t="s">
        <v>48</v>
      </c>
      <c r="AI281" s="731" t="s">
        <v>49</v>
      </c>
    </row>
    <row r="282" spans="1:35" ht="14.45" customHeight="1" thickBot="1">
      <c r="B282" s="757"/>
      <c r="C282" s="759"/>
      <c r="D282" s="760"/>
      <c r="E282" s="760"/>
      <c r="F282" s="760"/>
      <c r="G282" s="760"/>
      <c r="H282" s="762"/>
      <c r="I282" s="421" t="s">
        <v>50</v>
      </c>
      <c r="J282" s="410" t="s">
        <v>51</v>
      </c>
      <c r="K282" s="418" t="s">
        <v>50</v>
      </c>
      <c r="L282" s="410" t="s">
        <v>51</v>
      </c>
      <c r="M282" s="418" t="s">
        <v>50</v>
      </c>
      <c r="N282" s="410" t="s">
        <v>51</v>
      </c>
      <c r="O282" s="418" t="s">
        <v>50</v>
      </c>
      <c r="P282" s="410" t="s">
        <v>51</v>
      </c>
      <c r="Q282" s="418" t="s">
        <v>50</v>
      </c>
      <c r="R282" s="410" t="s">
        <v>51</v>
      </c>
      <c r="S282" s="418" t="s">
        <v>50</v>
      </c>
      <c r="T282" s="410" t="s">
        <v>51</v>
      </c>
      <c r="U282" s="418" t="s">
        <v>50</v>
      </c>
      <c r="V282" s="410" t="s">
        <v>51</v>
      </c>
      <c r="W282" s="418" t="s">
        <v>50</v>
      </c>
      <c r="X282" s="410" t="s">
        <v>51</v>
      </c>
      <c r="Y282" s="418" t="s">
        <v>50</v>
      </c>
      <c r="Z282" s="410" t="s">
        <v>51</v>
      </c>
      <c r="AA282" s="418" t="s">
        <v>50</v>
      </c>
      <c r="AB282" s="410" t="s">
        <v>51</v>
      </c>
      <c r="AC282" s="418" t="s">
        <v>50</v>
      </c>
      <c r="AD282" s="410" t="s">
        <v>51</v>
      </c>
      <c r="AE282" s="418" t="s">
        <v>50</v>
      </c>
      <c r="AF282" s="410" t="s">
        <v>51</v>
      </c>
      <c r="AG282" s="757"/>
      <c r="AH282" s="757"/>
      <c r="AI282" s="757"/>
    </row>
    <row r="283" spans="1:35" ht="64.5" thickBot="1">
      <c r="B283" s="420">
        <v>0.15</v>
      </c>
      <c r="C283" s="8" t="s">
        <v>92</v>
      </c>
      <c r="D283" s="79" t="s">
        <v>379</v>
      </c>
      <c r="E283" s="22">
        <v>0.5</v>
      </c>
      <c r="F283" s="8" t="s">
        <v>932</v>
      </c>
      <c r="G283" s="8" t="s">
        <v>380</v>
      </c>
      <c r="H283" s="249" t="s">
        <v>381</v>
      </c>
      <c r="I283" s="113"/>
      <c r="J283" s="98"/>
      <c r="K283" s="97"/>
      <c r="L283" s="170"/>
      <c r="M283" s="113">
        <v>0.5</v>
      </c>
      <c r="N283" s="98"/>
      <c r="O283" s="97"/>
      <c r="P283" s="170"/>
      <c r="Q283" s="113"/>
      <c r="R283" s="98"/>
      <c r="S283" s="97">
        <v>0.5</v>
      </c>
      <c r="T283" s="165"/>
      <c r="U283" s="166"/>
      <c r="V283" s="164"/>
      <c r="W283" s="166"/>
      <c r="X283" s="164"/>
      <c r="Y283" s="166"/>
      <c r="Z283" s="164"/>
      <c r="AA283" s="166"/>
      <c r="AB283" s="164"/>
      <c r="AC283" s="166"/>
      <c r="AD283" s="164"/>
      <c r="AE283" s="166"/>
      <c r="AF283" s="164"/>
      <c r="AG283" s="52">
        <f t="shared" ref="AG283:AH283" si="26">+I283+K283+M283+O283+Q283+S283+U283+W283+Y283+AA283+AC283+AE283</f>
        <v>1</v>
      </c>
      <c r="AH283" s="53">
        <f t="shared" si="26"/>
        <v>0</v>
      </c>
      <c r="AI283" s="385"/>
    </row>
    <row r="284" spans="1:35" s="20" customFormat="1" ht="14.25" customHeight="1" thickBo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s="20" customFormat="1" ht="18" customHeight="1">
      <c r="B285" s="772" t="s">
        <v>382</v>
      </c>
      <c r="C285" s="773"/>
      <c r="D285" s="774"/>
      <c r="E285" s="772" t="s">
        <v>383</v>
      </c>
      <c r="F285" s="773"/>
      <c r="G285" s="773"/>
      <c r="H285" s="773"/>
      <c r="I285" s="773"/>
      <c r="J285" s="773"/>
      <c r="K285" s="773"/>
      <c r="L285" s="773"/>
      <c r="M285" s="773"/>
      <c r="N285" s="773"/>
      <c r="O285" s="773"/>
      <c r="P285" s="773"/>
      <c r="Q285" s="773"/>
      <c r="R285" s="773"/>
      <c r="S285" s="773"/>
      <c r="T285" s="773"/>
      <c r="U285" s="773"/>
      <c r="V285" s="773"/>
      <c r="W285" s="773"/>
      <c r="X285" s="773"/>
      <c r="Y285" s="773"/>
      <c r="Z285" s="773"/>
      <c r="AA285" s="773"/>
      <c r="AB285" s="773"/>
      <c r="AC285" s="773"/>
      <c r="AD285" s="773"/>
      <c r="AE285" s="773"/>
      <c r="AF285" s="773"/>
      <c r="AG285" s="773"/>
      <c r="AH285" s="773"/>
      <c r="AI285" s="774"/>
    </row>
    <row r="286" spans="1:35" ht="13.5" thickBot="1">
      <c r="A286" s="1" t="s">
        <v>384</v>
      </c>
      <c r="B286" s="929" t="s">
        <v>27</v>
      </c>
      <c r="C286" s="930"/>
      <c r="D286" s="931"/>
      <c r="E286" s="412"/>
      <c r="F286" s="412"/>
      <c r="G286" s="412"/>
      <c r="H286" s="413"/>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7"/>
    </row>
    <row r="287" spans="1:35" ht="18.75" customHeight="1" thickBot="1">
      <c r="B287" s="932" t="s">
        <v>28</v>
      </c>
      <c r="C287" s="750" t="s">
        <v>29</v>
      </c>
      <c r="D287" s="752" t="s">
        <v>30</v>
      </c>
      <c r="E287" s="752" t="s">
        <v>31</v>
      </c>
      <c r="F287" s="752" t="s">
        <v>32</v>
      </c>
      <c r="G287" s="752" t="s">
        <v>33</v>
      </c>
      <c r="H287" s="924" t="s">
        <v>34</v>
      </c>
      <c r="I287" s="763" t="s">
        <v>35</v>
      </c>
      <c r="J287" s="764"/>
      <c r="K287" s="763" t="s">
        <v>36</v>
      </c>
      <c r="L287" s="764"/>
      <c r="M287" s="763" t="s">
        <v>37</v>
      </c>
      <c r="N287" s="764"/>
      <c r="O287" s="763" t="s">
        <v>38</v>
      </c>
      <c r="P287" s="764"/>
      <c r="Q287" s="763" t="s">
        <v>39</v>
      </c>
      <c r="R287" s="764"/>
      <c r="S287" s="763" t="s">
        <v>40</v>
      </c>
      <c r="T287" s="764"/>
      <c r="U287" s="763" t="s">
        <v>41</v>
      </c>
      <c r="V287" s="764"/>
      <c r="W287" s="763" t="s">
        <v>42</v>
      </c>
      <c r="X287" s="764"/>
      <c r="Y287" s="763" t="s">
        <v>43</v>
      </c>
      <c r="Z287" s="764"/>
      <c r="AA287" s="763" t="s">
        <v>44</v>
      </c>
      <c r="AB287" s="764"/>
      <c r="AC287" s="763" t="s">
        <v>45</v>
      </c>
      <c r="AD287" s="764"/>
      <c r="AE287" s="763" t="s">
        <v>46</v>
      </c>
      <c r="AF287" s="764"/>
      <c r="AG287" s="731" t="s">
        <v>47</v>
      </c>
      <c r="AH287" s="731" t="s">
        <v>48</v>
      </c>
      <c r="AI287" s="731" t="s">
        <v>49</v>
      </c>
    </row>
    <row r="288" spans="1:35" ht="13.5" thickBot="1">
      <c r="B288" s="757"/>
      <c r="C288" s="759"/>
      <c r="D288" s="760"/>
      <c r="E288" s="760"/>
      <c r="F288" s="760"/>
      <c r="G288" s="760"/>
      <c r="H288" s="762"/>
      <c r="I288" s="421" t="s">
        <v>50</v>
      </c>
      <c r="J288" s="410" t="s">
        <v>51</v>
      </c>
      <c r="K288" s="418" t="s">
        <v>50</v>
      </c>
      <c r="L288" s="410" t="s">
        <v>51</v>
      </c>
      <c r="M288" s="418" t="s">
        <v>50</v>
      </c>
      <c r="N288" s="410" t="s">
        <v>51</v>
      </c>
      <c r="O288" s="418" t="s">
        <v>50</v>
      </c>
      <c r="P288" s="410" t="s">
        <v>51</v>
      </c>
      <c r="Q288" s="418" t="s">
        <v>50</v>
      </c>
      <c r="R288" s="410" t="s">
        <v>51</v>
      </c>
      <c r="S288" s="418" t="s">
        <v>50</v>
      </c>
      <c r="T288" s="410" t="s">
        <v>51</v>
      </c>
      <c r="U288" s="418" t="s">
        <v>50</v>
      </c>
      <c r="V288" s="410" t="s">
        <v>51</v>
      </c>
      <c r="W288" s="418" t="s">
        <v>50</v>
      </c>
      <c r="X288" s="410" t="s">
        <v>51</v>
      </c>
      <c r="Y288" s="418" t="s">
        <v>50</v>
      </c>
      <c r="Z288" s="410" t="s">
        <v>51</v>
      </c>
      <c r="AA288" s="418" t="s">
        <v>50</v>
      </c>
      <c r="AB288" s="410" t="s">
        <v>51</v>
      </c>
      <c r="AC288" s="418" t="s">
        <v>50</v>
      </c>
      <c r="AD288" s="410" t="s">
        <v>51</v>
      </c>
      <c r="AE288" s="418" t="s">
        <v>50</v>
      </c>
      <c r="AF288" s="410" t="s">
        <v>51</v>
      </c>
      <c r="AG288" s="757"/>
      <c r="AH288" s="757"/>
      <c r="AI288" s="757"/>
    </row>
    <row r="289" spans="2:35" ht="38.25">
      <c r="B289" s="770">
        <v>0.35</v>
      </c>
      <c r="C289" s="3" t="s">
        <v>385</v>
      </c>
      <c r="D289" s="77" t="s">
        <v>386</v>
      </c>
      <c r="E289" s="21">
        <v>0.33329999999999999</v>
      </c>
      <c r="F289" s="3" t="s">
        <v>387</v>
      </c>
      <c r="G289" s="3" t="s">
        <v>388</v>
      </c>
      <c r="H289" s="5" t="s">
        <v>289</v>
      </c>
      <c r="I289" s="84"/>
      <c r="J289" s="83"/>
      <c r="K289" s="84"/>
      <c r="L289" s="85"/>
      <c r="M289" s="82">
        <v>1</v>
      </c>
      <c r="N289" s="83"/>
      <c r="O289" s="84"/>
      <c r="P289" s="85"/>
      <c r="Q289" s="82"/>
      <c r="R289" s="83"/>
      <c r="S289" s="84"/>
      <c r="T289" s="214"/>
      <c r="U289" s="40"/>
      <c r="V289" s="41"/>
      <c r="W289" s="40"/>
      <c r="X289" s="41"/>
      <c r="Y289" s="40"/>
      <c r="Z289" s="41"/>
      <c r="AA289" s="40"/>
      <c r="AB289" s="41"/>
      <c r="AC289" s="40"/>
      <c r="AD289" s="41"/>
      <c r="AE289" s="40"/>
      <c r="AF289" s="41"/>
      <c r="AG289" s="42">
        <f t="shared" ref="AG289:AH290" si="27">+I289+K289+M289+O289+Q289+S289+U289+W289+Y289+AA289+AC289+AE289</f>
        <v>1</v>
      </c>
      <c r="AH289" s="43">
        <f t="shared" si="27"/>
        <v>0</v>
      </c>
      <c r="AI289" s="44"/>
    </row>
    <row r="290" spans="2:35" ht="39" thickBot="1">
      <c r="B290" s="916"/>
      <c r="C290" s="6" t="s">
        <v>320</v>
      </c>
      <c r="D290" s="78" t="s">
        <v>389</v>
      </c>
      <c r="E290" s="131">
        <v>0.33329999999999999</v>
      </c>
      <c r="F290" s="6" t="s">
        <v>390</v>
      </c>
      <c r="G290" s="6" t="s">
        <v>361</v>
      </c>
      <c r="H290" s="14" t="s">
        <v>391</v>
      </c>
      <c r="I290" s="97"/>
      <c r="J290" s="98"/>
      <c r="K290" s="97"/>
      <c r="L290" s="170"/>
      <c r="M290" s="113">
        <v>0.5</v>
      </c>
      <c r="N290" s="98"/>
      <c r="O290" s="97"/>
      <c r="P290" s="170"/>
      <c r="Q290" s="113"/>
      <c r="R290" s="98"/>
      <c r="S290" s="97">
        <v>0.5</v>
      </c>
      <c r="T290" s="165"/>
      <c r="U290" s="166"/>
      <c r="V290" s="164"/>
      <c r="W290" s="166"/>
      <c r="X290" s="164"/>
      <c r="Y290" s="166"/>
      <c r="Z290" s="164"/>
      <c r="AA290" s="166"/>
      <c r="AB290" s="164"/>
      <c r="AC290" s="166"/>
      <c r="AD290" s="164"/>
      <c r="AE290" s="166"/>
      <c r="AF290" s="164"/>
      <c r="AG290" s="52">
        <f t="shared" si="27"/>
        <v>1</v>
      </c>
      <c r="AH290" s="53">
        <f t="shared" si="27"/>
        <v>0</v>
      </c>
      <c r="AI290" s="72"/>
    </row>
    <row r="291" spans="2:35" ht="39" thickBot="1">
      <c r="B291" s="925"/>
      <c r="C291" s="8" t="s">
        <v>392</v>
      </c>
      <c r="D291" s="239" t="s">
        <v>393</v>
      </c>
      <c r="E291" s="22">
        <v>0.33329999999999999</v>
      </c>
      <c r="F291" s="8" t="s">
        <v>933</v>
      </c>
      <c r="G291" s="8" t="s">
        <v>394</v>
      </c>
      <c r="H291" s="10" t="s">
        <v>395</v>
      </c>
      <c r="I291" s="97"/>
      <c r="J291" s="98"/>
      <c r="K291" s="97"/>
      <c r="L291" s="170"/>
      <c r="M291" s="113">
        <v>0.5</v>
      </c>
      <c r="N291" s="98"/>
      <c r="O291" s="97"/>
      <c r="P291" s="170"/>
      <c r="Q291" s="113"/>
      <c r="R291" s="98"/>
      <c r="S291" s="97">
        <v>0.5</v>
      </c>
      <c r="T291" s="165"/>
      <c r="U291" s="166"/>
      <c r="V291" s="164"/>
      <c r="W291" s="166"/>
      <c r="X291" s="164"/>
      <c r="Y291" s="166"/>
      <c r="Z291" s="164"/>
      <c r="AA291" s="166"/>
      <c r="AB291" s="164"/>
      <c r="AC291" s="166"/>
      <c r="AD291" s="164"/>
      <c r="AE291" s="166"/>
      <c r="AF291" s="164"/>
      <c r="AG291" s="52">
        <f>+I291+K291+M291+O291+Q291+S291+U291+W291+Y291+AA291+AC291+AE291</f>
        <v>1</v>
      </c>
      <c r="AH291" s="58">
        <v>0</v>
      </c>
      <c r="AI291" s="59"/>
    </row>
    <row r="292" spans="2:35" ht="13.5" thickBot="1">
      <c r="B292" s="250"/>
      <c r="C292" s="16"/>
      <c r="D292" s="16"/>
      <c r="E292" s="251"/>
      <c r="F292" s="16"/>
      <c r="G292" s="16"/>
      <c r="H292" s="23"/>
      <c r="I292" s="74"/>
      <c r="J292" s="74"/>
      <c r="K292" s="74"/>
      <c r="L292" s="74"/>
      <c r="M292" s="74"/>
      <c r="N292" s="74"/>
      <c r="O292" s="74"/>
      <c r="P292" s="74"/>
      <c r="Q292" s="74"/>
      <c r="R292" s="74"/>
      <c r="S292" s="74"/>
      <c r="T292" s="74"/>
      <c r="U292" s="74"/>
      <c r="V292" s="74"/>
      <c r="W292" s="74"/>
      <c r="X292" s="74"/>
      <c r="Y292" s="74"/>
      <c r="Z292" s="74"/>
      <c r="AA292" s="74"/>
      <c r="AB292" s="74"/>
      <c r="AC292" s="74"/>
      <c r="AD292" s="74"/>
      <c r="AE292" s="74"/>
      <c r="AF292" s="74"/>
      <c r="AG292" s="74"/>
      <c r="AH292" s="74"/>
      <c r="AI292" s="76"/>
    </row>
    <row r="293" spans="2:35" ht="18" customHeight="1">
      <c r="B293" s="772" t="s">
        <v>396</v>
      </c>
      <c r="C293" s="773"/>
      <c r="D293" s="774"/>
      <c r="E293" s="772" t="s">
        <v>99</v>
      </c>
      <c r="F293" s="773"/>
      <c r="G293" s="773"/>
      <c r="H293" s="773"/>
      <c r="I293" s="773"/>
      <c r="J293" s="773"/>
      <c r="K293" s="773"/>
      <c r="L293" s="773"/>
      <c r="M293" s="773"/>
      <c r="N293" s="773"/>
      <c r="O293" s="773"/>
      <c r="P293" s="773"/>
      <c r="Q293" s="773"/>
      <c r="R293" s="773"/>
      <c r="S293" s="773"/>
      <c r="T293" s="773"/>
      <c r="U293" s="773"/>
      <c r="V293" s="773"/>
      <c r="W293" s="773"/>
      <c r="X293" s="773"/>
      <c r="Y293" s="773"/>
      <c r="Z293" s="773"/>
      <c r="AA293" s="773"/>
      <c r="AB293" s="773"/>
      <c r="AC293" s="773"/>
      <c r="AD293" s="773"/>
      <c r="AE293" s="773"/>
      <c r="AF293" s="773"/>
      <c r="AG293" s="773"/>
      <c r="AH293" s="773"/>
      <c r="AI293" s="774"/>
    </row>
    <row r="294" spans="2:35" ht="18" customHeight="1" thickBot="1">
      <c r="B294" s="926" t="s">
        <v>27</v>
      </c>
      <c r="C294" s="927"/>
      <c r="D294" s="928"/>
      <c r="E294" s="412"/>
      <c r="F294" s="412"/>
      <c r="G294" s="412"/>
      <c r="H294" s="413"/>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7"/>
    </row>
    <row r="295" spans="2:35" ht="13.5" thickBot="1">
      <c r="B295" s="917" t="s">
        <v>28</v>
      </c>
      <c r="C295" s="918" t="s">
        <v>29</v>
      </c>
      <c r="D295" s="920" t="s">
        <v>30</v>
      </c>
      <c r="E295" s="922" t="s">
        <v>31</v>
      </c>
      <c r="F295" s="922" t="s">
        <v>32</v>
      </c>
      <c r="G295" s="753" t="s">
        <v>33</v>
      </c>
      <c r="H295" s="923" t="s">
        <v>34</v>
      </c>
      <c r="I295" s="776" t="s">
        <v>35</v>
      </c>
      <c r="J295" s="764"/>
      <c r="K295" s="776" t="s">
        <v>36</v>
      </c>
      <c r="L295" s="776"/>
      <c r="M295" s="763" t="s">
        <v>37</v>
      </c>
      <c r="N295" s="764"/>
      <c r="O295" s="776" t="s">
        <v>38</v>
      </c>
      <c r="P295" s="776"/>
      <c r="Q295" s="763" t="s">
        <v>39</v>
      </c>
      <c r="R295" s="764"/>
      <c r="S295" s="776" t="s">
        <v>40</v>
      </c>
      <c r="T295" s="776"/>
      <c r="U295" s="763" t="s">
        <v>41</v>
      </c>
      <c r="V295" s="764"/>
      <c r="W295" s="776" t="s">
        <v>42</v>
      </c>
      <c r="X295" s="776"/>
      <c r="Y295" s="763" t="s">
        <v>43</v>
      </c>
      <c r="Z295" s="764"/>
      <c r="AA295" s="776" t="s">
        <v>44</v>
      </c>
      <c r="AB295" s="776"/>
      <c r="AC295" s="763" t="s">
        <v>45</v>
      </c>
      <c r="AD295" s="764"/>
      <c r="AE295" s="776" t="s">
        <v>46</v>
      </c>
      <c r="AF295" s="776"/>
      <c r="AG295" s="731" t="s">
        <v>47</v>
      </c>
      <c r="AH295" s="731" t="s">
        <v>48</v>
      </c>
      <c r="AI295" s="731" t="s">
        <v>49</v>
      </c>
    </row>
    <row r="296" spans="2:35" ht="13.5" thickBot="1">
      <c r="B296" s="783"/>
      <c r="C296" s="919"/>
      <c r="D296" s="921"/>
      <c r="E296" s="752"/>
      <c r="F296" s="752"/>
      <c r="G296" s="754"/>
      <c r="H296" s="924"/>
      <c r="I296" s="38" t="s">
        <v>50</v>
      </c>
      <c r="J296" s="403" t="s">
        <v>51</v>
      </c>
      <c r="K296" s="39" t="s">
        <v>50</v>
      </c>
      <c r="L296" s="403" t="s">
        <v>51</v>
      </c>
      <c r="M296" s="39" t="s">
        <v>50</v>
      </c>
      <c r="N296" s="403" t="s">
        <v>51</v>
      </c>
      <c r="O296" s="39" t="s">
        <v>50</v>
      </c>
      <c r="P296" s="403" t="s">
        <v>51</v>
      </c>
      <c r="Q296" s="39" t="s">
        <v>50</v>
      </c>
      <c r="R296" s="403" t="s">
        <v>51</v>
      </c>
      <c r="S296" s="39" t="s">
        <v>50</v>
      </c>
      <c r="T296" s="403" t="s">
        <v>51</v>
      </c>
      <c r="U296" s="39" t="s">
        <v>50</v>
      </c>
      <c r="V296" s="403" t="s">
        <v>51</v>
      </c>
      <c r="W296" s="39" t="s">
        <v>50</v>
      </c>
      <c r="X296" s="403" t="s">
        <v>51</v>
      </c>
      <c r="Y296" s="39" t="s">
        <v>50</v>
      </c>
      <c r="Z296" s="403" t="s">
        <v>51</v>
      </c>
      <c r="AA296" s="39" t="s">
        <v>50</v>
      </c>
      <c r="AB296" s="403" t="s">
        <v>51</v>
      </c>
      <c r="AC296" s="39" t="s">
        <v>50</v>
      </c>
      <c r="AD296" s="403" t="s">
        <v>51</v>
      </c>
      <c r="AE296" s="39" t="s">
        <v>50</v>
      </c>
      <c r="AF296" s="403" t="s">
        <v>51</v>
      </c>
      <c r="AG296" s="732"/>
      <c r="AH296" s="732"/>
      <c r="AI296" s="732"/>
    </row>
    <row r="297" spans="2:35" ht="25.5">
      <c r="B297" s="916">
        <v>0.2</v>
      </c>
      <c r="C297" s="18" t="s">
        <v>397</v>
      </c>
      <c r="D297" s="114" t="s">
        <v>101</v>
      </c>
      <c r="E297" s="21">
        <v>0.7</v>
      </c>
      <c r="F297" s="21" t="s">
        <v>102</v>
      </c>
      <c r="G297" s="3"/>
      <c r="H297" s="5" t="s">
        <v>103</v>
      </c>
      <c r="I297" s="40"/>
      <c r="J297" s="41"/>
      <c r="K297" s="40"/>
      <c r="L297" s="41"/>
      <c r="M297" s="40">
        <v>0.5</v>
      </c>
      <c r="N297" s="41"/>
      <c r="O297" s="40"/>
      <c r="P297" s="41"/>
      <c r="Q297" s="40"/>
      <c r="R297" s="41"/>
      <c r="S297" s="40">
        <v>0.5</v>
      </c>
      <c r="T297" s="41"/>
      <c r="U297" s="40"/>
      <c r="V297" s="41"/>
      <c r="W297" s="40"/>
      <c r="X297" s="41"/>
      <c r="Y297" s="40"/>
      <c r="Z297" s="41"/>
      <c r="AA297" s="40"/>
      <c r="AB297" s="41"/>
      <c r="AC297" s="40"/>
      <c r="AD297" s="41"/>
      <c r="AE297" s="40"/>
      <c r="AF297" s="41"/>
      <c r="AG297" s="386">
        <f t="shared" ref="AG297:AH298" si="28">+I297+K297+M297+O297+Q297+S297+U297+W297+Y297+AA297+AC297+AE297</f>
        <v>1</v>
      </c>
      <c r="AH297" s="43">
        <f t="shared" si="28"/>
        <v>0</v>
      </c>
      <c r="AI297" s="387"/>
    </row>
    <row r="298" spans="2:35" ht="55.5" customHeight="1" thickBot="1">
      <c r="B298" s="771"/>
      <c r="C298" s="8" t="s">
        <v>398</v>
      </c>
      <c r="D298" s="115" t="s">
        <v>104</v>
      </c>
      <c r="E298" s="22">
        <v>0.3</v>
      </c>
      <c r="F298" s="22" t="s">
        <v>105</v>
      </c>
      <c r="G298" s="8"/>
      <c r="H298" s="10" t="s">
        <v>106</v>
      </c>
      <c r="I298" s="1385"/>
      <c r="J298" s="1373"/>
      <c r="K298" s="1385"/>
      <c r="L298" s="1373"/>
      <c r="M298" s="1385"/>
      <c r="N298" s="1386"/>
      <c r="O298" s="1387">
        <v>0.33333333333333337</v>
      </c>
      <c r="P298" s="1386"/>
      <c r="Q298" s="1387">
        <v>0.33333333333333337</v>
      </c>
      <c r="R298" s="1386"/>
      <c r="S298" s="1387">
        <v>0.33333333333333337</v>
      </c>
      <c r="T298" s="164"/>
      <c r="U298" s="166"/>
      <c r="V298" s="164"/>
      <c r="W298" s="166"/>
      <c r="X298" s="164"/>
      <c r="Y298" s="166"/>
      <c r="Z298" s="164"/>
      <c r="AA298" s="166"/>
      <c r="AB298" s="164"/>
      <c r="AC298" s="166"/>
      <c r="AD298" s="164"/>
      <c r="AE298" s="166"/>
      <c r="AF298" s="164"/>
      <c r="AG298" s="52">
        <f t="shared" si="28"/>
        <v>1</v>
      </c>
      <c r="AH298" s="53">
        <f t="shared" si="28"/>
        <v>0</v>
      </c>
      <c r="AI298" s="10"/>
    </row>
    <row r="299" spans="2:35" ht="13.5" thickBot="1"/>
    <row r="300" spans="2:35" s="2" customFormat="1">
      <c r="B300" s="765" t="s">
        <v>4</v>
      </c>
      <c r="C300" s="766"/>
      <c r="D300" s="767" t="s">
        <v>5</v>
      </c>
      <c r="E300" s="768"/>
      <c r="F300" s="768"/>
      <c r="G300" s="768"/>
      <c r="H300" s="768"/>
      <c r="I300" s="768"/>
      <c r="J300" s="769"/>
      <c r="K300" s="933" t="s">
        <v>225</v>
      </c>
      <c r="L300" s="934"/>
      <c r="M300" s="934"/>
      <c r="N300" s="934"/>
      <c r="O300" s="934"/>
      <c r="P300" s="934"/>
      <c r="Q300" s="934"/>
      <c r="R300" s="934"/>
      <c r="S300" s="934"/>
      <c r="T300" s="934"/>
      <c r="U300" s="934"/>
      <c r="V300" s="934"/>
      <c r="W300" s="934"/>
      <c r="X300" s="934"/>
      <c r="Y300" s="934"/>
      <c r="Z300" s="934"/>
      <c r="AA300" s="934"/>
      <c r="AB300" s="934"/>
      <c r="AC300" s="934"/>
      <c r="AD300" s="934"/>
      <c r="AE300" s="934"/>
      <c r="AF300" s="934"/>
      <c r="AG300" s="934"/>
      <c r="AH300" s="934"/>
      <c r="AI300" s="935"/>
    </row>
    <row r="301" spans="2:35" s="2" customFormat="1">
      <c r="B301" s="839">
        <v>2016</v>
      </c>
      <c r="C301" s="840"/>
      <c r="D301" s="843" t="s">
        <v>7</v>
      </c>
      <c r="E301" s="844"/>
      <c r="F301" s="844"/>
      <c r="G301" s="844"/>
      <c r="H301" s="844"/>
      <c r="I301" s="844"/>
      <c r="J301" s="845"/>
      <c r="K301" s="940" t="s">
        <v>226</v>
      </c>
      <c r="L301" s="941"/>
      <c r="M301" s="941"/>
      <c r="N301" s="941"/>
      <c r="O301" s="941"/>
      <c r="P301" s="941"/>
      <c r="Q301" s="941"/>
      <c r="R301" s="941"/>
      <c r="S301" s="941"/>
      <c r="T301" s="941"/>
      <c r="U301" s="941"/>
      <c r="V301" s="941"/>
      <c r="W301" s="941"/>
      <c r="X301" s="941"/>
      <c r="Y301" s="941"/>
      <c r="Z301" s="941"/>
      <c r="AA301" s="941"/>
      <c r="AB301" s="941"/>
      <c r="AC301" s="941"/>
      <c r="AD301" s="941"/>
      <c r="AE301" s="941"/>
      <c r="AF301" s="941"/>
      <c r="AG301" s="941"/>
      <c r="AH301" s="941"/>
      <c r="AI301" s="942"/>
    </row>
    <row r="302" spans="2:35" s="2" customFormat="1" ht="13.5" thickBot="1">
      <c r="B302" s="841"/>
      <c r="C302" s="842"/>
      <c r="D302" s="849" t="s">
        <v>9</v>
      </c>
      <c r="E302" s="850"/>
      <c r="F302" s="850"/>
      <c r="G302" s="850"/>
      <c r="H302" s="850"/>
      <c r="I302" s="850"/>
      <c r="J302" s="851"/>
      <c r="K302" s="943" t="s">
        <v>227</v>
      </c>
      <c r="L302" s="944"/>
      <c r="M302" s="944"/>
      <c r="N302" s="944"/>
      <c r="O302" s="944"/>
      <c r="P302" s="944"/>
      <c r="Q302" s="944"/>
      <c r="R302" s="944"/>
      <c r="S302" s="944"/>
      <c r="T302" s="944"/>
      <c r="U302" s="944"/>
      <c r="V302" s="944"/>
      <c r="W302" s="944"/>
      <c r="X302" s="944"/>
      <c r="Y302" s="944"/>
      <c r="Z302" s="944"/>
      <c r="AA302" s="944"/>
      <c r="AB302" s="944"/>
      <c r="AC302" s="944"/>
      <c r="AD302" s="944"/>
      <c r="AE302" s="944"/>
      <c r="AF302" s="944"/>
      <c r="AG302" s="944"/>
      <c r="AH302" s="944"/>
      <c r="AI302" s="945"/>
    </row>
    <row r="303" spans="2:35" ht="14.25" customHeight="1" thickBot="1"/>
    <row r="304" spans="2:35" s="2" customFormat="1" ht="15.75" customHeight="1">
      <c r="B304" s="787" t="s">
        <v>11</v>
      </c>
      <c r="C304" s="790" t="s">
        <v>12</v>
      </c>
      <c r="D304" s="791"/>
      <c r="E304" s="792" t="s">
        <v>156</v>
      </c>
      <c r="F304" s="793"/>
      <c r="G304" s="793"/>
      <c r="H304" s="793"/>
      <c r="I304" s="793"/>
      <c r="J304" s="793"/>
      <c r="K304" s="793"/>
      <c r="L304" s="793"/>
      <c r="M304" s="793"/>
      <c r="N304" s="793"/>
      <c r="O304" s="793"/>
      <c r="P304" s="793"/>
      <c r="Q304" s="793"/>
      <c r="R304" s="793"/>
      <c r="S304" s="793"/>
      <c r="T304" s="794"/>
      <c r="U304" s="795" t="s">
        <v>14</v>
      </c>
      <c r="V304" s="796"/>
      <c r="W304" s="797"/>
      <c r="X304" s="804" t="s">
        <v>15</v>
      </c>
      <c r="Y304" s="805"/>
      <c r="Z304" s="966" t="s">
        <v>228</v>
      </c>
      <c r="AA304" s="967"/>
      <c r="AB304" s="967"/>
      <c r="AC304" s="967"/>
      <c r="AD304" s="967"/>
      <c r="AE304" s="967"/>
      <c r="AF304" s="967"/>
      <c r="AG304" s="967"/>
      <c r="AH304" s="967"/>
      <c r="AI304" s="968"/>
    </row>
    <row r="305" spans="2:35" s="2" customFormat="1" ht="15.75" customHeight="1">
      <c r="B305" s="788"/>
      <c r="C305" s="814" t="s">
        <v>17</v>
      </c>
      <c r="D305" s="815"/>
      <c r="E305" s="816" t="s">
        <v>157</v>
      </c>
      <c r="F305" s="817"/>
      <c r="G305" s="817"/>
      <c r="H305" s="817"/>
      <c r="I305" s="817"/>
      <c r="J305" s="817"/>
      <c r="K305" s="817"/>
      <c r="L305" s="817"/>
      <c r="M305" s="817"/>
      <c r="N305" s="817"/>
      <c r="O305" s="817"/>
      <c r="P305" s="817"/>
      <c r="Q305" s="817"/>
      <c r="R305" s="817"/>
      <c r="S305" s="817"/>
      <c r="T305" s="818"/>
      <c r="U305" s="798"/>
      <c r="V305" s="799"/>
      <c r="W305" s="800"/>
      <c r="X305" s="806"/>
      <c r="Y305" s="807"/>
      <c r="Z305" s="969"/>
      <c r="AA305" s="970"/>
      <c r="AB305" s="970"/>
      <c r="AC305" s="970"/>
      <c r="AD305" s="970"/>
      <c r="AE305" s="970"/>
      <c r="AF305" s="970"/>
      <c r="AG305" s="970"/>
      <c r="AH305" s="970"/>
      <c r="AI305" s="971"/>
    </row>
    <row r="306" spans="2:35" s="2" customFormat="1" ht="15.75" customHeight="1">
      <c r="B306" s="788"/>
      <c r="C306" s="814" t="s">
        <v>19</v>
      </c>
      <c r="D306" s="815"/>
      <c r="E306" s="816" t="s">
        <v>20</v>
      </c>
      <c r="F306" s="817"/>
      <c r="G306" s="817"/>
      <c r="H306" s="817"/>
      <c r="I306" s="817"/>
      <c r="J306" s="817"/>
      <c r="K306" s="817"/>
      <c r="L306" s="817"/>
      <c r="M306" s="817"/>
      <c r="N306" s="817"/>
      <c r="O306" s="817"/>
      <c r="P306" s="817"/>
      <c r="Q306" s="817"/>
      <c r="R306" s="817"/>
      <c r="S306" s="817"/>
      <c r="T306" s="818"/>
      <c r="U306" s="798"/>
      <c r="V306" s="799"/>
      <c r="W306" s="800"/>
      <c r="X306" s="819" t="s">
        <v>21</v>
      </c>
      <c r="Y306" s="820"/>
      <c r="Z306" s="972" t="s">
        <v>230</v>
      </c>
      <c r="AA306" s="973"/>
      <c r="AB306" s="973"/>
      <c r="AC306" s="973"/>
      <c r="AD306" s="973"/>
      <c r="AE306" s="973"/>
      <c r="AF306" s="973"/>
      <c r="AG306" s="973"/>
      <c r="AH306" s="973"/>
      <c r="AI306" s="974"/>
    </row>
    <row r="307" spans="2:35" s="2" customFormat="1" ht="15.75" customHeight="1" thickBot="1">
      <c r="B307" s="789"/>
      <c r="C307" s="829" t="s">
        <v>23</v>
      </c>
      <c r="D307" s="830"/>
      <c r="E307" s="831" t="s">
        <v>158</v>
      </c>
      <c r="F307" s="832"/>
      <c r="G307" s="832"/>
      <c r="H307" s="832"/>
      <c r="I307" s="832"/>
      <c r="J307" s="832"/>
      <c r="K307" s="832"/>
      <c r="L307" s="832"/>
      <c r="M307" s="832"/>
      <c r="N307" s="832"/>
      <c r="O307" s="832"/>
      <c r="P307" s="832"/>
      <c r="Q307" s="832"/>
      <c r="R307" s="832"/>
      <c r="S307" s="832"/>
      <c r="T307" s="833"/>
      <c r="U307" s="801"/>
      <c r="V307" s="802"/>
      <c r="W307" s="803"/>
      <c r="X307" s="821"/>
      <c r="Y307" s="822"/>
      <c r="Z307" s="975"/>
      <c r="AA307" s="976"/>
      <c r="AB307" s="976"/>
      <c r="AC307" s="976"/>
      <c r="AD307" s="976"/>
      <c r="AE307" s="976"/>
      <c r="AF307" s="976"/>
      <c r="AG307" s="976"/>
      <c r="AH307" s="976"/>
      <c r="AI307" s="977"/>
    </row>
    <row r="308" spans="2:35" ht="15" customHeight="1" thickBot="1"/>
    <row r="309" spans="2:35" ht="15.75" customHeight="1">
      <c r="B309" s="772" t="s">
        <v>872</v>
      </c>
      <c r="C309" s="773"/>
      <c r="D309" s="774"/>
      <c r="E309" s="772" t="s">
        <v>232</v>
      </c>
      <c r="F309" s="773"/>
      <c r="G309" s="773"/>
      <c r="H309" s="77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5"/>
    </row>
    <row r="310" spans="2:35" ht="15.75" customHeight="1" thickBot="1">
      <c r="B310" s="780" t="s">
        <v>27</v>
      </c>
      <c r="C310" s="781"/>
      <c r="D310" s="782"/>
      <c r="E310" s="411" t="s">
        <v>226</v>
      </c>
      <c r="F310" s="412"/>
      <c r="G310" s="412"/>
      <c r="H310" s="413"/>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7"/>
    </row>
    <row r="311" spans="2:35" ht="13.5" customHeight="1" thickBot="1">
      <c r="B311" s="749" t="s">
        <v>28</v>
      </c>
      <c r="C311" s="749" t="s">
        <v>29</v>
      </c>
      <c r="D311" s="785" t="s">
        <v>30</v>
      </c>
      <c r="E311" s="749" t="s">
        <v>31</v>
      </c>
      <c r="F311" s="751" t="s">
        <v>32</v>
      </c>
      <c r="G311" s="752" t="s">
        <v>33</v>
      </c>
      <c r="H311" s="785" t="s">
        <v>34</v>
      </c>
      <c r="I311" s="776" t="s">
        <v>35</v>
      </c>
      <c r="J311" s="764"/>
      <c r="K311" s="776" t="s">
        <v>36</v>
      </c>
      <c r="L311" s="776"/>
      <c r="M311" s="763" t="s">
        <v>37</v>
      </c>
      <c r="N311" s="764"/>
      <c r="O311" s="776" t="s">
        <v>38</v>
      </c>
      <c r="P311" s="776"/>
      <c r="Q311" s="763" t="s">
        <v>39</v>
      </c>
      <c r="R311" s="764"/>
      <c r="S311" s="776" t="s">
        <v>40</v>
      </c>
      <c r="T311" s="776"/>
      <c r="U311" s="763" t="s">
        <v>41</v>
      </c>
      <c r="V311" s="764"/>
      <c r="W311" s="776" t="s">
        <v>42</v>
      </c>
      <c r="X311" s="776"/>
      <c r="Y311" s="763" t="s">
        <v>43</v>
      </c>
      <c r="Z311" s="764"/>
      <c r="AA311" s="776" t="s">
        <v>44</v>
      </c>
      <c r="AB311" s="776"/>
      <c r="AC311" s="763" t="s">
        <v>45</v>
      </c>
      <c r="AD311" s="764"/>
      <c r="AE311" s="776" t="s">
        <v>46</v>
      </c>
      <c r="AF311" s="776"/>
      <c r="AG311" s="731" t="s">
        <v>47</v>
      </c>
      <c r="AH311" s="731" t="s">
        <v>48</v>
      </c>
      <c r="AI311" s="731" t="s">
        <v>49</v>
      </c>
    </row>
    <row r="312" spans="2:35" ht="13.5" thickBot="1">
      <c r="B312" s="783"/>
      <c r="C312" s="783"/>
      <c r="D312" s="786"/>
      <c r="E312" s="783"/>
      <c r="F312" s="784"/>
      <c r="G312" s="760"/>
      <c r="H312" s="786"/>
      <c r="I312" s="421" t="s">
        <v>50</v>
      </c>
      <c r="J312" s="410" t="s">
        <v>51</v>
      </c>
      <c r="K312" s="418" t="s">
        <v>50</v>
      </c>
      <c r="L312" s="410" t="s">
        <v>51</v>
      </c>
      <c r="M312" s="418" t="s">
        <v>50</v>
      </c>
      <c r="N312" s="410" t="s">
        <v>51</v>
      </c>
      <c r="O312" s="418" t="s">
        <v>50</v>
      </c>
      <c r="P312" s="410" t="s">
        <v>51</v>
      </c>
      <c r="Q312" s="418" t="s">
        <v>50</v>
      </c>
      <c r="R312" s="410" t="s">
        <v>51</v>
      </c>
      <c r="S312" s="418" t="s">
        <v>50</v>
      </c>
      <c r="T312" s="410" t="s">
        <v>51</v>
      </c>
      <c r="U312" s="418" t="s">
        <v>50</v>
      </c>
      <c r="V312" s="410" t="s">
        <v>51</v>
      </c>
      <c r="W312" s="418" t="s">
        <v>50</v>
      </c>
      <c r="X312" s="410" t="s">
        <v>51</v>
      </c>
      <c r="Y312" s="418" t="s">
        <v>50</v>
      </c>
      <c r="Z312" s="410" t="s">
        <v>51</v>
      </c>
      <c r="AA312" s="418" t="s">
        <v>50</v>
      </c>
      <c r="AB312" s="410" t="s">
        <v>51</v>
      </c>
      <c r="AC312" s="418" t="s">
        <v>50</v>
      </c>
      <c r="AD312" s="410" t="s">
        <v>51</v>
      </c>
      <c r="AE312" s="418" t="s">
        <v>50</v>
      </c>
      <c r="AF312" s="410" t="s">
        <v>51</v>
      </c>
      <c r="AG312" s="757"/>
      <c r="AH312" s="757"/>
      <c r="AI312" s="757"/>
    </row>
    <row r="313" spans="2:35" ht="83.25" customHeight="1">
      <c r="B313" s="964">
        <v>0.4</v>
      </c>
      <c r="C313" s="80" t="s">
        <v>52</v>
      </c>
      <c r="D313" s="77" t="s">
        <v>233</v>
      </c>
      <c r="E313" s="21">
        <v>0.5</v>
      </c>
      <c r="F313" s="3" t="s">
        <v>234</v>
      </c>
      <c r="G313" s="200"/>
      <c r="H313" s="5" t="s">
        <v>214</v>
      </c>
      <c r="I313" s="137"/>
      <c r="J313" s="46"/>
      <c r="K313" s="137"/>
      <c r="L313" s="138"/>
      <c r="M313" s="45">
        <v>0.5</v>
      </c>
      <c r="N313" s="46"/>
      <c r="O313" s="137"/>
      <c r="P313" s="138"/>
      <c r="Q313" s="45"/>
      <c r="R313" s="46"/>
      <c r="S313" s="137">
        <v>0.5</v>
      </c>
      <c r="T313" s="138"/>
      <c r="U313" s="45"/>
      <c r="V313" s="46"/>
      <c r="W313" s="45"/>
      <c r="X313" s="46"/>
      <c r="Y313" s="45"/>
      <c r="Z313" s="46"/>
      <c r="AA313" s="45"/>
      <c r="AB313" s="46"/>
      <c r="AC313" s="45"/>
      <c r="AD313" s="46"/>
      <c r="AE313" s="45"/>
      <c r="AF313" s="46"/>
      <c r="AG313" s="47">
        <f t="shared" ref="AG313:AH314" si="29">+I313+K313+M313+O313+Q313+S313+U313+W313+Y313+AA313+AC313+AE313</f>
        <v>1</v>
      </c>
      <c r="AH313" s="48">
        <f t="shared" si="29"/>
        <v>0</v>
      </c>
      <c r="AI313" s="49"/>
    </row>
    <row r="314" spans="2:35" ht="106.5" customHeight="1" thickBot="1">
      <c r="B314" s="965"/>
      <c r="C314" s="95" t="s">
        <v>56</v>
      </c>
      <c r="D314" s="79" t="s">
        <v>896</v>
      </c>
      <c r="E314" s="22">
        <v>0.5</v>
      </c>
      <c r="F314" s="8" t="s">
        <v>235</v>
      </c>
      <c r="G314" s="9"/>
      <c r="H314" s="10" t="s">
        <v>236</v>
      </c>
      <c r="I314" s="137"/>
      <c r="J314" s="46"/>
      <c r="K314" s="137"/>
      <c r="L314" s="46"/>
      <c r="M314" s="137">
        <v>0.5</v>
      </c>
      <c r="N314" s="46"/>
      <c r="O314" s="137">
        <v>0.5</v>
      </c>
      <c r="P314" s="46"/>
      <c r="Q314" s="137"/>
      <c r="R314" s="46"/>
      <c r="S314" s="137"/>
      <c r="T314" s="46"/>
      <c r="U314" s="137"/>
      <c r="V314" s="46"/>
      <c r="W314" s="137"/>
      <c r="X314" s="46"/>
      <c r="Y314" s="137"/>
      <c r="Z314" s="46"/>
      <c r="AA314" s="137"/>
      <c r="AB314" s="46"/>
      <c r="AC314" s="137"/>
      <c r="AD314" s="46"/>
      <c r="AE314" s="137"/>
      <c r="AF314" s="46"/>
      <c r="AG314" s="47">
        <f t="shared" si="29"/>
        <v>1</v>
      </c>
      <c r="AH314" s="48">
        <f t="shared" si="29"/>
        <v>0</v>
      </c>
      <c r="AI314" s="49"/>
    </row>
    <row r="315" spans="2:35" s="13" customFormat="1" ht="19.5" customHeight="1" thickBot="1">
      <c r="B315" s="11"/>
      <c r="C315" s="11"/>
      <c r="D315" s="692"/>
      <c r="E315" s="12"/>
      <c r="F315" s="11"/>
      <c r="G315" s="11"/>
      <c r="H315" s="11"/>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6"/>
    </row>
    <row r="316" spans="2:35" ht="15.75" customHeight="1">
      <c r="B316" s="772" t="s">
        <v>873</v>
      </c>
      <c r="C316" s="773"/>
      <c r="D316" s="774"/>
      <c r="E316" s="772" t="s">
        <v>237</v>
      </c>
      <c r="F316" s="773"/>
      <c r="G316" s="773"/>
      <c r="H316" s="773"/>
      <c r="I316" s="773"/>
      <c r="J316" s="773"/>
      <c r="K316" s="773"/>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5"/>
    </row>
    <row r="317" spans="2:35" ht="15.75" customHeight="1" thickBot="1">
      <c r="B317" s="890" t="s">
        <v>27</v>
      </c>
      <c r="C317" s="891"/>
      <c r="D317" s="892"/>
      <c r="E317" s="406"/>
      <c r="F317" s="406"/>
      <c r="G317" s="406"/>
      <c r="H317" s="406"/>
      <c r="I317" s="57"/>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7"/>
    </row>
    <row r="318" spans="2:35" ht="13.5" customHeight="1" thickBot="1">
      <c r="B318" s="749" t="s">
        <v>28</v>
      </c>
      <c r="C318" s="749" t="s">
        <v>29</v>
      </c>
      <c r="D318" s="751" t="s">
        <v>30</v>
      </c>
      <c r="E318" s="751" t="s">
        <v>64</v>
      </c>
      <c r="F318" s="751" t="s">
        <v>32</v>
      </c>
      <c r="G318" s="753" t="s">
        <v>33</v>
      </c>
      <c r="H318" s="751" t="s">
        <v>34</v>
      </c>
      <c r="I318" s="763" t="s">
        <v>35</v>
      </c>
      <c r="J318" s="764"/>
      <c r="K318" s="776" t="s">
        <v>36</v>
      </c>
      <c r="L318" s="776"/>
      <c r="M318" s="763" t="s">
        <v>37</v>
      </c>
      <c r="N318" s="764"/>
      <c r="O318" s="776" t="s">
        <v>38</v>
      </c>
      <c r="P318" s="776"/>
      <c r="Q318" s="763" t="s">
        <v>39</v>
      </c>
      <c r="R318" s="764"/>
      <c r="S318" s="776" t="s">
        <v>40</v>
      </c>
      <c r="T318" s="776"/>
      <c r="U318" s="763" t="s">
        <v>41</v>
      </c>
      <c r="V318" s="764"/>
      <c r="W318" s="776" t="s">
        <v>42</v>
      </c>
      <c r="X318" s="776"/>
      <c r="Y318" s="763" t="s">
        <v>43</v>
      </c>
      <c r="Z318" s="764"/>
      <c r="AA318" s="776" t="s">
        <v>44</v>
      </c>
      <c r="AB318" s="776"/>
      <c r="AC318" s="763" t="s">
        <v>45</v>
      </c>
      <c r="AD318" s="764"/>
      <c r="AE318" s="776" t="s">
        <v>46</v>
      </c>
      <c r="AF318" s="776"/>
      <c r="AG318" s="731" t="s">
        <v>47</v>
      </c>
      <c r="AH318" s="731" t="s">
        <v>48</v>
      </c>
      <c r="AI318" s="731" t="s">
        <v>49</v>
      </c>
    </row>
    <row r="319" spans="2:35" ht="13.5" thickBot="1">
      <c r="B319" s="749"/>
      <c r="C319" s="749"/>
      <c r="D319" s="752"/>
      <c r="E319" s="752"/>
      <c r="F319" s="752"/>
      <c r="G319" s="760"/>
      <c r="H319" s="752"/>
      <c r="I319" s="39" t="s">
        <v>50</v>
      </c>
      <c r="J319" s="403" t="s">
        <v>51</v>
      </c>
      <c r="K319" s="39" t="s">
        <v>50</v>
      </c>
      <c r="L319" s="403" t="s">
        <v>51</v>
      </c>
      <c r="M319" s="39" t="s">
        <v>50</v>
      </c>
      <c r="N319" s="403" t="s">
        <v>51</v>
      </c>
      <c r="O319" s="39" t="s">
        <v>50</v>
      </c>
      <c r="P319" s="403" t="s">
        <v>51</v>
      </c>
      <c r="Q319" s="39" t="s">
        <v>50</v>
      </c>
      <c r="R319" s="403" t="s">
        <v>51</v>
      </c>
      <c r="S319" s="39" t="s">
        <v>50</v>
      </c>
      <c r="T319" s="403" t="s">
        <v>51</v>
      </c>
      <c r="U319" s="39" t="s">
        <v>50</v>
      </c>
      <c r="V319" s="403" t="s">
        <v>51</v>
      </c>
      <c r="W319" s="39" t="s">
        <v>50</v>
      </c>
      <c r="X319" s="403" t="s">
        <v>51</v>
      </c>
      <c r="Y319" s="39" t="s">
        <v>50</v>
      </c>
      <c r="Z319" s="403" t="s">
        <v>51</v>
      </c>
      <c r="AA319" s="39" t="s">
        <v>50</v>
      </c>
      <c r="AB319" s="403" t="s">
        <v>51</v>
      </c>
      <c r="AC319" s="39" t="s">
        <v>50</v>
      </c>
      <c r="AD319" s="403" t="s">
        <v>51</v>
      </c>
      <c r="AE319" s="39" t="s">
        <v>50</v>
      </c>
      <c r="AF319" s="403" t="s">
        <v>51</v>
      </c>
      <c r="AG319" s="732"/>
      <c r="AH319" s="732"/>
      <c r="AI319" s="732"/>
    </row>
    <row r="320" spans="2:35" ht="56.25" customHeight="1" thickBot="1">
      <c r="B320" s="201">
        <v>0.4</v>
      </c>
      <c r="C320" s="202" t="s">
        <v>65</v>
      </c>
      <c r="D320" s="365" t="s">
        <v>897</v>
      </c>
      <c r="E320" s="204">
        <v>1</v>
      </c>
      <c r="F320" s="203" t="s">
        <v>238</v>
      </c>
      <c r="G320" s="203"/>
      <c r="H320" s="693" t="s">
        <v>239</v>
      </c>
      <c r="I320" s="40">
        <v>1</v>
      </c>
      <c r="J320" s="41"/>
      <c r="K320" s="40"/>
      <c r="L320" s="41"/>
      <c r="M320" s="40"/>
      <c r="N320" s="41"/>
      <c r="O320" s="40"/>
      <c r="P320" s="41"/>
      <c r="Q320" s="40"/>
      <c r="R320" s="41"/>
      <c r="S320" s="40"/>
      <c r="T320" s="41"/>
      <c r="U320" s="40"/>
      <c r="V320" s="41"/>
      <c r="W320" s="40"/>
      <c r="X320" s="41"/>
      <c r="Y320" s="40"/>
      <c r="Z320" s="41"/>
      <c r="AA320" s="40"/>
      <c r="AB320" s="41"/>
      <c r="AC320" s="40"/>
      <c r="AD320" s="41"/>
      <c r="AE320" s="40"/>
      <c r="AF320" s="41"/>
      <c r="AG320" s="369">
        <f>+I320</f>
        <v>1</v>
      </c>
      <c r="AH320" s="43">
        <v>0</v>
      </c>
      <c r="AI320" s="44"/>
    </row>
    <row r="321" spans="2:35" ht="13.5" thickBot="1"/>
    <row r="322" spans="2:35" ht="15.75" customHeight="1">
      <c r="B322" s="772" t="s">
        <v>874</v>
      </c>
      <c r="C322" s="773"/>
      <c r="D322" s="774"/>
      <c r="E322" s="772" t="s">
        <v>99</v>
      </c>
      <c r="F322" s="773"/>
      <c r="G322" s="773"/>
      <c r="H322" s="774"/>
      <c r="I322" s="62"/>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5"/>
    </row>
    <row r="323" spans="2:35" ht="15.75" customHeight="1" thickBot="1">
      <c r="B323" s="890" t="s">
        <v>27</v>
      </c>
      <c r="C323" s="891"/>
      <c r="D323" s="892"/>
      <c r="E323" s="406"/>
      <c r="F323" s="406"/>
      <c r="G323" s="406"/>
      <c r="H323" s="406"/>
      <c r="I323" s="57"/>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7"/>
    </row>
    <row r="324" spans="2:35" ht="13.5" customHeight="1" thickBot="1">
      <c r="B324" s="749" t="s">
        <v>28</v>
      </c>
      <c r="C324" s="749" t="s">
        <v>29</v>
      </c>
      <c r="D324" s="751" t="s">
        <v>30</v>
      </c>
      <c r="E324" s="751" t="s">
        <v>64</v>
      </c>
      <c r="F324" s="751" t="s">
        <v>32</v>
      </c>
      <c r="G324" s="753" t="s">
        <v>33</v>
      </c>
      <c r="H324" s="751" t="s">
        <v>34</v>
      </c>
      <c r="I324" s="763" t="s">
        <v>35</v>
      </c>
      <c r="J324" s="764"/>
      <c r="K324" s="776" t="s">
        <v>36</v>
      </c>
      <c r="L324" s="776"/>
      <c r="M324" s="763" t="s">
        <v>37</v>
      </c>
      <c r="N324" s="764"/>
      <c r="O324" s="776" t="s">
        <v>38</v>
      </c>
      <c r="P324" s="776"/>
      <c r="Q324" s="763" t="s">
        <v>39</v>
      </c>
      <c r="R324" s="764"/>
      <c r="S324" s="776" t="s">
        <v>40</v>
      </c>
      <c r="T324" s="776"/>
      <c r="U324" s="763" t="s">
        <v>41</v>
      </c>
      <c r="V324" s="764"/>
      <c r="W324" s="776" t="s">
        <v>42</v>
      </c>
      <c r="X324" s="776"/>
      <c r="Y324" s="763" t="s">
        <v>43</v>
      </c>
      <c r="Z324" s="764"/>
      <c r="AA324" s="776" t="s">
        <v>44</v>
      </c>
      <c r="AB324" s="776"/>
      <c r="AC324" s="763" t="s">
        <v>45</v>
      </c>
      <c r="AD324" s="764"/>
      <c r="AE324" s="776" t="s">
        <v>46</v>
      </c>
      <c r="AF324" s="776"/>
      <c r="AG324" s="731" t="s">
        <v>47</v>
      </c>
      <c r="AH324" s="731" t="s">
        <v>48</v>
      </c>
      <c r="AI324" s="731" t="s">
        <v>49</v>
      </c>
    </row>
    <row r="325" spans="2:35" ht="13.5" thickBot="1">
      <c r="B325" s="750"/>
      <c r="C325" s="750"/>
      <c r="D325" s="752"/>
      <c r="E325" s="752"/>
      <c r="F325" s="752"/>
      <c r="G325" s="754"/>
      <c r="H325" s="752"/>
      <c r="I325" s="39" t="s">
        <v>50</v>
      </c>
      <c r="J325" s="403" t="s">
        <v>51</v>
      </c>
      <c r="K325" s="39" t="s">
        <v>50</v>
      </c>
      <c r="L325" s="403" t="s">
        <v>51</v>
      </c>
      <c r="M325" s="39" t="s">
        <v>50</v>
      </c>
      <c r="N325" s="403" t="s">
        <v>51</v>
      </c>
      <c r="O325" s="39" t="s">
        <v>50</v>
      </c>
      <c r="P325" s="403" t="s">
        <v>51</v>
      </c>
      <c r="Q325" s="39" t="s">
        <v>50</v>
      </c>
      <c r="R325" s="403" t="s">
        <v>51</v>
      </c>
      <c r="S325" s="39" t="s">
        <v>50</v>
      </c>
      <c r="T325" s="403" t="s">
        <v>51</v>
      </c>
      <c r="U325" s="39" t="s">
        <v>50</v>
      </c>
      <c r="V325" s="403" t="s">
        <v>51</v>
      </c>
      <c r="W325" s="39" t="s">
        <v>50</v>
      </c>
      <c r="X325" s="403" t="s">
        <v>51</v>
      </c>
      <c r="Y325" s="39" t="s">
        <v>50</v>
      </c>
      <c r="Z325" s="403" t="s">
        <v>51</v>
      </c>
      <c r="AA325" s="39" t="s">
        <v>50</v>
      </c>
      <c r="AB325" s="403" t="s">
        <v>51</v>
      </c>
      <c r="AC325" s="39" t="s">
        <v>50</v>
      </c>
      <c r="AD325" s="403" t="s">
        <v>51</v>
      </c>
      <c r="AE325" s="39" t="s">
        <v>50</v>
      </c>
      <c r="AF325" s="403" t="s">
        <v>51</v>
      </c>
      <c r="AG325" s="732"/>
      <c r="AH325" s="732"/>
      <c r="AI325" s="732"/>
    </row>
    <row r="326" spans="2:35" ht="56.25" customHeight="1">
      <c r="B326" s="834">
        <v>0.2</v>
      </c>
      <c r="C326" s="3" t="s">
        <v>100</v>
      </c>
      <c r="D326" s="114" t="s">
        <v>101</v>
      </c>
      <c r="E326" s="21">
        <v>0.7</v>
      </c>
      <c r="F326" s="21" t="s">
        <v>102</v>
      </c>
      <c r="G326" s="3"/>
      <c r="H326" s="5" t="s">
        <v>103</v>
      </c>
      <c r="I326" s="40"/>
      <c r="J326" s="83"/>
      <c r="K326" s="82"/>
      <c r="L326" s="83"/>
      <c r="M326" s="82">
        <v>0.5</v>
      </c>
      <c r="N326" s="83"/>
      <c r="O326" s="82"/>
      <c r="P326" s="83"/>
      <c r="Q326" s="82"/>
      <c r="R326" s="83"/>
      <c r="S326" s="82">
        <v>0.5</v>
      </c>
      <c r="T326" s="41"/>
      <c r="U326" s="40"/>
      <c r="V326" s="41"/>
      <c r="W326" s="40"/>
      <c r="X326" s="41"/>
      <c r="Y326" s="40"/>
      <c r="Z326" s="41"/>
      <c r="AA326" s="40"/>
      <c r="AB326" s="41"/>
      <c r="AC326" s="40"/>
      <c r="AD326" s="41"/>
      <c r="AE326" s="40"/>
      <c r="AF326" s="41"/>
      <c r="AG326" s="175">
        <f t="shared" ref="AG326:AG327" si="30">+I326+K326+M326+O326+Q326+S326+U326+W326+Y326+AA326+AC326+AE326</f>
        <v>1</v>
      </c>
      <c r="AH326" s="66">
        <f t="shared" ref="AH326:AH327" si="31">+J326+L326+N326+P326+R326+T326+V326+X326+Z326+AB326+AD326+AF326</f>
        <v>0</v>
      </c>
      <c r="AI326" s="67"/>
    </row>
    <row r="327" spans="2:35" ht="54.75" customHeight="1" thickBot="1">
      <c r="B327" s="835"/>
      <c r="C327" s="8" t="s">
        <v>94</v>
      </c>
      <c r="D327" s="115" t="s">
        <v>104</v>
      </c>
      <c r="E327" s="22">
        <v>0.3</v>
      </c>
      <c r="F327" s="22" t="s">
        <v>105</v>
      </c>
      <c r="G327" s="8"/>
      <c r="H327" s="10" t="s">
        <v>106</v>
      </c>
      <c r="I327" s="1385"/>
      <c r="J327" s="1373"/>
      <c r="K327" s="1385"/>
      <c r="L327" s="1373"/>
      <c r="M327" s="1385"/>
      <c r="N327" s="1386"/>
      <c r="O327" s="1387">
        <v>0.33333333333333337</v>
      </c>
      <c r="P327" s="1386"/>
      <c r="Q327" s="1387">
        <v>0.33333333333333337</v>
      </c>
      <c r="R327" s="1386"/>
      <c r="S327" s="1387">
        <v>0.33333333333333337</v>
      </c>
      <c r="T327" s="51"/>
      <c r="U327" s="50"/>
      <c r="V327" s="51"/>
      <c r="W327" s="50"/>
      <c r="X327" s="51"/>
      <c r="Y327" s="50"/>
      <c r="Z327" s="51"/>
      <c r="AA327" s="50"/>
      <c r="AB327" s="51"/>
      <c r="AC327" s="50"/>
      <c r="AD327" s="51"/>
      <c r="AE327" s="50"/>
      <c r="AF327" s="51"/>
      <c r="AG327" s="147">
        <f t="shared" si="30"/>
        <v>1</v>
      </c>
      <c r="AH327" s="71">
        <f t="shared" si="31"/>
        <v>0</v>
      </c>
      <c r="AI327" s="72"/>
    </row>
    <row r="328" spans="2:35" ht="13.5" thickBot="1"/>
    <row r="329" spans="2:35">
      <c r="B329" s="765" t="s">
        <v>4</v>
      </c>
      <c r="C329" s="766"/>
      <c r="D329" s="767" t="s">
        <v>5</v>
      </c>
      <c r="E329" s="768"/>
      <c r="F329" s="768"/>
      <c r="G329" s="768"/>
      <c r="H329" s="768"/>
      <c r="I329" s="768"/>
      <c r="J329" s="769"/>
      <c r="K329" s="836" t="s">
        <v>483</v>
      </c>
      <c r="L329" s="837"/>
      <c r="M329" s="837"/>
      <c r="N329" s="837"/>
      <c r="O329" s="837"/>
      <c r="P329" s="837"/>
      <c r="Q329" s="837"/>
      <c r="R329" s="837"/>
      <c r="S329" s="837"/>
      <c r="T329" s="837"/>
      <c r="U329" s="837"/>
      <c r="V329" s="837"/>
      <c r="W329" s="837"/>
      <c r="X329" s="837"/>
      <c r="Y329" s="837"/>
      <c r="Z329" s="837"/>
      <c r="AA329" s="837"/>
      <c r="AB329" s="837"/>
      <c r="AC329" s="837"/>
      <c r="AD329" s="837"/>
      <c r="AE329" s="837"/>
      <c r="AF329" s="837"/>
      <c r="AG329" s="837"/>
      <c r="AH329" s="837"/>
      <c r="AI329" s="838"/>
    </row>
    <row r="330" spans="2:35">
      <c r="B330" s="839">
        <v>2016</v>
      </c>
      <c r="C330" s="840"/>
      <c r="D330" s="843" t="s">
        <v>7</v>
      </c>
      <c r="E330" s="844"/>
      <c r="F330" s="844"/>
      <c r="G330" s="844"/>
      <c r="H330" s="844"/>
      <c r="I330" s="844"/>
      <c r="J330" s="845"/>
      <c r="K330" s="846" t="s">
        <v>484</v>
      </c>
      <c r="L330" s="847"/>
      <c r="M330" s="847"/>
      <c r="N330" s="847"/>
      <c r="O330" s="847"/>
      <c r="P330" s="847"/>
      <c r="Q330" s="847"/>
      <c r="R330" s="847"/>
      <c r="S330" s="847"/>
      <c r="T330" s="847"/>
      <c r="U330" s="847"/>
      <c r="V330" s="847"/>
      <c r="W330" s="847"/>
      <c r="X330" s="847"/>
      <c r="Y330" s="847"/>
      <c r="Z330" s="847"/>
      <c r="AA330" s="847"/>
      <c r="AB330" s="847"/>
      <c r="AC330" s="847"/>
      <c r="AD330" s="847"/>
      <c r="AE330" s="847"/>
      <c r="AF330" s="847"/>
      <c r="AG330" s="847"/>
      <c r="AH330" s="847"/>
      <c r="AI330" s="848"/>
    </row>
    <row r="331" spans="2:35" ht="13.5" thickBot="1">
      <c r="B331" s="841"/>
      <c r="C331" s="842"/>
      <c r="D331" s="849" t="s">
        <v>9</v>
      </c>
      <c r="E331" s="850"/>
      <c r="F331" s="850"/>
      <c r="G331" s="850"/>
      <c r="H331" s="850"/>
      <c r="I331" s="850"/>
      <c r="J331" s="851"/>
      <c r="K331" s="852" t="s">
        <v>485</v>
      </c>
      <c r="L331" s="853"/>
      <c r="M331" s="853"/>
      <c r="N331" s="853"/>
      <c r="O331" s="853"/>
      <c r="P331" s="853"/>
      <c r="Q331" s="853"/>
      <c r="R331" s="853"/>
      <c r="S331" s="853"/>
      <c r="T331" s="853"/>
      <c r="U331" s="853"/>
      <c r="V331" s="853"/>
      <c r="W331" s="853"/>
      <c r="X331" s="853"/>
      <c r="Y331" s="853"/>
      <c r="Z331" s="853"/>
      <c r="AA331" s="853"/>
      <c r="AB331" s="853"/>
      <c r="AC331" s="853"/>
      <c r="AD331" s="853"/>
      <c r="AE331" s="853"/>
      <c r="AF331" s="853"/>
      <c r="AG331" s="853"/>
      <c r="AH331" s="853"/>
      <c r="AI331" s="854"/>
    </row>
    <row r="332" spans="2:35" ht="13.5" thickBot="1"/>
    <row r="333" spans="2:35">
      <c r="B333" s="787" t="s">
        <v>11</v>
      </c>
      <c r="C333" s="790" t="s">
        <v>12</v>
      </c>
      <c r="D333" s="791"/>
      <c r="E333" s="792" t="s">
        <v>486</v>
      </c>
      <c r="F333" s="793"/>
      <c r="G333" s="793"/>
      <c r="H333" s="793"/>
      <c r="I333" s="793"/>
      <c r="J333" s="793"/>
      <c r="K333" s="793"/>
      <c r="L333" s="793"/>
      <c r="M333" s="793"/>
      <c r="N333" s="793"/>
      <c r="O333" s="793"/>
      <c r="P333" s="793"/>
      <c r="Q333" s="793"/>
      <c r="R333" s="793"/>
      <c r="S333" s="793"/>
      <c r="T333" s="794"/>
      <c r="U333" s="795" t="s">
        <v>14</v>
      </c>
      <c r="V333" s="796"/>
      <c r="W333" s="797"/>
      <c r="X333" s="804" t="s">
        <v>15</v>
      </c>
      <c r="Y333" s="805"/>
      <c r="Z333" s="808" t="s">
        <v>487</v>
      </c>
      <c r="AA333" s="809"/>
      <c r="AB333" s="809"/>
      <c r="AC333" s="809"/>
      <c r="AD333" s="809"/>
      <c r="AE333" s="809"/>
      <c r="AF333" s="809"/>
      <c r="AG333" s="809"/>
      <c r="AH333" s="809"/>
      <c r="AI333" s="810"/>
    </row>
    <row r="334" spans="2:35">
      <c r="B334" s="788"/>
      <c r="C334" s="814" t="s">
        <v>17</v>
      </c>
      <c r="D334" s="815"/>
      <c r="E334" s="816" t="s">
        <v>488</v>
      </c>
      <c r="F334" s="817"/>
      <c r="G334" s="817"/>
      <c r="H334" s="817"/>
      <c r="I334" s="817"/>
      <c r="J334" s="817"/>
      <c r="K334" s="817"/>
      <c r="L334" s="817"/>
      <c r="M334" s="817"/>
      <c r="N334" s="817"/>
      <c r="O334" s="817"/>
      <c r="P334" s="817"/>
      <c r="Q334" s="817"/>
      <c r="R334" s="817"/>
      <c r="S334" s="817"/>
      <c r="T334" s="818"/>
      <c r="U334" s="798"/>
      <c r="V334" s="799"/>
      <c r="W334" s="800"/>
      <c r="X334" s="806"/>
      <c r="Y334" s="807"/>
      <c r="Z334" s="811"/>
      <c r="AA334" s="812"/>
      <c r="AB334" s="812"/>
      <c r="AC334" s="812"/>
      <c r="AD334" s="812"/>
      <c r="AE334" s="812"/>
      <c r="AF334" s="812"/>
      <c r="AG334" s="812"/>
      <c r="AH334" s="812"/>
      <c r="AI334" s="813"/>
    </row>
    <row r="335" spans="2:35">
      <c r="B335" s="788"/>
      <c r="C335" s="814" t="s">
        <v>19</v>
      </c>
      <c r="D335" s="815"/>
      <c r="E335" s="816" t="s">
        <v>489</v>
      </c>
      <c r="F335" s="817"/>
      <c r="G335" s="817"/>
      <c r="H335" s="817"/>
      <c r="I335" s="817"/>
      <c r="J335" s="817"/>
      <c r="K335" s="817"/>
      <c r="L335" s="817"/>
      <c r="M335" s="817"/>
      <c r="N335" s="817"/>
      <c r="O335" s="817"/>
      <c r="P335" s="817"/>
      <c r="Q335" s="817"/>
      <c r="R335" s="817"/>
      <c r="S335" s="817"/>
      <c r="T335" s="818"/>
      <c r="U335" s="798"/>
      <c r="V335" s="799"/>
      <c r="W335" s="800"/>
      <c r="X335" s="819" t="s">
        <v>21</v>
      </c>
      <c r="Y335" s="820"/>
      <c r="Z335" s="823" t="s">
        <v>490</v>
      </c>
      <c r="AA335" s="824"/>
      <c r="AB335" s="824"/>
      <c r="AC335" s="824"/>
      <c r="AD335" s="824"/>
      <c r="AE335" s="824"/>
      <c r="AF335" s="824"/>
      <c r="AG335" s="824"/>
      <c r="AH335" s="824"/>
      <c r="AI335" s="825"/>
    </row>
    <row r="336" spans="2:35" ht="13.5" thickBot="1">
      <c r="B336" s="789"/>
      <c r="C336" s="829" t="s">
        <v>23</v>
      </c>
      <c r="D336" s="830"/>
      <c r="E336" s="831" t="s">
        <v>491</v>
      </c>
      <c r="F336" s="832"/>
      <c r="G336" s="832"/>
      <c r="H336" s="832"/>
      <c r="I336" s="832"/>
      <c r="J336" s="832"/>
      <c r="K336" s="832"/>
      <c r="L336" s="832"/>
      <c r="M336" s="832"/>
      <c r="N336" s="832"/>
      <c r="O336" s="832"/>
      <c r="P336" s="832"/>
      <c r="Q336" s="832"/>
      <c r="R336" s="832"/>
      <c r="S336" s="832"/>
      <c r="T336" s="833"/>
      <c r="U336" s="801"/>
      <c r="V336" s="802"/>
      <c r="W336" s="803"/>
      <c r="X336" s="821"/>
      <c r="Y336" s="822"/>
      <c r="Z336" s="826"/>
      <c r="AA336" s="827"/>
      <c r="AB336" s="827"/>
      <c r="AC336" s="827"/>
      <c r="AD336" s="827"/>
      <c r="AE336" s="827"/>
      <c r="AF336" s="827"/>
      <c r="AG336" s="827"/>
      <c r="AH336" s="827"/>
      <c r="AI336" s="828"/>
    </row>
    <row r="337" spans="2:35" ht="13.5" thickBot="1">
      <c r="E337" s="364"/>
      <c r="F337" s="364"/>
      <c r="G337" s="364"/>
      <c r="H337" s="364"/>
      <c r="I337" s="364"/>
      <c r="J337" s="364"/>
      <c r="K337" s="364"/>
      <c r="L337" s="364"/>
      <c r="M337" s="364"/>
      <c r="N337" s="364"/>
      <c r="O337" s="364"/>
      <c r="P337" s="364"/>
      <c r="Q337" s="364"/>
      <c r="R337" s="364"/>
      <c r="S337" s="364"/>
      <c r="T337" s="364"/>
    </row>
    <row r="338" spans="2:35" ht="13.5" thickBot="1">
      <c r="B338" s="772" t="s">
        <v>357</v>
      </c>
      <c r="C338" s="773"/>
      <c r="D338" s="774"/>
      <c r="E338" s="777" t="s">
        <v>492</v>
      </c>
      <c r="F338" s="778"/>
      <c r="G338" s="778"/>
      <c r="H338" s="778"/>
      <c r="I338" s="778"/>
      <c r="J338" s="779"/>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5"/>
    </row>
    <row r="339" spans="2:35" ht="13.5" thickBot="1">
      <c r="B339" s="780" t="s">
        <v>875</v>
      </c>
      <c r="C339" s="781"/>
      <c r="D339" s="782"/>
      <c r="E339" s="412"/>
      <c r="F339" s="412"/>
      <c r="G339" s="412"/>
      <c r="H339" s="413"/>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7"/>
    </row>
    <row r="340" spans="2:35" ht="13.9" customHeight="1" thickBot="1">
      <c r="B340" s="749" t="s">
        <v>28</v>
      </c>
      <c r="C340" s="749" t="s">
        <v>29</v>
      </c>
      <c r="D340" s="751" t="s">
        <v>30</v>
      </c>
      <c r="E340" s="751" t="s">
        <v>31</v>
      </c>
      <c r="F340" s="751" t="s">
        <v>32</v>
      </c>
      <c r="G340" s="752" t="s">
        <v>33</v>
      </c>
      <c r="H340" s="785" t="s">
        <v>34</v>
      </c>
      <c r="I340" s="776" t="s">
        <v>35</v>
      </c>
      <c r="J340" s="764"/>
      <c r="K340" s="776" t="s">
        <v>36</v>
      </c>
      <c r="L340" s="776"/>
      <c r="M340" s="763" t="s">
        <v>37</v>
      </c>
      <c r="N340" s="764"/>
      <c r="O340" s="776" t="s">
        <v>38</v>
      </c>
      <c r="P340" s="776"/>
      <c r="Q340" s="763" t="s">
        <v>39</v>
      </c>
      <c r="R340" s="764"/>
      <c r="S340" s="776" t="s">
        <v>40</v>
      </c>
      <c r="T340" s="776"/>
      <c r="U340" s="763" t="s">
        <v>41</v>
      </c>
      <c r="V340" s="764"/>
      <c r="W340" s="776" t="s">
        <v>42</v>
      </c>
      <c r="X340" s="776"/>
      <c r="Y340" s="763" t="s">
        <v>43</v>
      </c>
      <c r="Z340" s="764"/>
      <c r="AA340" s="776" t="s">
        <v>44</v>
      </c>
      <c r="AB340" s="776"/>
      <c r="AC340" s="763" t="s">
        <v>45</v>
      </c>
      <c r="AD340" s="764"/>
      <c r="AE340" s="776" t="s">
        <v>46</v>
      </c>
      <c r="AF340" s="776"/>
      <c r="AG340" s="731" t="s">
        <v>47</v>
      </c>
      <c r="AH340" s="731" t="s">
        <v>48</v>
      </c>
      <c r="AI340" s="731" t="s">
        <v>49</v>
      </c>
    </row>
    <row r="341" spans="2:35" ht="13.5" thickBot="1">
      <c r="B341" s="783"/>
      <c r="C341" s="783"/>
      <c r="D341" s="784"/>
      <c r="E341" s="784"/>
      <c r="F341" s="784"/>
      <c r="G341" s="760"/>
      <c r="H341" s="786"/>
      <c r="I341" s="421" t="s">
        <v>50</v>
      </c>
      <c r="J341" s="410" t="s">
        <v>51</v>
      </c>
      <c r="K341" s="418" t="s">
        <v>50</v>
      </c>
      <c r="L341" s="410" t="s">
        <v>51</v>
      </c>
      <c r="M341" s="418" t="s">
        <v>50</v>
      </c>
      <c r="N341" s="410" t="s">
        <v>51</v>
      </c>
      <c r="O341" s="418" t="s">
        <v>50</v>
      </c>
      <c r="P341" s="410" t="s">
        <v>51</v>
      </c>
      <c r="Q341" s="418" t="s">
        <v>50</v>
      </c>
      <c r="R341" s="410" t="s">
        <v>51</v>
      </c>
      <c r="S341" s="418" t="s">
        <v>50</v>
      </c>
      <c r="T341" s="410" t="s">
        <v>51</v>
      </c>
      <c r="U341" s="418" t="s">
        <v>50</v>
      </c>
      <c r="V341" s="410" t="s">
        <v>51</v>
      </c>
      <c r="W341" s="418" t="s">
        <v>50</v>
      </c>
      <c r="X341" s="410" t="s">
        <v>51</v>
      </c>
      <c r="Y341" s="418" t="s">
        <v>50</v>
      </c>
      <c r="Z341" s="410" t="s">
        <v>51</v>
      </c>
      <c r="AA341" s="418" t="s">
        <v>50</v>
      </c>
      <c r="AB341" s="410" t="s">
        <v>51</v>
      </c>
      <c r="AC341" s="418" t="s">
        <v>50</v>
      </c>
      <c r="AD341" s="410" t="s">
        <v>51</v>
      </c>
      <c r="AE341" s="418" t="s">
        <v>50</v>
      </c>
      <c r="AF341" s="410" t="s">
        <v>51</v>
      </c>
      <c r="AG341" s="757"/>
      <c r="AH341" s="757"/>
      <c r="AI341" s="732"/>
    </row>
    <row r="342" spans="2:35" ht="51">
      <c r="B342" s="770">
        <v>0.8</v>
      </c>
      <c r="C342" s="80">
        <v>1.1000000000000001</v>
      </c>
      <c r="D342" s="77" t="s">
        <v>493</v>
      </c>
      <c r="E342" s="21">
        <v>0.4</v>
      </c>
      <c r="F342" s="3" t="s">
        <v>494</v>
      </c>
      <c r="G342" s="4" t="s">
        <v>495</v>
      </c>
      <c r="H342" s="5" t="s">
        <v>496</v>
      </c>
      <c r="I342" s="82">
        <v>0.16666666666666666</v>
      </c>
      <c r="J342" s="379"/>
      <c r="K342" s="84">
        <v>0.16666666666666666</v>
      </c>
      <c r="L342" s="379"/>
      <c r="M342" s="84">
        <v>0.16666666666666666</v>
      </c>
      <c r="N342" s="379"/>
      <c r="O342" s="84">
        <v>0.16666666666666666</v>
      </c>
      <c r="P342" s="379"/>
      <c r="Q342" s="84">
        <v>0.16666666666666666</v>
      </c>
      <c r="R342" s="379"/>
      <c r="S342" s="84">
        <v>0.16666666666666666</v>
      </c>
      <c r="T342" s="379"/>
      <c r="U342" s="380"/>
      <c r="V342" s="83"/>
      <c r="W342" s="380"/>
      <c r="X342" s="83"/>
      <c r="Y342" s="380"/>
      <c r="Z342" s="83"/>
      <c r="AA342" s="380"/>
      <c r="AB342" s="83"/>
      <c r="AC342" s="380"/>
      <c r="AD342" s="83"/>
      <c r="AE342" s="380"/>
      <c r="AF342" s="83"/>
      <c r="AG342" s="86">
        <f t="shared" ref="AG342:AH343" si="32">+I342+K342+M342+O342+Q342+S342+U342+W342+Y342+AA342+AC342+AE342</f>
        <v>0.99999999999999989</v>
      </c>
      <c r="AH342" s="87">
        <f t="shared" si="32"/>
        <v>0</v>
      </c>
      <c r="AI342" s="381"/>
    </row>
    <row r="343" spans="2:35" ht="51" customHeight="1" thickBot="1">
      <c r="B343" s="771"/>
      <c r="C343" s="95">
        <v>1.2</v>
      </c>
      <c r="D343" s="79" t="s">
        <v>497</v>
      </c>
      <c r="E343" s="22">
        <v>0.6</v>
      </c>
      <c r="F343" s="8" t="s">
        <v>934</v>
      </c>
      <c r="G343" s="9" t="s">
        <v>495</v>
      </c>
      <c r="H343" s="10" t="s">
        <v>498</v>
      </c>
      <c r="I343" s="101">
        <v>0.16666666666666666</v>
      </c>
      <c r="J343" s="382"/>
      <c r="K343" s="99">
        <v>0.16666666666666666</v>
      </c>
      <c r="L343" s="382"/>
      <c r="M343" s="99">
        <v>0.16666666666666666</v>
      </c>
      <c r="N343" s="382"/>
      <c r="O343" s="99">
        <v>0.16666666666666666</v>
      </c>
      <c r="P343" s="382"/>
      <c r="Q343" s="99">
        <v>0.16666666666666666</v>
      </c>
      <c r="R343" s="382"/>
      <c r="S343" s="99">
        <v>0.16666666666666666</v>
      </c>
      <c r="T343" s="382"/>
      <c r="U343" s="383"/>
      <c r="V343" s="102"/>
      <c r="W343" s="383"/>
      <c r="X343" s="102"/>
      <c r="Y343" s="383"/>
      <c r="Z343" s="102"/>
      <c r="AA343" s="383"/>
      <c r="AB343" s="102"/>
      <c r="AC343" s="383"/>
      <c r="AD343" s="102"/>
      <c r="AE343" s="383"/>
      <c r="AF343" s="102"/>
      <c r="AG343" s="103">
        <f t="shared" si="32"/>
        <v>0.99999999999999989</v>
      </c>
      <c r="AH343" s="104">
        <f t="shared" si="32"/>
        <v>0</v>
      </c>
      <c r="AI343" s="384"/>
    </row>
    <row r="344" spans="2:35" ht="13.5" thickBot="1"/>
    <row r="345" spans="2:35" ht="21" customHeight="1">
      <c r="B345" s="772" t="s">
        <v>873</v>
      </c>
      <c r="C345" s="773"/>
      <c r="D345" s="774"/>
      <c r="E345" s="726" t="s">
        <v>99</v>
      </c>
      <c r="F345" s="727"/>
      <c r="G345" s="727"/>
      <c r="H345" s="775"/>
      <c r="I345" s="62"/>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5"/>
    </row>
    <row r="346" spans="2:35" ht="15.75" customHeight="1" thickBot="1">
      <c r="B346" s="405" t="s">
        <v>27</v>
      </c>
      <c r="C346" s="406"/>
      <c r="D346" s="407"/>
      <c r="E346" s="406"/>
      <c r="F346" s="406"/>
      <c r="G346" s="406"/>
      <c r="H346" s="406"/>
      <c r="I346" s="57"/>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7"/>
    </row>
    <row r="347" spans="2:35" ht="15.75" customHeight="1" thickBot="1">
      <c r="B347" s="731" t="s">
        <v>28</v>
      </c>
      <c r="C347" s="758" t="s">
        <v>29</v>
      </c>
      <c r="D347" s="753" t="s">
        <v>30</v>
      </c>
      <c r="E347" s="753" t="s">
        <v>64</v>
      </c>
      <c r="F347" s="753" t="s">
        <v>32</v>
      </c>
      <c r="G347" s="408" t="s">
        <v>33</v>
      </c>
      <c r="H347" s="761" t="s">
        <v>34</v>
      </c>
      <c r="I347" s="763" t="s">
        <v>35</v>
      </c>
      <c r="J347" s="764"/>
      <c r="K347" s="763" t="s">
        <v>36</v>
      </c>
      <c r="L347" s="764"/>
      <c r="M347" s="763" t="s">
        <v>37</v>
      </c>
      <c r="N347" s="764"/>
      <c r="O347" s="763" t="s">
        <v>38</v>
      </c>
      <c r="P347" s="764"/>
      <c r="Q347" s="763" t="s">
        <v>39</v>
      </c>
      <c r="R347" s="764"/>
      <c r="S347" s="763" t="s">
        <v>40</v>
      </c>
      <c r="T347" s="764"/>
      <c r="U347" s="763" t="s">
        <v>41</v>
      </c>
      <c r="V347" s="764"/>
      <c r="W347" s="763" t="s">
        <v>42</v>
      </c>
      <c r="X347" s="764"/>
      <c r="Y347" s="763" t="s">
        <v>43</v>
      </c>
      <c r="Z347" s="764"/>
      <c r="AA347" s="763" t="s">
        <v>44</v>
      </c>
      <c r="AB347" s="764"/>
      <c r="AC347" s="763" t="s">
        <v>45</v>
      </c>
      <c r="AD347" s="764"/>
      <c r="AE347" s="763" t="s">
        <v>46</v>
      </c>
      <c r="AF347" s="764"/>
      <c r="AG347" s="402" t="s">
        <v>47</v>
      </c>
      <c r="AH347" s="402" t="s">
        <v>48</v>
      </c>
      <c r="AI347" s="731" t="s">
        <v>49</v>
      </c>
    </row>
    <row r="348" spans="2:35" ht="13.5" thickBot="1">
      <c r="B348" s="757"/>
      <c r="C348" s="759"/>
      <c r="D348" s="760"/>
      <c r="E348" s="760"/>
      <c r="F348" s="760"/>
      <c r="G348" s="409"/>
      <c r="H348" s="762"/>
      <c r="I348" s="39" t="s">
        <v>50</v>
      </c>
      <c r="J348" s="403" t="s">
        <v>51</v>
      </c>
      <c r="K348" s="39" t="s">
        <v>50</v>
      </c>
      <c r="L348" s="403" t="s">
        <v>51</v>
      </c>
      <c r="M348" s="39" t="s">
        <v>50</v>
      </c>
      <c r="N348" s="403" t="s">
        <v>51</v>
      </c>
      <c r="O348" s="39" t="s">
        <v>50</v>
      </c>
      <c r="P348" s="403" t="s">
        <v>51</v>
      </c>
      <c r="Q348" s="39" t="s">
        <v>50</v>
      </c>
      <c r="R348" s="403" t="s">
        <v>51</v>
      </c>
      <c r="S348" s="39" t="s">
        <v>50</v>
      </c>
      <c r="T348" s="403" t="s">
        <v>51</v>
      </c>
      <c r="U348" s="39" t="s">
        <v>50</v>
      </c>
      <c r="V348" s="403" t="s">
        <v>51</v>
      </c>
      <c r="W348" s="39" t="s">
        <v>50</v>
      </c>
      <c r="X348" s="403" t="s">
        <v>51</v>
      </c>
      <c r="Y348" s="39" t="s">
        <v>50</v>
      </c>
      <c r="Z348" s="403" t="s">
        <v>51</v>
      </c>
      <c r="AA348" s="39" t="s">
        <v>50</v>
      </c>
      <c r="AB348" s="403" t="s">
        <v>51</v>
      </c>
      <c r="AC348" s="39" t="s">
        <v>50</v>
      </c>
      <c r="AD348" s="403" t="s">
        <v>51</v>
      </c>
      <c r="AE348" s="39" t="s">
        <v>50</v>
      </c>
      <c r="AF348" s="403" t="s">
        <v>51</v>
      </c>
      <c r="AG348" s="403"/>
      <c r="AH348" s="403"/>
      <c r="AI348" s="732"/>
    </row>
    <row r="349" spans="2:35" ht="51" customHeight="1">
      <c r="B349" s="755">
        <v>0.2</v>
      </c>
      <c r="C349" s="3" t="s">
        <v>560</v>
      </c>
      <c r="D349" s="114" t="s">
        <v>101</v>
      </c>
      <c r="E349" s="3">
        <v>70</v>
      </c>
      <c r="F349" s="21" t="s">
        <v>102</v>
      </c>
      <c r="G349" s="3"/>
      <c r="H349" s="5" t="s">
        <v>103</v>
      </c>
      <c r="I349" s="40"/>
      <c r="J349" s="63"/>
      <c r="K349" s="64"/>
      <c r="L349" s="63"/>
      <c r="M349" s="64">
        <v>0.5</v>
      </c>
      <c r="N349" s="63"/>
      <c r="O349" s="64"/>
      <c r="P349" s="63"/>
      <c r="Q349" s="64"/>
      <c r="R349" s="63"/>
      <c r="S349" s="64">
        <v>0.5</v>
      </c>
      <c r="T349" s="66"/>
      <c r="U349" s="65"/>
      <c r="V349" s="66"/>
      <c r="W349" s="65"/>
      <c r="X349" s="66"/>
      <c r="Y349" s="65"/>
      <c r="Z349" s="66"/>
      <c r="AA349" s="65"/>
      <c r="AB349" s="66"/>
      <c r="AC349" s="65"/>
      <c r="AD349" s="66"/>
      <c r="AE349" s="65"/>
      <c r="AF349" s="66"/>
      <c r="AG349" s="65">
        <f t="shared" ref="AG349:AH350" si="33">+I349+K349+M349+O349+Q349+S349+U349+W349+Y349+AA349+AC349+AE349</f>
        <v>1</v>
      </c>
      <c r="AH349" s="66">
        <f t="shared" si="33"/>
        <v>0</v>
      </c>
      <c r="AI349" s="67"/>
    </row>
    <row r="350" spans="2:35" ht="57.75" customHeight="1" thickBot="1">
      <c r="B350" s="756"/>
      <c r="C350" s="8" t="s">
        <v>69</v>
      </c>
      <c r="D350" s="115" t="s">
        <v>104</v>
      </c>
      <c r="E350" s="8">
        <v>30</v>
      </c>
      <c r="F350" s="22" t="s">
        <v>105</v>
      </c>
      <c r="G350" s="8"/>
      <c r="H350" s="10" t="s">
        <v>106</v>
      </c>
      <c r="I350" s="1385"/>
      <c r="J350" s="1373"/>
      <c r="K350" s="1385"/>
      <c r="L350" s="1373"/>
      <c r="M350" s="1385"/>
      <c r="N350" s="1386"/>
      <c r="O350" s="1387">
        <v>0.33333333333333337</v>
      </c>
      <c r="P350" s="1386"/>
      <c r="Q350" s="1387">
        <v>0.33333333333333337</v>
      </c>
      <c r="R350" s="1386"/>
      <c r="S350" s="1387">
        <v>0.33333333333333337</v>
      </c>
      <c r="T350" s="71"/>
      <c r="U350" s="70"/>
      <c r="V350" s="71"/>
      <c r="W350" s="70"/>
      <c r="X350" s="71"/>
      <c r="Y350" s="70"/>
      <c r="Z350" s="71"/>
      <c r="AA350" s="70"/>
      <c r="AB350" s="71"/>
      <c r="AC350" s="70"/>
      <c r="AD350" s="71"/>
      <c r="AE350" s="70"/>
      <c r="AF350" s="71"/>
      <c r="AG350" s="70">
        <f t="shared" si="33"/>
        <v>1</v>
      </c>
      <c r="AH350" s="71">
        <f t="shared" si="33"/>
        <v>0</v>
      </c>
      <c r="AI350" s="72"/>
    </row>
    <row r="351" spans="2:35" ht="13.5" thickBot="1"/>
    <row r="352" spans="2:35" s="2" customFormat="1">
      <c r="B352" s="765" t="s">
        <v>4</v>
      </c>
      <c r="C352" s="766"/>
      <c r="D352" s="767" t="s">
        <v>5</v>
      </c>
      <c r="E352" s="768"/>
      <c r="F352" s="768"/>
      <c r="G352" s="768"/>
      <c r="H352" s="768"/>
      <c r="I352" s="768"/>
      <c r="J352" s="769"/>
      <c r="K352" s="933" t="s">
        <v>499</v>
      </c>
      <c r="L352" s="934"/>
      <c r="M352" s="934"/>
      <c r="N352" s="934"/>
      <c r="O352" s="934"/>
      <c r="P352" s="934"/>
      <c r="Q352" s="934"/>
      <c r="R352" s="934"/>
      <c r="S352" s="934"/>
      <c r="T352" s="934"/>
      <c r="U352" s="934"/>
      <c r="V352" s="934"/>
      <c r="W352" s="934"/>
      <c r="X352" s="934"/>
      <c r="Y352" s="934"/>
      <c r="Z352" s="934"/>
      <c r="AA352" s="934"/>
      <c r="AB352" s="934"/>
      <c r="AC352" s="934"/>
      <c r="AD352" s="934"/>
      <c r="AE352" s="934"/>
      <c r="AF352" s="934"/>
      <c r="AG352" s="934"/>
      <c r="AH352" s="934"/>
      <c r="AI352" s="935"/>
    </row>
    <row r="353" spans="2:35" s="2" customFormat="1">
      <c r="B353" s="839">
        <v>2016</v>
      </c>
      <c r="C353" s="840"/>
      <c r="D353" s="843" t="s">
        <v>7</v>
      </c>
      <c r="E353" s="844"/>
      <c r="F353" s="844"/>
      <c r="G353" s="844"/>
      <c r="H353" s="844"/>
      <c r="I353" s="844"/>
      <c r="J353" s="845"/>
      <c r="K353" s="940" t="s">
        <v>500</v>
      </c>
      <c r="L353" s="941"/>
      <c r="M353" s="941"/>
      <c r="N353" s="941"/>
      <c r="O353" s="941"/>
      <c r="P353" s="941"/>
      <c r="Q353" s="941"/>
      <c r="R353" s="941"/>
      <c r="S353" s="941"/>
      <c r="T353" s="941"/>
      <c r="U353" s="941"/>
      <c r="V353" s="941"/>
      <c r="W353" s="941"/>
      <c r="X353" s="941"/>
      <c r="Y353" s="941"/>
      <c r="Z353" s="941"/>
      <c r="AA353" s="941"/>
      <c r="AB353" s="941"/>
      <c r="AC353" s="941"/>
      <c r="AD353" s="941"/>
      <c r="AE353" s="941"/>
      <c r="AF353" s="941"/>
      <c r="AG353" s="941"/>
      <c r="AH353" s="941"/>
      <c r="AI353" s="942"/>
    </row>
    <row r="354" spans="2:35" s="2" customFormat="1" ht="13.5" thickBot="1">
      <c r="B354" s="841"/>
      <c r="C354" s="842"/>
      <c r="D354" s="849" t="s">
        <v>9</v>
      </c>
      <c r="E354" s="850"/>
      <c r="F354" s="850"/>
      <c r="G354" s="850"/>
      <c r="H354" s="850"/>
      <c r="I354" s="850"/>
      <c r="J354" s="851"/>
      <c r="K354" s="943" t="s">
        <v>501</v>
      </c>
      <c r="L354" s="944"/>
      <c r="M354" s="944"/>
      <c r="N354" s="944"/>
      <c r="O354" s="944"/>
      <c r="P354" s="944"/>
      <c r="Q354" s="944"/>
      <c r="R354" s="944"/>
      <c r="S354" s="944"/>
      <c r="T354" s="944"/>
      <c r="U354" s="944"/>
      <c r="V354" s="944"/>
      <c r="W354" s="944"/>
      <c r="X354" s="944"/>
      <c r="Y354" s="944"/>
      <c r="Z354" s="944"/>
      <c r="AA354" s="944"/>
      <c r="AB354" s="944"/>
      <c r="AC354" s="944"/>
      <c r="AD354" s="944"/>
      <c r="AE354" s="944"/>
      <c r="AF354" s="944"/>
      <c r="AG354" s="944"/>
      <c r="AH354" s="944"/>
      <c r="AI354" s="945"/>
    </row>
    <row r="355" spans="2:35" ht="10.5" customHeight="1" thickBot="1"/>
    <row r="356" spans="2:35" s="2" customFormat="1" ht="11.25" customHeight="1">
      <c r="B356" s="787" t="s">
        <v>11</v>
      </c>
      <c r="C356" s="790" t="s">
        <v>12</v>
      </c>
      <c r="D356" s="791"/>
      <c r="E356" s="792" t="s">
        <v>13</v>
      </c>
      <c r="F356" s="793"/>
      <c r="G356" s="793"/>
      <c r="H356" s="793"/>
      <c r="I356" s="793"/>
      <c r="J356" s="793"/>
      <c r="K356" s="793"/>
      <c r="L356" s="793"/>
      <c r="M356" s="793"/>
      <c r="N356" s="793"/>
      <c r="O356" s="793"/>
      <c r="P356" s="793"/>
      <c r="Q356" s="793"/>
      <c r="R356" s="793"/>
      <c r="S356" s="793"/>
      <c r="T356" s="794"/>
      <c r="U356" s="795" t="s">
        <v>14</v>
      </c>
      <c r="V356" s="796"/>
      <c r="W356" s="797"/>
      <c r="X356" s="804" t="s">
        <v>15</v>
      </c>
      <c r="Y356" s="805"/>
      <c r="Z356" s="966" t="s">
        <v>228</v>
      </c>
      <c r="AA356" s="967"/>
      <c r="AB356" s="967"/>
      <c r="AC356" s="967"/>
      <c r="AD356" s="967"/>
      <c r="AE356" s="967"/>
      <c r="AF356" s="967"/>
      <c r="AG356" s="967"/>
      <c r="AH356" s="967"/>
      <c r="AI356" s="968"/>
    </row>
    <row r="357" spans="2:35" s="2" customFormat="1" ht="11.25" customHeight="1">
      <c r="B357" s="788"/>
      <c r="C357" s="814" t="s">
        <v>17</v>
      </c>
      <c r="D357" s="815"/>
      <c r="E357" s="816" t="s">
        <v>229</v>
      </c>
      <c r="F357" s="817"/>
      <c r="G357" s="817"/>
      <c r="H357" s="817"/>
      <c r="I357" s="817"/>
      <c r="J357" s="817"/>
      <c r="K357" s="817"/>
      <c r="L357" s="817"/>
      <c r="M357" s="817"/>
      <c r="N357" s="817"/>
      <c r="O357" s="817"/>
      <c r="P357" s="817"/>
      <c r="Q357" s="817"/>
      <c r="R357" s="817"/>
      <c r="S357" s="817"/>
      <c r="T357" s="818"/>
      <c r="U357" s="798"/>
      <c r="V357" s="799"/>
      <c r="W357" s="800"/>
      <c r="X357" s="806"/>
      <c r="Y357" s="807"/>
      <c r="Z357" s="969"/>
      <c r="AA357" s="970"/>
      <c r="AB357" s="970"/>
      <c r="AC357" s="970"/>
      <c r="AD357" s="970"/>
      <c r="AE357" s="970"/>
      <c r="AF357" s="970"/>
      <c r="AG357" s="970"/>
      <c r="AH357" s="970"/>
      <c r="AI357" s="971"/>
    </row>
    <row r="358" spans="2:35" s="2" customFormat="1" ht="11.25" customHeight="1">
      <c r="B358" s="788"/>
      <c r="C358" s="814" t="s">
        <v>19</v>
      </c>
      <c r="D358" s="815"/>
      <c r="E358" s="816" t="s">
        <v>20</v>
      </c>
      <c r="F358" s="817"/>
      <c r="G358" s="817"/>
      <c r="H358" s="817"/>
      <c r="I358" s="817"/>
      <c r="J358" s="817"/>
      <c r="K358" s="817"/>
      <c r="L358" s="817"/>
      <c r="M358" s="817"/>
      <c r="N358" s="817"/>
      <c r="O358" s="817"/>
      <c r="P358" s="817"/>
      <c r="Q358" s="817"/>
      <c r="R358" s="817"/>
      <c r="S358" s="817"/>
      <c r="T358" s="818"/>
      <c r="U358" s="798"/>
      <c r="V358" s="799"/>
      <c r="W358" s="800"/>
      <c r="X358" s="819" t="s">
        <v>21</v>
      </c>
      <c r="Y358" s="820"/>
      <c r="Z358" s="972" t="s">
        <v>230</v>
      </c>
      <c r="AA358" s="973"/>
      <c r="AB358" s="973"/>
      <c r="AC358" s="973"/>
      <c r="AD358" s="973"/>
      <c r="AE358" s="973"/>
      <c r="AF358" s="973"/>
      <c r="AG358" s="973"/>
      <c r="AH358" s="973"/>
      <c r="AI358" s="974"/>
    </row>
    <row r="359" spans="2:35" s="2" customFormat="1" ht="11.25" customHeight="1" thickBot="1">
      <c r="B359" s="789"/>
      <c r="C359" s="829" t="s">
        <v>23</v>
      </c>
      <c r="D359" s="830"/>
      <c r="E359" s="831" t="s">
        <v>231</v>
      </c>
      <c r="F359" s="832"/>
      <c r="G359" s="832"/>
      <c r="H359" s="832"/>
      <c r="I359" s="832"/>
      <c r="J359" s="832"/>
      <c r="K359" s="832"/>
      <c r="L359" s="832"/>
      <c r="M359" s="832"/>
      <c r="N359" s="832"/>
      <c r="O359" s="832"/>
      <c r="P359" s="832"/>
      <c r="Q359" s="832"/>
      <c r="R359" s="832"/>
      <c r="S359" s="832"/>
      <c r="T359" s="833"/>
      <c r="U359" s="801"/>
      <c r="V359" s="802"/>
      <c r="W359" s="803"/>
      <c r="X359" s="821"/>
      <c r="Y359" s="822"/>
      <c r="Z359" s="975"/>
      <c r="AA359" s="976"/>
      <c r="AB359" s="976"/>
      <c r="AC359" s="976"/>
      <c r="AD359" s="976"/>
      <c r="AE359" s="976"/>
      <c r="AF359" s="976"/>
      <c r="AG359" s="976"/>
      <c r="AH359" s="976"/>
      <c r="AI359" s="977"/>
    </row>
    <row r="360" spans="2:35" ht="14.25" customHeight="1" thickBot="1"/>
    <row r="361" spans="2:35" ht="15.75" customHeight="1">
      <c r="B361" s="772" t="s">
        <v>357</v>
      </c>
      <c r="C361" s="773"/>
      <c r="D361" s="774"/>
      <c r="E361" s="772" t="s">
        <v>502</v>
      </c>
      <c r="F361" s="773"/>
      <c r="G361" s="773"/>
      <c r="H361" s="77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5"/>
    </row>
    <row r="362" spans="2:35" ht="15.75" customHeight="1" thickBot="1">
      <c r="B362" s="780" t="s">
        <v>27</v>
      </c>
      <c r="C362" s="781"/>
      <c r="D362" s="782"/>
      <c r="E362" s="412"/>
      <c r="F362" s="412"/>
      <c r="G362" s="412"/>
      <c r="H362" s="413"/>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7"/>
    </row>
    <row r="363" spans="2:35" ht="13.5" customHeight="1" thickBot="1">
      <c r="B363" s="749" t="s">
        <v>28</v>
      </c>
      <c r="C363" s="749" t="s">
        <v>29</v>
      </c>
      <c r="D363" s="751" t="s">
        <v>30</v>
      </c>
      <c r="E363" s="751" t="s">
        <v>31</v>
      </c>
      <c r="F363" s="751" t="s">
        <v>32</v>
      </c>
      <c r="G363" s="752" t="s">
        <v>33</v>
      </c>
      <c r="H363" s="785" t="s">
        <v>34</v>
      </c>
      <c r="I363" s="776" t="s">
        <v>35</v>
      </c>
      <c r="J363" s="764"/>
      <c r="K363" s="776" t="s">
        <v>36</v>
      </c>
      <c r="L363" s="776"/>
      <c r="M363" s="763" t="s">
        <v>37</v>
      </c>
      <c r="N363" s="764"/>
      <c r="O363" s="776" t="s">
        <v>38</v>
      </c>
      <c r="P363" s="776"/>
      <c r="Q363" s="763" t="s">
        <v>39</v>
      </c>
      <c r="R363" s="764"/>
      <c r="S363" s="776" t="s">
        <v>40</v>
      </c>
      <c r="T363" s="776"/>
      <c r="U363" s="763" t="s">
        <v>41</v>
      </c>
      <c r="V363" s="764"/>
      <c r="W363" s="776" t="s">
        <v>42</v>
      </c>
      <c r="X363" s="776"/>
      <c r="Y363" s="763" t="s">
        <v>43</v>
      </c>
      <c r="Z363" s="764"/>
      <c r="AA363" s="776" t="s">
        <v>44</v>
      </c>
      <c r="AB363" s="776"/>
      <c r="AC363" s="763" t="s">
        <v>45</v>
      </c>
      <c r="AD363" s="764"/>
      <c r="AE363" s="776" t="s">
        <v>46</v>
      </c>
      <c r="AF363" s="776"/>
      <c r="AG363" s="731" t="s">
        <v>47</v>
      </c>
      <c r="AH363" s="731" t="s">
        <v>48</v>
      </c>
      <c r="AI363" s="731" t="s">
        <v>49</v>
      </c>
    </row>
    <row r="364" spans="2:35" ht="13.5" thickBot="1">
      <c r="B364" s="750"/>
      <c r="C364" s="750"/>
      <c r="D364" s="752"/>
      <c r="E364" s="752"/>
      <c r="F364" s="752"/>
      <c r="G364" s="754"/>
      <c r="H364" s="924"/>
      <c r="I364" s="421" t="s">
        <v>50</v>
      </c>
      <c r="J364" s="410" t="s">
        <v>51</v>
      </c>
      <c r="K364" s="418" t="s">
        <v>50</v>
      </c>
      <c r="L364" s="410" t="s">
        <v>51</v>
      </c>
      <c r="M364" s="418" t="s">
        <v>50</v>
      </c>
      <c r="N364" s="410" t="s">
        <v>51</v>
      </c>
      <c r="O364" s="418" t="s">
        <v>50</v>
      </c>
      <c r="P364" s="410" t="s">
        <v>51</v>
      </c>
      <c r="Q364" s="418" t="s">
        <v>50</v>
      </c>
      <c r="R364" s="410" t="s">
        <v>51</v>
      </c>
      <c r="S364" s="418" t="s">
        <v>50</v>
      </c>
      <c r="T364" s="410" t="s">
        <v>51</v>
      </c>
      <c r="U364" s="418" t="s">
        <v>50</v>
      </c>
      <c r="V364" s="410" t="s">
        <v>51</v>
      </c>
      <c r="W364" s="418" t="s">
        <v>50</v>
      </c>
      <c r="X364" s="410" t="s">
        <v>51</v>
      </c>
      <c r="Y364" s="418" t="s">
        <v>50</v>
      </c>
      <c r="Z364" s="410" t="s">
        <v>51</v>
      </c>
      <c r="AA364" s="418" t="s">
        <v>50</v>
      </c>
      <c r="AB364" s="410" t="s">
        <v>51</v>
      </c>
      <c r="AC364" s="418" t="s">
        <v>50</v>
      </c>
      <c r="AD364" s="410" t="s">
        <v>51</v>
      </c>
      <c r="AE364" s="418" t="s">
        <v>50</v>
      </c>
      <c r="AF364" s="410" t="s">
        <v>51</v>
      </c>
      <c r="AG364" s="757"/>
      <c r="AH364" s="757"/>
      <c r="AI364" s="757"/>
    </row>
    <row r="365" spans="2:35" ht="68.25" customHeight="1" thickBot="1">
      <c r="B365" s="964">
        <v>0.4</v>
      </c>
      <c r="C365" s="80" t="s">
        <v>52</v>
      </c>
      <c r="D365" s="77" t="s">
        <v>898</v>
      </c>
      <c r="E365" s="81">
        <v>1</v>
      </c>
      <c r="F365" s="3" t="s">
        <v>503</v>
      </c>
      <c r="G365" s="4">
        <v>0</v>
      </c>
      <c r="H365" s="5" t="s">
        <v>504</v>
      </c>
      <c r="I365" s="82"/>
      <c r="J365" s="83"/>
      <c r="K365" s="84"/>
      <c r="L365" s="85"/>
      <c r="M365" s="82"/>
      <c r="N365" s="83"/>
      <c r="O365" s="84">
        <v>1</v>
      </c>
      <c r="P365" s="85"/>
      <c r="Q365" s="82"/>
      <c r="R365" s="83"/>
      <c r="S365" s="84"/>
      <c r="T365" s="85"/>
      <c r="U365" s="82"/>
      <c r="V365" s="83"/>
      <c r="W365" s="82"/>
      <c r="X365" s="83"/>
      <c r="Y365" s="82"/>
      <c r="Z365" s="83"/>
      <c r="AA365" s="82"/>
      <c r="AB365" s="83"/>
      <c r="AC365" s="82"/>
      <c r="AD365" s="83"/>
      <c r="AE365" s="82"/>
      <c r="AF365" s="83"/>
      <c r="AG365" s="93">
        <f>+O365</f>
        <v>1</v>
      </c>
      <c r="AH365" s="94">
        <f t="shared" ref="AH365:AH366" si="34">+J365+L365+N365+P365+R365+T365+V365+X365+Z365+AB365+AD365+AF365</f>
        <v>0</v>
      </c>
      <c r="AI365" s="49"/>
    </row>
    <row r="366" spans="2:35" ht="58.5" customHeight="1" thickBot="1">
      <c r="B366" s="1113"/>
      <c r="C366" s="95" t="s">
        <v>56</v>
      </c>
      <c r="D366" s="79" t="s">
        <v>505</v>
      </c>
      <c r="E366" s="96">
        <v>1</v>
      </c>
      <c r="F366" s="8" t="s">
        <v>506</v>
      </c>
      <c r="G366" s="9">
        <v>0</v>
      </c>
      <c r="H366" s="10" t="s">
        <v>507</v>
      </c>
      <c r="I366" s="101"/>
      <c r="J366" s="102"/>
      <c r="K366" s="99"/>
      <c r="L366" s="102"/>
      <c r="M366" s="99"/>
      <c r="N366" s="102"/>
      <c r="O366" s="99"/>
      <c r="P366" s="102"/>
      <c r="Q366" s="99">
        <v>1</v>
      </c>
      <c r="R366" s="102"/>
      <c r="S366" s="99"/>
      <c r="T366" s="102"/>
      <c r="U366" s="99"/>
      <c r="V366" s="102"/>
      <c r="W366" s="99"/>
      <c r="X366" s="102"/>
      <c r="Y366" s="99"/>
      <c r="Z366" s="102"/>
      <c r="AA366" s="99"/>
      <c r="AB366" s="102"/>
      <c r="AC366" s="99"/>
      <c r="AD366" s="102"/>
      <c r="AE366" s="99"/>
      <c r="AF366" s="102"/>
      <c r="AG366" s="369">
        <f>+Q366</f>
        <v>1</v>
      </c>
      <c r="AH366" s="94">
        <f t="shared" si="34"/>
        <v>0</v>
      </c>
      <c r="AI366" s="49"/>
    </row>
    <row r="367" spans="2:35" ht="14.25" customHeight="1" thickBot="1"/>
    <row r="368" spans="2:35" ht="15.75" customHeight="1">
      <c r="B368" s="772" t="s">
        <v>363</v>
      </c>
      <c r="C368" s="773"/>
      <c r="D368" s="774"/>
      <c r="E368" s="772" t="s">
        <v>508</v>
      </c>
      <c r="F368" s="773"/>
      <c r="G368" s="773"/>
      <c r="H368" s="773"/>
      <c r="I368" s="773"/>
      <c r="J368" s="773"/>
      <c r="K368" s="773"/>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5"/>
    </row>
    <row r="369" spans="2:35" ht="15.75" customHeight="1" thickBot="1">
      <c r="B369" s="890" t="s">
        <v>27</v>
      </c>
      <c r="C369" s="891"/>
      <c r="D369" s="892"/>
      <c r="E369" s="406"/>
      <c r="F369" s="406"/>
      <c r="G369" s="406"/>
      <c r="H369" s="406"/>
      <c r="I369" s="57"/>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7"/>
    </row>
    <row r="370" spans="2:35" ht="13.5" customHeight="1" thickBot="1">
      <c r="B370" s="749" t="s">
        <v>28</v>
      </c>
      <c r="C370" s="749" t="s">
        <v>29</v>
      </c>
      <c r="D370" s="751" t="s">
        <v>30</v>
      </c>
      <c r="E370" s="751" t="s">
        <v>64</v>
      </c>
      <c r="F370" s="751" t="s">
        <v>32</v>
      </c>
      <c r="G370" s="753" t="s">
        <v>33</v>
      </c>
      <c r="H370" s="751" t="s">
        <v>34</v>
      </c>
      <c r="I370" s="763" t="s">
        <v>35</v>
      </c>
      <c r="J370" s="764"/>
      <c r="K370" s="776" t="s">
        <v>36</v>
      </c>
      <c r="L370" s="776"/>
      <c r="M370" s="763" t="s">
        <v>37</v>
      </c>
      <c r="N370" s="764"/>
      <c r="O370" s="776" t="s">
        <v>38</v>
      </c>
      <c r="P370" s="776"/>
      <c r="Q370" s="763" t="s">
        <v>39</v>
      </c>
      <c r="R370" s="764"/>
      <c r="S370" s="776" t="s">
        <v>40</v>
      </c>
      <c r="T370" s="776"/>
      <c r="U370" s="763" t="s">
        <v>41</v>
      </c>
      <c r="V370" s="764"/>
      <c r="W370" s="776" t="s">
        <v>42</v>
      </c>
      <c r="X370" s="776"/>
      <c r="Y370" s="763" t="s">
        <v>43</v>
      </c>
      <c r="Z370" s="764"/>
      <c r="AA370" s="776" t="s">
        <v>44</v>
      </c>
      <c r="AB370" s="776"/>
      <c r="AC370" s="763" t="s">
        <v>45</v>
      </c>
      <c r="AD370" s="764"/>
      <c r="AE370" s="776" t="s">
        <v>46</v>
      </c>
      <c r="AF370" s="776"/>
      <c r="AG370" s="731" t="s">
        <v>47</v>
      </c>
      <c r="AH370" s="731" t="s">
        <v>48</v>
      </c>
      <c r="AI370" s="731" t="s">
        <v>49</v>
      </c>
    </row>
    <row r="371" spans="2:35" ht="13.5" thickBot="1">
      <c r="B371" s="749"/>
      <c r="C371" s="749"/>
      <c r="D371" s="752"/>
      <c r="E371" s="752"/>
      <c r="F371" s="752"/>
      <c r="G371" s="760"/>
      <c r="H371" s="752"/>
      <c r="I371" s="39" t="s">
        <v>50</v>
      </c>
      <c r="J371" s="403" t="s">
        <v>51</v>
      </c>
      <c r="K371" s="39" t="s">
        <v>50</v>
      </c>
      <c r="L371" s="403" t="s">
        <v>51</v>
      </c>
      <c r="M371" s="39" t="s">
        <v>50</v>
      </c>
      <c r="N371" s="403" t="s">
        <v>51</v>
      </c>
      <c r="O371" s="39" t="s">
        <v>50</v>
      </c>
      <c r="P371" s="403" t="s">
        <v>51</v>
      </c>
      <c r="Q371" s="39" t="s">
        <v>50</v>
      </c>
      <c r="R371" s="403" t="s">
        <v>51</v>
      </c>
      <c r="S371" s="39" t="s">
        <v>50</v>
      </c>
      <c r="T371" s="403" t="s">
        <v>51</v>
      </c>
      <c r="U371" s="39" t="s">
        <v>50</v>
      </c>
      <c r="V371" s="403" t="s">
        <v>51</v>
      </c>
      <c r="W371" s="39" t="s">
        <v>50</v>
      </c>
      <c r="X371" s="403" t="s">
        <v>51</v>
      </c>
      <c r="Y371" s="39" t="s">
        <v>50</v>
      </c>
      <c r="Z371" s="403" t="s">
        <v>51</v>
      </c>
      <c r="AA371" s="39" t="s">
        <v>50</v>
      </c>
      <c r="AB371" s="403" t="s">
        <v>51</v>
      </c>
      <c r="AC371" s="39" t="s">
        <v>50</v>
      </c>
      <c r="AD371" s="403" t="s">
        <v>51</v>
      </c>
      <c r="AE371" s="39" t="s">
        <v>50</v>
      </c>
      <c r="AF371" s="403" t="s">
        <v>51</v>
      </c>
      <c r="AG371" s="732"/>
      <c r="AH371" s="732"/>
      <c r="AI371" s="732"/>
    </row>
    <row r="372" spans="2:35" ht="64.5" thickBot="1">
      <c r="B372" s="201">
        <v>0.2</v>
      </c>
      <c r="C372" s="202" t="s">
        <v>65</v>
      </c>
      <c r="D372" s="365" t="s">
        <v>509</v>
      </c>
      <c r="E372" s="204">
        <v>1</v>
      </c>
      <c r="F372" s="203" t="s">
        <v>510</v>
      </c>
      <c r="G372" s="203">
        <v>0</v>
      </c>
      <c r="H372" s="205" t="s">
        <v>511</v>
      </c>
      <c r="I372" s="367"/>
      <c r="J372" s="368"/>
      <c r="K372" s="367"/>
      <c r="L372" s="368"/>
      <c r="M372" s="367">
        <v>1</v>
      </c>
      <c r="N372" s="368"/>
      <c r="O372" s="367"/>
      <c r="P372" s="368"/>
      <c r="Q372" s="367"/>
      <c r="R372" s="368"/>
      <c r="S372" s="367"/>
      <c r="T372" s="368"/>
      <c r="U372" s="367"/>
      <c r="V372" s="368"/>
      <c r="W372" s="367"/>
      <c r="X372" s="368"/>
      <c r="Y372" s="367"/>
      <c r="Z372" s="368"/>
      <c r="AA372" s="367"/>
      <c r="AB372" s="368"/>
      <c r="AC372" s="367"/>
      <c r="AD372" s="368"/>
      <c r="AE372" s="367"/>
      <c r="AF372" s="368"/>
      <c r="AG372" s="369">
        <f>+M372</f>
        <v>1</v>
      </c>
      <c r="AH372" s="87">
        <f t="shared" ref="AH372" si="35">+J372+L372+N372+P372+R372+T372+V372+X372+Z372+AB372+AD372+AF372</f>
        <v>0</v>
      </c>
      <c r="AI372" s="44"/>
    </row>
    <row r="373" spans="2:35" s="213" customFormat="1" ht="14.25" customHeight="1" thickBot="1"/>
    <row r="374" spans="2:35" ht="15.75" customHeight="1">
      <c r="B374" s="772" t="s">
        <v>377</v>
      </c>
      <c r="C374" s="773"/>
      <c r="D374" s="774"/>
      <c r="E374" s="772" t="s">
        <v>512</v>
      </c>
      <c r="F374" s="773"/>
      <c r="G374" s="773"/>
      <c r="H374" s="773"/>
      <c r="I374" s="773"/>
      <c r="J374" s="773"/>
      <c r="K374" s="773"/>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5"/>
    </row>
    <row r="375" spans="2:35" ht="15.75" customHeight="1" thickBot="1">
      <c r="B375" s="890" t="s">
        <v>27</v>
      </c>
      <c r="C375" s="891"/>
      <c r="D375" s="892"/>
      <c r="E375" s="406"/>
      <c r="F375" s="406"/>
      <c r="G375" s="406"/>
      <c r="H375" s="406"/>
      <c r="I375" s="57"/>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7"/>
    </row>
    <row r="376" spans="2:35" ht="13.5" customHeight="1" thickBot="1">
      <c r="B376" s="749" t="s">
        <v>28</v>
      </c>
      <c r="C376" s="749" t="s">
        <v>29</v>
      </c>
      <c r="D376" s="751" t="s">
        <v>30</v>
      </c>
      <c r="E376" s="751" t="s">
        <v>64</v>
      </c>
      <c r="F376" s="751" t="s">
        <v>32</v>
      </c>
      <c r="G376" s="753" t="s">
        <v>33</v>
      </c>
      <c r="H376" s="751" t="s">
        <v>34</v>
      </c>
      <c r="I376" s="763" t="s">
        <v>35</v>
      </c>
      <c r="J376" s="764"/>
      <c r="K376" s="776" t="s">
        <v>36</v>
      </c>
      <c r="L376" s="776"/>
      <c r="M376" s="763" t="s">
        <v>37</v>
      </c>
      <c r="N376" s="764"/>
      <c r="O376" s="776" t="s">
        <v>38</v>
      </c>
      <c r="P376" s="776"/>
      <c r="Q376" s="763" t="s">
        <v>39</v>
      </c>
      <c r="R376" s="764"/>
      <c r="S376" s="776" t="s">
        <v>40</v>
      </c>
      <c r="T376" s="776"/>
      <c r="U376" s="763" t="s">
        <v>41</v>
      </c>
      <c r="V376" s="764"/>
      <c r="W376" s="776" t="s">
        <v>42</v>
      </c>
      <c r="X376" s="776"/>
      <c r="Y376" s="763" t="s">
        <v>43</v>
      </c>
      <c r="Z376" s="764"/>
      <c r="AA376" s="776" t="s">
        <v>44</v>
      </c>
      <c r="AB376" s="776"/>
      <c r="AC376" s="763" t="s">
        <v>45</v>
      </c>
      <c r="AD376" s="764"/>
      <c r="AE376" s="776" t="s">
        <v>46</v>
      </c>
      <c r="AF376" s="776"/>
      <c r="AG376" s="731" t="s">
        <v>47</v>
      </c>
      <c r="AH376" s="731" t="s">
        <v>48</v>
      </c>
      <c r="AI376" s="731" t="s">
        <v>49</v>
      </c>
    </row>
    <row r="377" spans="2:35" ht="13.5" thickBot="1">
      <c r="B377" s="749"/>
      <c r="C377" s="749"/>
      <c r="D377" s="752"/>
      <c r="E377" s="752"/>
      <c r="F377" s="752"/>
      <c r="G377" s="760"/>
      <c r="H377" s="752"/>
      <c r="I377" s="39" t="s">
        <v>50</v>
      </c>
      <c r="J377" s="403" t="s">
        <v>51</v>
      </c>
      <c r="K377" s="39" t="s">
        <v>50</v>
      </c>
      <c r="L377" s="403" t="s">
        <v>51</v>
      </c>
      <c r="M377" s="39" t="s">
        <v>50</v>
      </c>
      <c r="N377" s="403" t="s">
        <v>51</v>
      </c>
      <c r="O377" s="39" t="s">
        <v>50</v>
      </c>
      <c r="P377" s="403" t="s">
        <v>51</v>
      </c>
      <c r="Q377" s="39" t="s">
        <v>50</v>
      </c>
      <c r="R377" s="403" t="s">
        <v>51</v>
      </c>
      <c r="S377" s="39" t="s">
        <v>50</v>
      </c>
      <c r="T377" s="403" t="s">
        <v>51</v>
      </c>
      <c r="U377" s="39" t="s">
        <v>50</v>
      </c>
      <c r="V377" s="403" t="s">
        <v>51</v>
      </c>
      <c r="W377" s="39" t="s">
        <v>50</v>
      </c>
      <c r="X377" s="403" t="s">
        <v>51</v>
      </c>
      <c r="Y377" s="39" t="s">
        <v>50</v>
      </c>
      <c r="Z377" s="403" t="s">
        <v>51</v>
      </c>
      <c r="AA377" s="39" t="s">
        <v>50</v>
      </c>
      <c r="AB377" s="403" t="s">
        <v>51</v>
      </c>
      <c r="AC377" s="39" t="s">
        <v>50</v>
      </c>
      <c r="AD377" s="403" t="s">
        <v>51</v>
      </c>
      <c r="AE377" s="39" t="s">
        <v>50</v>
      </c>
      <c r="AF377" s="403" t="s">
        <v>51</v>
      </c>
      <c r="AG377" s="732"/>
      <c r="AH377" s="732"/>
      <c r="AI377" s="732"/>
    </row>
    <row r="378" spans="2:35" ht="56.25" customHeight="1" thickBot="1">
      <c r="B378" s="201">
        <v>0.2</v>
      </c>
      <c r="C378" s="202" t="s">
        <v>92</v>
      </c>
      <c r="D378" s="365" t="s">
        <v>513</v>
      </c>
      <c r="E378" s="204">
        <v>1</v>
      </c>
      <c r="F378" s="203" t="s">
        <v>514</v>
      </c>
      <c r="G378" s="203">
        <v>0</v>
      </c>
      <c r="H378" s="203" t="s">
        <v>515</v>
      </c>
      <c r="I378" s="367"/>
      <c r="J378" s="368"/>
      <c r="K378" s="367"/>
      <c r="L378" s="368"/>
      <c r="M378" s="367">
        <v>0.5</v>
      </c>
      <c r="N378" s="368"/>
      <c r="O378" s="367"/>
      <c r="P378" s="368"/>
      <c r="Q378" s="367"/>
      <c r="R378" s="368"/>
      <c r="S378" s="367">
        <v>0.5</v>
      </c>
      <c r="T378" s="368"/>
      <c r="U378" s="367"/>
      <c r="V378" s="368"/>
      <c r="W378" s="367"/>
      <c r="X378" s="368"/>
      <c r="Y378" s="367"/>
      <c r="Z378" s="368"/>
      <c r="AA378" s="367"/>
      <c r="AB378" s="368"/>
      <c r="AC378" s="367"/>
      <c r="AD378" s="368"/>
      <c r="AE378" s="367"/>
      <c r="AF378" s="368"/>
      <c r="AG378" s="369">
        <f>+I378+K378+M378+O378++Q378+S378</f>
        <v>1</v>
      </c>
      <c r="AH378" s="370">
        <v>0</v>
      </c>
      <c r="AI378" s="190"/>
    </row>
    <row r="379" spans="2:35" s="20" customFormat="1" ht="15.75" customHeight="1" thickBot="1">
      <c r="F379" s="366"/>
      <c r="G379" s="366"/>
      <c r="H379" s="366"/>
      <c r="I379" s="366"/>
      <c r="J379" s="366"/>
      <c r="K379" s="366"/>
      <c r="W379" s="1114"/>
      <c r="X379" s="1114"/>
      <c r="Y379" s="1114"/>
      <c r="Z379" s="1114"/>
      <c r="AA379" s="1114"/>
      <c r="AB379" s="1114"/>
      <c r="AC379" s="1114"/>
      <c r="AD379" s="1114"/>
      <c r="AE379" s="1114"/>
      <c r="AF379" s="1114"/>
      <c r="AG379" s="1114"/>
      <c r="AH379" s="1114"/>
    </row>
    <row r="380" spans="2:35" ht="13.5" hidden="1" thickBot="1"/>
    <row r="381" spans="2:35" ht="15.75" customHeight="1">
      <c r="B381" s="1115" t="s">
        <v>382</v>
      </c>
      <c r="C381" s="1116"/>
      <c r="D381" s="1117"/>
      <c r="E381" s="726" t="s">
        <v>99</v>
      </c>
      <c r="F381" s="727"/>
      <c r="G381" s="727"/>
      <c r="H381" s="775"/>
      <c r="I381" s="62"/>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5"/>
    </row>
    <row r="382" spans="2:35" ht="15.75" customHeight="1" thickBot="1">
      <c r="B382" s="890" t="s">
        <v>27</v>
      </c>
      <c r="C382" s="891"/>
      <c r="D382" s="892"/>
      <c r="E382" s="406"/>
      <c r="F382" s="406"/>
      <c r="G382" s="406"/>
      <c r="H382" s="406"/>
      <c r="I382" s="57"/>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7"/>
    </row>
    <row r="383" spans="2:35" ht="13.5" customHeight="1" thickBot="1">
      <c r="B383" s="749" t="s">
        <v>28</v>
      </c>
      <c r="C383" s="749" t="s">
        <v>29</v>
      </c>
      <c r="D383" s="751" t="s">
        <v>30</v>
      </c>
      <c r="E383" s="751" t="s">
        <v>64</v>
      </c>
      <c r="F383" s="751" t="s">
        <v>32</v>
      </c>
      <c r="G383" s="753" t="s">
        <v>33</v>
      </c>
      <c r="H383" s="923" t="s">
        <v>34</v>
      </c>
      <c r="I383" s="763" t="s">
        <v>35</v>
      </c>
      <c r="J383" s="764"/>
      <c r="K383" s="776" t="s">
        <v>36</v>
      </c>
      <c r="L383" s="776"/>
      <c r="M383" s="763" t="s">
        <v>37</v>
      </c>
      <c r="N383" s="764"/>
      <c r="O383" s="776" t="s">
        <v>38</v>
      </c>
      <c r="P383" s="776"/>
      <c r="Q383" s="763" t="s">
        <v>39</v>
      </c>
      <c r="R383" s="764"/>
      <c r="S383" s="776" t="s">
        <v>40</v>
      </c>
      <c r="T383" s="776"/>
      <c r="U383" s="763" t="s">
        <v>41</v>
      </c>
      <c r="V383" s="764"/>
      <c r="W383" s="776" t="s">
        <v>42</v>
      </c>
      <c r="X383" s="776"/>
      <c r="Y383" s="763" t="s">
        <v>43</v>
      </c>
      <c r="Z383" s="764"/>
      <c r="AA383" s="776" t="s">
        <v>44</v>
      </c>
      <c r="AB383" s="776"/>
      <c r="AC383" s="763" t="s">
        <v>45</v>
      </c>
      <c r="AD383" s="764"/>
      <c r="AE383" s="776" t="s">
        <v>46</v>
      </c>
      <c r="AF383" s="776"/>
      <c r="AG383" s="731" t="s">
        <v>47</v>
      </c>
      <c r="AH383" s="731" t="s">
        <v>48</v>
      </c>
      <c r="AI383" s="731" t="s">
        <v>49</v>
      </c>
    </row>
    <row r="384" spans="2:35" ht="13.5" thickBot="1">
      <c r="B384" s="750"/>
      <c r="C384" s="750"/>
      <c r="D384" s="752"/>
      <c r="E384" s="752"/>
      <c r="F384" s="752"/>
      <c r="G384" s="754"/>
      <c r="H384" s="924"/>
      <c r="I384" s="419" t="s">
        <v>50</v>
      </c>
      <c r="J384" s="402" t="s">
        <v>51</v>
      </c>
      <c r="K384" s="419" t="s">
        <v>50</v>
      </c>
      <c r="L384" s="402" t="s">
        <v>51</v>
      </c>
      <c r="M384" s="419" t="s">
        <v>50</v>
      </c>
      <c r="N384" s="402" t="s">
        <v>51</v>
      </c>
      <c r="O384" s="419" t="s">
        <v>50</v>
      </c>
      <c r="P384" s="402" t="s">
        <v>51</v>
      </c>
      <c r="Q384" s="419" t="s">
        <v>50</v>
      </c>
      <c r="R384" s="402" t="s">
        <v>51</v>
      </c>
      <c r="S384" s="419" t="s">
        <v>50</v>
      </c>
      <c r="T384" s="402" t="s">
        <v>51</v>
      </c>
      <c r="U384" s="419" t="s">
        <v>50</v>
      </c>
      <c r="V384" s="402" t="s">
        <v>51</v>
      </c>
      <c r="W384" s="419" t="s">
        <v>50</v>
      </c>
      <c r="X384" s="402" t="s">
        <v>51</v>
      </c>
      <c r="Y384" s="419" t="s">
        <v>50</v>
      </c>
      <c r="Z384" s="402" t="s">
        <v>51</v>
      </c>
      <c r="AA384" s="419" t="s">
        <v>50</v>
      </c>
      <c r="AB384" s="402" t="s">
        <v>51</v>
      </c>
      <c r="AC384" s="419" t="s">
        <v>50</v>
      </c>
      <c r="AD384" s="402" t="s">
        <v>51</v>
      </c>
      <c r="AE384" s="419" t="s">
        <v>50</v>
      </c>
      <c r="AF384" s="402" t="s">
        <v>51</v>
      </c>
      <c r="AG384" s="732"/>
      <c r="AH384" s="732"/>
      <c r="AI384" s="732"/>
    </row>
    <row r="385" spans="2:35" ht="26.25" thickBot="1">
      <c r="B385" s="834">
        <v>0.2</v>
      </c>
      <c r="C385" s="3" t="s">
        <v>319</v>
      </c>
      <c r="D385" s="114" t="s">
        <v>101</v>
      </c>
      <c r="E385" s="21">
        <v>0.7</v>
      </c>
      <c r="F385" s="21" t="s">
        <v>102</v>
      </c>
      <c r="G385" s="3">
        <v>0</v>
      </c>
      <c r="H385" s="4" t="s">
        <v>103</v>
      </c>
      <c r="I385" s="82"/>
      <c r="J385" s="85"/>
      <c r="K385" s="82"/>
      <c r="L385" s="85"/>
      <c r="M385" s="82">
        <v>1</v>
      </c>
      <c r="N385" s="85"/>
      <c r="O385" s="82"/>
      <c r="P385" s="85"/>
      <c r="Q385" s="82"/>
      <c r="R385" s="85"/>
      <c r="S385" s="82"/>
      <c r="T385" s="85"/>
      <c r="U385" s="82"/>
      <c r="V385" s="85"/>
      <c r="W385" s="82"/>
      <c r="X385" s="85"/>
      <c r="Y385" s="82"/>
      <c r="Z385" s="85"/>
      <c r="AA385" s="82"/>
      <c r="AB385" s="85"/>
      <c r="AC385" s="82"/>
      <c r="AD385" s="85"/>
      <c r="AE385" s="82"/>
      <c r="AF385" s="85"/>
      <c r="AG385" s="86">
        <f t="shared" ref="AG385:AH386" si="36">+I385+K385+M385+O385+Q385+S385+U385+W385+Y385+AA385+AC385+AE385</f>
        <v>1</v>
      </c>
      <c r="AH385" s="370">
        <f t="shared" si="36"/>
        <v>0</v>
      </c>
      <c r="AI385" s="371"/>
    </row>
    <row r="386" spans="2:35" ht="39" thickBot="1">
      <c r="B386" s="835"/>
      <c r="C386" s="8" t="s">
        <v>320</v>
      </c>
      <c r="D386" s="115" t="s">
        <v>104</v>
      </c>
      <c r="E386" s="22">
        <v>0.3</v>
      </c>
      <c r="F386" s="22" t="s">
        <v>105</v>
      </c>
      <c r="G386" s="8">
        <v>0</v>
      </c>
      <c r="H386" s="9" t="s">
        <v>106</v>
      </c>
      <c r="I386" s="1385"/>
      <c r="J386" s="1373"/>
      <c r="K386" s="1385"/>
      <c r="L386" s="1373"/>
      <c r="M386" s="1385"/>
      <c r="N386" s="1386"/>
      <c r="O386" s="1387">
        <v>0.33333333333333337</v>
      </c>
      <c r="P386" s="1386"/>
      <c r="Q386" s="1387">
        <v>0.33333333333333337</v>
      </c>
      <c r="R386" s="1386"/>
      <c r="S386" s="1387">
        <v>0.33333333333333337</v>
      </c>
      <c r="T386" s="100"/>
      <c r="U386" s="101"/>
      <c r="V386" s="100"/>
      <c r="W386" s="101"/>
      <c r="X386" s="100"/>
      <c r="Y386" s="101"/>
      <c r="Z386" s="100"/>
      <c r="AA386" s="101"/>
      <c r="AB386" s="100"/>
      <c r="AC386" s="101"/>
      <c r="AD386" s="100"/>
      <c r="AE386" s="101"/>
      <c r="AF386" s="100"/>
      <c r="AG386" s="372">
        <f t="shared" si="36"/>
        <v>1</v>
      </c>
      <c r="AH386" s="370">
        <f t="shared" si="36"/>
        <v>0</v>
      </c>
      <c r="AI386" s="373"/>
    </row>
    <row r="387" spans="2:35" ht="13.5" thickBot="1"/>
    <row r="388" spans="2:35" s="2" customFormat="1">
      <c r="B388" s="765" t="s">
        <v>4</v>
      </c>
      <c r="C388" s="766"/>
      <c r="D388" s="767" t="s">
        <v>5</v>
      </c>
      <c r="E388" s="768"/>
      <c r="F388" s="768"/>
      <c r="G388" s="768"/>
      <c r="H388" s="768"/>
      <c r="I388" s="768"/>
      <c r="J388" s="769"/>
      <c r="K388" s="792" t="s">
        <v>516</v>
      </c>
      <c r="L388" s="934"/>
      <c r="M388" s="934"/>
      <c r="N388" s="934"/>
      <c r="O388" s="934"/>
      <c r="P388" s="934"/>
      <c r="Q388" s="934"/>
      <c r="R388" s="934"/>
      <c r="S388" s="934"/>
      <c r="T388" s="934"/>
      <c r="U388" s="934"/>
      <c r="V388" s="934"/>
      <c r="W388" s="934"/>
      <c r="X388" s="934"/>
      <c r="Y388" s="934"/>
      <c r="Z388" s="934"/>
      <c r="AA388" s="934"/>
      <c r="AB388" s="934"/>
      <c r="AC388" s="934"/>
      <c r="AD388" s="934"/>
      <c r="AE388" s="934"/>
      <c r="AF388" s="934"/>
      <c r="AG388" s="934"/>
      <c r="AH388" s="934"/>
      <c r="AI388" s="935"/>
    </row>
    <row r="389" spans="2:35" s="2" customFormat="1">
      <c r="B389" s="839">
        <v>2016</v>
      </c>
      <c r="C389" s="840"/>
      <c r="D389" s="843" t="s">
        <v>7</v>
      </c>
      <c r="E389" s="844"/>
      <c r="F389" s="844"/>
      <c r="G389" s="844"/>
      <c r="H389" s="844"/>
      <c r="I389" s="844"/>
      <c r="J389" s="845"/>
      <c r="K389" s="940" t="s">
        <v>517</v>
      </c>
      <c r="L389" s="941"/>
      <c r="M389" s="941"/>
      <c r="N389" s="941"/>
      <c r="O389" s="941"/>
      <c r="P389" s="941"/>
      <c r="Q389" s="941"/>
      <c r="R389" s="941"/>
      <c r="S389" s="941"/>
      <c r="T389" s="941"/>
      <c r="U389" s="941"/>
      <c r="V389" s="941"/>
      <c r="W389" s="941"/>
      <c r="X389" s="941"/>
      <c r="Y389" s="941"/>
      <c r="Z389" s="941"/>
      <c r="AA389" s="941"/>
      <c r="AB389" s="941"/>
      <c r="AC389" s="941"/>
      <c r="AD389" s="941"/>
      <c r="AE389" s="941"/>
      <c r="AF389" s="941"/>
      <c r="AG389" s="941"/>
      <c r="AH389" s="941"/>
      <c r="AI389" s="942"/>
    </row>
    <row r="390" spans="2:35" s="2" customFormat="1" ht="13.5" thickBot="1">
      <c r="B390" s="841"/>
      <c r="C390" s="842"/>
      <c r="D390" s="849" t="s">
        <v>9</v>
      </c>
      <c r="E390" s="850"/>
      <c r="F390" s="850"/>
      <c r="G390" s="850"/>
      <c r="H390" s="850"/>
      <c r="I390" s="850"/>
      <c r="J390" s="851"/>
      <c r="K390" s="943" t="s">
        <v>518</v>
      </c>
      <c r="L390" s="944"/>
      <c r="M390" s="944"/>
      <c r="N390" s="944"/>
      <c r="O390" s="944"/>
      <c r="P390" s="944"/>
      <c r="Q390" s="944"/>
      <c r="R390" s="944"/>
      <c r="S390" s="944"/>
      <c r="T390" s="944"/>
      <c r="U390" s="944"/>
      <c r="V390" s="944"/>
      <c r="W390" s="944"/>
      <c r="X390" s="944"/>
      <c r="Y390" s="944"/>
      <c r="Z390" s="944"/>
      <c r="AA390" s="944"/>
      <c r="AB390" s="944"/>
      <c r="AC390" s="944"/>
      <c r="AD390" s="944"/>
      <c r="AE390" s="944"/>
      <c r="AF390" s="944"/>
      <c r="AG390" s="944"/>
      <c r="AH390" s="944"/>
      <c r="AI390" s="945"/>
    </row>
    <row r="391" spans="2:35" ht="12" customHeight="1" thickBot="1"/>
    <row r="392" spans="2:35" s="2" customFormat="1" ht="13.5" customHeight="1">
      <c r="B392" s="787" t="s">
        <v>11</v>
      </c>
      <c r="C392" s="790" t="s">
        <v>12</v>
      </c>
      <c r="D392" s="791"/>
      <c r="E392" s="792" t="s">
        <v>519</v>
      </c>
      <c r="F392" s="793"/>
      <c r="G392" s="793"/>
      <c r="H392" s="793"/>
      <c r="I392" s="793"/>
      <c r="J392" s="793"/>
      <c r="K392" s="793"/>
      <c r="L392" s="793"/>
      <c r="M392" s="793"/>
      <c r="N392" s="793"/>
      <c r="O392" s="793"/>
      <c r="P392" s="793"/>
      <c r="Q392" s="793"/>
      <c r="R392" s="793"/>
      <c r="S392" s="793"/>
      <c r="T392" s="794"/>
      <c r="U392" s="795" t="s">
        <v>14</v>
      </c>
      <c r="V392" s="796"/>
      <c r="W392" s="797"/>
      <c r="X392" s="804" t="s">
        <v>15</v>
      </c>
      <c r="Y392" s="805"/>
      <c r="Z392" s="958" t="s">
        <v>228</v>
      </c>
      <c r="AA392" s="959"/>
      <c r="AB392" s="959"/>
      <c r="AC392" s="959"/>
      <c r="AD392" s="959"/>
      <c r="AE392" s="959"/>
      <c r="AF392" s="959"/>
      <c r="AG392" s="959"/>
      <c r="AH392" s="959"/>
      <c r="AI392" s="960"/>
    </row>
    <row r="393" spans="2:35" s="2" customFormat="1" ht="13.5" customHeight="1">
      <c r="B393" s="788"/>
      <c r="C393" s="814" t="s">
        <v>17</v>
      </c>
      <c r="D393" s="815"/>
      <c r="E393" s="816" t="s">
        <v>157</v>
      </c>
      <c r="F393" s="817"/>
      <c r="G393" s="817"/>
      <c r="H393" s="817"/>
      <c r="I393" s="817"/>
      <c r="J393" s="817"/>
      <c r="K393" s="817"/>
      <c r="L393" s="817"/>
      <c r="M393" s="817"/>
      <c r="N393" s="817"/>
      <c r="O393" s="817"/>
      <c r="P393" s="817"/>
      <c r="Q393" s="817"/>
      <c r="R393" s="817"/>
      <c r="S393" s="817"/>
      <c r="T393" s="818"/>
      <c r="U393" s="798"/>
      <c r="V393" s="799"/>
      <c r="W393" s="800"/>
      <c r="X393" s="806"/>
      <c r="Y393" s="807"/>
      <c r="Z393" s="961"/>
      <c r="AA393" s="962"/>
      <c r="AB393" s="962"/>
      <c r="AC393" s="962"/>
      <c r="AD393" s="962"/>
      <c r="AE393" s="962"/>
      <c r="AF393" s="962"/>
      <c r="AG393" s="962"/>
      <c r="AH393" s="962"/>
      <c r="AI393" s="963"/>
    </row>
    <row r="394" spans="2:35" s="2" customFormat="1" ht="13.5" customHeight="1">
      <c r="B394" s="788"/>
      <c r="C394" s="814" t="s">
        <v>19</v>
      </c>
      <c r="D394" s="815"/>
      <c r="E394" s="816" t="s">
        <v>20</v>
      </c>
      <c r="F394" s="817"/>
      <c r="G394" s="817"/>
      <c r="H394" s="817"/>
      <c r="I394" s="817"/>
      <c r="J394" s="817"/>
      <c r="K394" s="817"/>
      <c r="L394" s="817"/>
      <c r="M394" s="817"/>
      <c r="N394" s="817"/>
      <c r="O394" s="817"/>
      <c r="P394" s="817"/>
      <c r="Q394" s="817"/>
      <c r="R394" s="817"/>
      <c r="S394" s="817"/>
      <c r="T394" s="818"/>
      <c r="U394" s="798"/>
      <c r="V394" s="799"/>
      <c r="W394" s="800"/>
      <c r="X394" s="819" t="s">
        <v>21</v>
      </c>
      <c r="Y394" s="820"/>
      <c r="Z394" s="978" t="s">
        <v>520</v>
      </c>
      <c r="AA394" s="979"/>
      <c r="AB394" s="979"/>
      <c r="AC394" s="979"/>
      <c r="AD394" s="979"/>
      <c r="AE394" s="979"/>
      <c r="AF394" s="979"/>
      <c r="AG394" s="979"/>
      <c r="AH394" s="979"/>
      <c r="AI394" s="980"/>
    </row>
    <row r="395" spans="2:35" s="2" customFormat="1" ht="13.5" customHeight="1" thickBot="1">
      <c r="B395" s="789"/>
      <c r="C395" s="829" t="s">
        <v>23</v>
      </c>
      <c r="D395" s="830"/>
      <c r="E395" s="831" t="s">
        <v>158</v>
      </c>
      <c r="F395" s="832"/>
      <c r="G395" s="832"/>
      <c r="H395" s="832"/>
      <c r="I395" s="832"/>
      <c r="J395" s="832"/>
      <c r="K395" s="832"/>
      <c r="L395" s="832"/>
      <c r="M395" s="832"/>
      <c r="N395" s="832"/>
      <c r="O395" s="832"/>
      <c r="P395" s="832"/>
      <c r="Q395" s="832"/>
      <c r="R395" s="832"/>
      <c r="S395" s="832"/>
      <c r="T395" s="833"/>
      <c r="U395" s="801"/>
      <c r="V395" s="802"/>
      <c r="W395" s="803"/>
      <c r="X395" s="821"/>
      <c r="Y395" s="822"/>
      <c r="Z395" s="981"/>
      <c r="AA395" s="982"/>
      <c r="AB395" s="982"/>
      <c r="AC395" s="982"/>
      <c r="AD395" s="982"/>
      <c r="AE395" s="982"/>
      <c r="AF395" s="982"/>
      <c r="AG395" s="982"/>
      <c r="AH395" s="982"/>
      <c r="AI395" s="983"/>
    </row>
    <row r="396" spans="2:35" ht="13.5" thickBot="1"/>
    <row r="397" spans="2:35" ht="15.75" customHeight="1">
      <c r="B397" s="772" t="s">
        <v>872</v>
      </c>
      <c r="C397" s="773"/>
      <c r="D397" s="774"/>
      <c r="E397" s="726" t="s">
        <v>521</v>
      </c>
      <c r="F397" s="727"/>
      <c r="G397" s="727"/>
      <c r="H397" s="775"/>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5"/>
    </row>
    <row r="398" spans="2:35" ht="15.75" customHeight="1" thickBot="1">
      <c r="B398" s="780" t="s">
        <v>27</v>
      </c>
      <c r="C398" s="781"/>
      <c r="D398" s="782"/>
      <c r="E398" s="412"/>
      <c r="F398" s="412"/>
      <c r="G398" s="412"/>
      <c r="H398" s="413"/>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7"/>
    </row>
    <row r="399" spans="2:35" ht="13.5" customHeight="1" thickBot="1">
      <c r="B399" s="749" t="s">
        <v>28</v>
      </c>
      <c r="C399" s="749" t="s">
        <v>29</v>
      </c>
      <c r="D399" s="751" t="s">
        <v>30</v>
      </c>
      <c r="E399" s="751" t="s">
        <v>31</v>
      </c>
      <c r="F399" s="751" t="s">
        <v>32</v>
      </c>
      <c r="G399" s="752" t="s">
        <v>33</v>
      </c>
      <c r="H399" s="785" t="s">
        <v>34</v>
      </c>
      <c r="I399" s="776" t="s">
        <v>35</v>
      </c>
      <c r="J399" s="764"/>
      <c r="K399" s="776" t="s">
        <v>36</v>
      </c>
      <c r="L399" s="776"/>
      <c r="M399" s="763" t="s">
        <v>37</v>
      </c>
      <c r="N399" s="764"/>
      <c r="O399" s="776" t="s">
        <v>38</v>
      </c>
      <c r="P399" s="776"/>
      <c r="Q399" s="763" t="s">
        <v>39</v>
      </c>
      <c r="R399" s="764"/>
      <c r="S399" s="776" t="s">
        <v>40</v>
      </c>
      <c r="T399" s="776"/>
      <c r="U399" s="763" t="s">
        <v>41</v>
      </c>
      <c r="V399" s="764"/>
      <c r="W399" s="776" t="s">
        <v>42</v>
      </c>
      <c r="X399" s="776"/>
      <c r="Y399" s="763" t="s">
        <v>43</v>
      </c>
      <c r="Z399" s="764"/>
      <c r="AA399" s="776" t="s">
        <v>44</v>
      </c>
      <c r="AB399" s="776"/>
      <c r="AC399" s="763" t="s">
        <v>45</v>
      </c>
      <c r="AD399" s="764"/>
      <c r="AE399" s="776" t="s">
        <v>46</v>
      </c>
      <c r="AF399" s="776"/>
      <c r="AG399" s="731" t="s">
        <v>47</v>
      </c>
      <c r="AH399" s="731" t="s">
        <v>48</v>
      </c>
      <c r="AI399" s="731" t="s">
        <v>49</v>
      </c>
    </row>
    <row r="400" spans="2:35" ht="13.5" thickBot="1">
      <c r="B400" s="750"/>
      <c r="C400" s="750"/>
      <c r="D400" s="752"/>
      <c r="E400" s="752"/>
      <c r="F400" s="752"/>
      <c r="G400" s="754"/>
      <c r="H400" s="924"/>
      <c r="I400" s="421" t="s">
        <v>50</v>
      </c>
      <c r="J400" s="410" t="s">
        <v>51</v>
      </c>
      <c r="K400" s="418" t="s">
        <v>50</v>
      </c>
      <c r="L400" s="410" t="s">
        <v>51</v>
      </c>
      <c r="M400" s="418" t="s">
        <v>50</v>
      </c>
      <c r="N400" s="410" t="s">
        <v>51</v>
      </c>
      <c r="O400" s="418" t="s">
        <v>50</v>
      </c>
      <c r="P400" s="410" t="s">
        <v>51</v>
      </c>
      <c r="Q400" s="418" t="s">
        <v>50</v>
      </c>
      <c r="R400" s="410" t="s">
        <v>51</v>
      </c>
      <c r="S400" s="418" t="s">
        <v>50</v>
      </c>
      <c r="T400" s="410" t="s">
        <v>51</v>
      </c>
      <c r="U400" s="418" t="s">
        <v>50</v>
      </c>
      <c r="V400" s="410" t="s">
        <v>51</v>
      </c>
      <c r="W400" s="418" t="s">
        <v>50</v>
      </c>
      <c r="X400" s="410" t="s">
        <v>51</v>
      </c>
      <c r="Y400" s="418" t="s">
        <v>50</v>
      </c>
      <c r="Z400" s="410" t="s">
        <v>51</v>
      </c>
      <c r="AA400" s="418" t="s">
        <v>50</v>
      </c>
      <c r="AB400" s="410" t="s">
        <v>51</v>
      </c>
      <c r="AC400" s="418" t="s">
        <v>50</v>
      </c>
      <c r="AD400" s="410" t="s">
        <v>51</v>
      </c>
      <c r="AE400" s="418" t="s">
        <v>50</v>
      </c>
      <c r="AF400" s="410" t="s">
        <v>51</v>
      </c>
      <c r="AG400" s="757"/>
      <c r="AH400" s="757"/>
      <c r="AI400" s="757"/>
    </row>
    <row r="401" spans="2:35" ht="63.75">
      <c r="B401" s="964">
        <v>0.4</v>
      </c>
      <c r="C401" s="3" t="s">
        <v>52</v>
      </c>
      <c r="D401" s="77" t="s">
        <v>522</v>
      </c>
      <c r="E401" s="3">
        <v>70</v>
      </c>
      <c r="F401" s="3" t="s">
        <v>523</v>
      </c>
      <c r="G401" s="3">
        <v>0</v>
      </c>
      <c r="H401" s="5" t="s">
        <v>524</v>
      </c>
      <c r="I401" s="82"/>
      <c r="J401" s="83"/>
      <c r="K401" s="84"/>
      <c r="L401" s="85"/>
      <c r="M401" s="82">
        <v>0.5</v>
      </c>
      <c r="N401" s="83"/>
      <c r="O401" s="84"/>
      <c r="P401" s="85"/>
      <c r="Q401" s="82"/>
      <c r="R401" s="83"/>
      <c r="S401" s="84">
        <v>0.5</v>
      </c>
      <c r="T401" s="214"/>
      <c r="U401" s="40"/>
      <c r="V401" s="41"/>
      <c r="W401" s="40"/>
      <c r="X401" s="41"/>
      <c r="Y401" s="40"/>
      <c r="Z401" s="41"/>
      <c r="AA401" s="40"/>
      <c r="AB401" s="41"/>
      <c r="AC401" s="40"/>
      <c r="AD401" s="41"/>
      <c r="AE401" s="163"/>
      <c r="AF401" s="161"/>
      <c r="AG401" s="47">
        <f t="shared" ref="AG401:AH402" si="37">+I401+K401+M401+O401+Q401+S401+U401+W401+Y401+AA401+AC401+AE401</f>
        <v>1</v>
      </c>
      <c r="AH401" s="48">
        <f t="shared" si="37"/>
        <v>0</v>
      </c>
      <c r="AI401" s="60"/>
    </row>
    <row r="402" spans="2:35" ht="39" thickBot="1">
      <c r="B402" s="965"/>
      <c r="C402" s="8" t="s">
        <v>56</v>
      </c>
      <c r="D402" s="79" t="s">
        <v>525</v>
      </c>
      <c r="E402" s="8">
        <v>30</v>
      </c>
      <c r="F402" s="8" t="s">
        <v>523</v>
      </c>
      <c r="G402" s="8">
        <v>0</v>
      </c>
      <c r="H402" s="10" t="s">
        <v>524</v>
      </c>
      <c r="I402" s="101"/>
      <c r="J402" s="102"/>
      <c r="K402" s="99"/>
      <c r="L402" s="100"/>
      <c r="M402" s="101">
        <v>0.5</v>
      </c>
      <c r="N402" s="102"/>
      <c r="O402" s="99"/>
      <c r="P402" s="100"/>
      <c r="Q402" s="101"/>
      <c r="R402" s="102"/>
      <c r="S402" s="99">
        <v>0.5</v>
      </c>
      <c r="T402" s="148"/>
      <c r="U402" s="50"/>
      <c r="V402" s="51"/>
      <c r="W402" s="50"/>
      <c r="X402" s="51"/>
      <c r="Y402" s="50"/>
      <c r="Z402" s="51"/>
      <c r="AA402" s="50"/>
      <c r="AB402" s="51"/>
      <c r="AC402" s="50"/>
      <c r="AD402" s="51"/>
      <c r="AE402" s="45"/>
      <c r="AF402" s="46"/>
      <c r="AG402" s="47">
        <f t="shared" si="37"/>
        <v>1</v>
      </c>
      <c r="AH402" s="48">
        <f t="shared" si="37"/>
        <v>0</v>
      </c>
      <c r="AI402" s="49"/>
    </row>
    <row r="403" spans="2:35" s="13" customFormat="1" ht="13.5" customHeight="1" thickBot="1">
      <c r="B403" s="11"/>
      <c r="C403" s="11"/>
      <c r="D403" s="11"/>
      <c r="E403" s="12"/>
      <c r="F403" s="11"/>
      <c r="G403" s="11"/>
      <c r="H403" s="11"/>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6"/>
    </row>
    <row r="404" spans="2:35" ht="15.75" customHeight="1">
      <c r="B404" s="772" t="s">
        <v>873</v>
      </c>
      <c r="C404" s="773"/>
      <c r="D404" s="774"/>
      <c r="E404" s="389" t="s">
        <v>526</v>
      </c>
      <c r="F404" s="404"/>
      <c r="G404" s="404"/>
      <c r="H404" s="404"/>
      <c r="I404" s="62"/>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5"/>
    </row>
    <row r="405" spans="2:35" ht="15.75" customHeight="1" thickBot="1">
      <c r="B405" s="890" t="s">
        <v>27</v>
      </c>
      <c r="C405" s="891"/>
      <c r="D405" s="892"/>
      <c r="E405" s="406"/>
      <c r="F405" s="406"/>
      <c r="G405" s="406"/>
      <c r="H405" s="406"/>
      <c r="I405" s="57"/>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7"/>
    </row>
    <row r="406" spans="2:35" ht="13.5" customHeight="1" thickBot="1">
      <c r="B406" s="749" t="s">
        <v>28</v>
      </c>
      <c r="C406" s="749" t="s">
        <v>29</v>
      </c>
      <c r="D406" s="751" t="s">
        <v>30</v>
      </c>
      <c r="E406" s="751" t="s">
        <v>64</v>
      </c>
      <c r="F406" s="751" t="s">
        <v>32</v>
      </c>
      <c r="G406" s="753" t="s">
        <v>33</v>
      </c>
      <c r="H406" s="751" t="s">
        <v>34</v>
      </c>
      <c r="I406" s="763" t="s">
        <v>35</v>
      </c>
      <c r="J406" s="764"/>
      <c r="K406" s="776" t="s">
        <v>36</v>
      </c>
      <c r="L406" s="776"/>
      <c r="M406" s="763" t="s">
        <v>37</v>
      </c>
      <c r="N406" s="764"/>
      <c r="O406" s="776" t="s">
        <v>38</v>
      </c>
      <c r="P406" s="776"/>
      <c r="Q406" s="763" t="s">
        <v>39</v>
      </c>
      <c r="R406" s="764"/>
      <c r="S406" s="776" t="s">
        <v>40</v>
      </c>
      <c r="T406" s="776"/>
      <c r="U406" s="763" t="s">
        <v>41</v>
      </c>
      <c r="V406" s="764"/>
      <c r="W406" s="776" t="s">
        <v>42</v>
      </c>
      <c r="X406" s="776"/>
      <c r="Y406" s="763" t="s">
        <v>43</v>
      </c>
      <c r="Z406" s="764"/>
      <c r="AA406" s="776" t="s">
        <v>44</v>
      </c>
      <c r="AB406" s="776"/>
      <c r="AC406" s="763" t="s">
        <v>45</v>
      </c>
      <c r="AD406" s="764"/>
      <c r="AE406" s="776" t="s">
        <v>46</v>
      </c>
      <c r="AF406" s="776"/>
      <c r="AG406" s="731" t="s">
        <v>47</v>
      </c>
      <c r="AH406" s="731" t="s">
        <v>48</v>
      </c>
      <c r="AI406" s="731" t="s">
        <v>49</v>
      </c>
    </row>
    <row r="407" spans="2:35" ht="13.5" thickBot="1">
      <c r="B407" s="750"/>
      <c r="C407" s="750"/>
      <c r="D407" s="752"/>
      <c r="E407" s="752"/>
      <c r="F407" s="752"/>
      <c r="G407" s="754"/>
      <c r="H407" s="752"/>
      <c r="I407" s="39" t="s">
        <v>50</v>
      </c>
      <c r="J407" s="403" t="s">
        <v>51</v>
      </c>
      <c r="K407" s="39" t="s">
        <v>50</v>
      </c>
      <c r="L407" s="403" t="s">
        <v>51</v>
      </c>
      <c r="M407" s="39" t="s">
        <v>50</v>
      </c>
      <c r="N407" s="403" t="s">
        <v>51</v>
      </c>
      <c r="O407" s="39" t="s">
        <v>50</v>
      </c>
      <c r="P407" s="403" t="s">
        <v>51</v>
      </c>
      <c r="Q407" s="39" t="s">
        <v>50</v>
      </c>
      <c r="R407" s="403" t="s">
        <v>51</v>
      </c>
      <c r="S407" s="39" t="s">
        <v>50</v>
      </c>
      <c r="T407" s="403" t="s">
        <v>51</v>
      </c>
      <c r="U407" s="39" t="s">
        <v>50</v>
      </c>
      <c r="V407" s="403" t="s">
        <v>51</v>
      </c>
      <c r="W407" s="39" t="s">
        <v>50</v>
      </c>
      <c r="X407" s="403" t="s">
        <v>51</v>
      </c>
      <c r="Y407" s="39" t="s">
        <v>50</v>
      </c>
      <c r="Z407" s="403" t="s">
        <v>51</v>
      </c>
      <c r="AA407" s="39" t="s">
        <v>50</v>
      </c>
      <c r="AB407" s="403" t="s">
        <v>51</v>
      </c>
      <c r="AC407" s="39" t="s">
        <v>50</v>
      </c>
      <c r="AD407" s="403" t="s">
        <v>51</v>
      </c>
      <c r="AE407" s="39" t="s">
        <v>50</v>
      </c>
      <c r="AF407" s="403" t="s">
        <v>51</v>
      </c>
      <c r="AG407" s="732"/>
      <c r="AH407" s="732"/>
      <c r="AI407" s="732"/>
    </row>
    <row r="408" spans="2:35" ht="51.75" thickBot="1">
      <c r="B408" s="201">
        <v>0.4</v>
      </c>
      <c r="C408" s="203" t="s">
        <v>65</v>
      </c>
      <c r="D408" s="365" t="s">
        <v>527</v>
      </c>
      <c r="E408" s="204">
        <v>1</v>
      </c>
      <c r="F408" s="203" t="s">
        <v>528</v>
      </c>
      <c r="G408" s="203">
        <v>0</v>
      </c>
      <c r="H408" s="205" t="s">
        <v>529</v>
      </c>
      <c r="I408" s="367">
        <v>0.17</v>
      </c>
      <c r="J408" s="391"/>
      <c r="K408" s="392">
        <v>0.16600000000000001</v>
      </c>
      <c r="L408" s="391"/>
      <c r="M408" s="392">
        <v>0.16600000000000001</v>
      </c>
      <c r="N408" s="391"/>
      <c r="O408" s="392">
        <v>0.16600000000000001</v>
      </c>
      <c r="P408" s="391"/>
      <c r="Q408" s="392">
        <v>0.16600000000000001</v>
      </c>
      <c r="R408" s="391"/>
      <c r="S408" s="392">
        <v>0.17</v>
      </c>
      <c r="T408" s="393"/>
      <c r="U408" s="394"/>
      <c r="V408" s="393"/>
      <c r="W408" s="395"/>
      <c r="X408" s="393"/>
      <c r="Y408" s="395"/>
      <c r="Z408" s="393"/>
      <c r="AA408" s="395"/>
      <c r="AB408" s="393"/>
      <c r="AC408" s="395"/>
      <c r="AD408" s="393"/>
      <c r="AE408" s="395"/>
      <c r="AF408" s="187"/>
      <c r="AG408" s="137">
        <f t="shared" ref="AG408:AH408" si="38">+I408+K408+M408+O408+Q408+S408+U408+W408+Y408+AA408+AC408+AE408</f>
        <v>1.004</v>
      </c>
      <c r="AH408" s="390">
        <f t="shared" si="38"/>
        <v>0</v>
      </c>
      <c r="AI408" s="167"/>
    </row>
    <row r="409" spans="2:35" s="20" customFormat="1" ht="13.5" thickBot="1">
      <c r="B409" s="12"/>
      <c r="C409" s="11"/>
      <c r="D409" s="11"/>
      <c r="E409" s="12"/>
      <c r="F409" s="11"/>
      <c r="G409" s="11"/>
      <c r="H409" s="11"/>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6"/>
    </row>
    <row r="410" spans="2:35">
      <c r="B410" s="772" t="s">
        <v>874</v>
      </c>
      <c r="C410" s="773"/>
      <c r="D410" s="774"/>
      <c r="E410" s="772" t="s">
        <v>99</v>
      </c>
      <c r="F410" s="773"/>
      <c r="G410" s="773"/>
      <c r="H410" s="774"/>
      <c r="I410" s="62"/>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5"/>
    </row>
    <row r="411" spans="2:35" ht="13.5" thickBot="1">
      <c r="B411" s="890" t="s">
        <v>27</v>
      </c>
      <c r="C411" s="891"/>
      <c r="D411" s="892"/>
      <c r="E411" s="406"/>
      <c r="F411" s="406"/>
      <c r="G411" s="406"/>
      <c r="H411" s="406"/>
      <c r="I411" s="57"/>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7"/>
    </row>
    <row r="412" spans="2:35" ht="13.5" thickBot="1">
      <c r="B412" s="749" t="s">
        <v>28</v>
      </c>
      <c r="C412" s="749" t="s">
        <v>29</v>
      </c>
      <c r="D412" s="751" t="s">
        <v>30</v>
      </c>
      <c r="E412" s="751" t="s">
        <v>64</v>
      </c>
      <c r="F412" s="751" t="s">
        <v>32</v>
      </c>
      <c r="G412" s="753" t="s">
        <v>33</v>
      </c>
      <c r="H412" s="751" t="s">
        <v>34</v>
      </c>
      <c r="I412" s="763" t="s">
        <v>35</v>
      </c>
      <c r="J412" s="764"/>
      <c r="K412" s="776" t="s">
        <v>36</v>
      </c>
      <c r="L412" s="776"/>
      <c r="M412" s="763" t="s">
        <v>37</v>
      </c>
      <c r="N412" s="764"/>
      <c r="O412" s="776" t="s">
        <v>38</v>
      </c>
      <c r="P412" s="776"/>
      <c r="Q412" s="763" t="s">
        <v>39</v>
      </c>
      <c r="R412" s="764"/>
      <c r="S412" s="776" t="s">
        <v>40</v>
      </c>
      <c r="T412" s="776"/>
      <c r="U412" s="763" t="s">
        <v>41</v>
      </c>
      <c r="V412" s="764"/>
      <c r="W412" s="776" t="s">
        <v>42</v>
      </c>
      <c r="X412" s="776"/>
      <c r="Y412" s="763" t="s">
        <v>43</v>
      </c>
      <c r="Z412" s="764"/>
      <c r="AA412" s="776" t="s">
        <v>44</v>
      </c>
      <c r="AB412" s="776"/>
      <c r="AC412" s="763" t="s">
        <v>45</v>
      </c>
      <c r="AD412" s="764"/>
      <c r="AE412" s="776" t="s">
        <v>46</v>
      </c>
      <c r="AF412" s="776"/>
      <c r="AG412" s="731" t="s">
        <v>47</v>
      </c>
      <c r="AH412" s="731" t="s">
        <v>48</v>
      </c>
      <c r="AI412" s="731" t="s">
        <v>49</v>
      </c>
    </row>
    <row r="413" spans="2:35" ht="24" customHeight="1" thickBot="1">
      <c r="B413" s="750"/>
      <c r="C413" s="750"/>
      <c r="D413" s="752"/>
      <c r="E413" s="752"/>
      <c r="F413" s="752"/>
      <c r="G413" s="754"/>
      <c r="H413" s="752"/>
      <c r="I413" s="39" t="s">
        <v>50</v>
      </c>
      <c r="J413" s="403" t="s">
        <v>51</v>
      </c>
      <c r="K413" s="39" t="s">
        <v>50</v>
      </c>
      <c r="L413" s="403" t="s">
        <v>51</v>
      </c>
      <c r="M413" s="39" t="s">
        <v>50</v>
      </c>
      <c r="N413" s="403" t="s">
        <v>51</v>
      </c>
      <c r="O413" s="39" t="s">
        <v>50</v>
      </c>
      <c r="P413" s="403" t="s">
        <v>51</v>
      </c>
      <c r="Q413" s="39" t="s">
        <v>50</v>
      </c>
      <c r="R413" s="403" t="s">
        <v>51</v>
      </c>
      <c r="S413" s="39" t="s">
        <v>50</v>
      </c>
      <c r="T413" s="403" t="s">
        <v>51</v>
      </c>
      <c r="U413" s="39" t="s">
        <v>50</v>
      </c>
      <c r="V413" s="403" t="s">
        <v>51</v>
      </c>
      <c r="W413" s="39" t="s">
        <v>50</v>
      </c>
      <c r="X413" s="403" t="s">
        <v>51</v>
      </c>
      <c r="Y413" s="39" t="s">
        <v>50</v>
      </c>
      <c r="Z413" s="403" t="s">
        <v>51</v>
      </c>
      <c r="AA413" s="39" t="s">
        <v>50</v>
      </c>
      <c r="AB413" s="403" t="s">
        <v>51</v>
      </c>
      <c r="AC413" s="39" t="s">
        <v>50</v>
      </c>
      <c r="AD413" s="403" t="s">
        <v>51</v>
      </c>
      <c r="AE413" s="39" t="s">
        <v>50</v>
      </c>
      <c r="AF413" s="403" t="s">
        <v>51</v>
      </c>
      <c r="AG413" s="732"/>
      <c r="AH413" s="732"/>
      <c r="AI413" s="732"/>
    </row>
    <row r="414" spans="2:35" ht="25.5">
      <c r="B414" s="834">
        <v>0.2</v>
      </c>
      <c r="C414" s="3" t="s">
        <v>100</v>
      </c>
      <c r="D414" s="77" t="s">
        <v>101</v>
      </c>
      <c r="E414" s="21">
        <v>0.7</v>
      </c>
      <c r="F414" s="21" t="s">
        <v>102</v>
      </c>
      <c r="G414" s="3"/>
      <c r="H414" s="5" t="s">
        <v>103</v>
      </c>
      <c r="I414" s="40"/>
      <c r="J414" s="63"/>
      <c r="K414" s="64"/>
      <c r="L414" s="63"/>
      <c r="M414" s="64">
        <v>0.5</v>
      </c>
      <c r="N414" s="63"/>
      <c r="O414" s="64"/>
      <c r="P414" s="63"/>
      <c r="Q414" s="64"/>
      <c r="R414" s="63"/>
      <c r="S414" s="64">
        <v>0.5</v>
      </c>
      <c r="T414" s="66"/>
      <c r="U414" s="65"/>
      <c r="V414" s="66"/>
      <c r="W414" s="65"/>
      <c r="X414" s="66"/>
      <c r="Y414" s="65"/>
      <c r="Z414" s="66"/>
      <c r="AA414" s="65"/>
      <c r="AB414" s="66"/>
      <c r="AC414" s="65"/>
      <c r="AD414" s="66"/>
      <c r="AE414" s="65"/>
      <c r="AF414" s="66"/>
      <c r="AG414" s="65">
        <f t="shared" ref="AG414:AH415" si="39">+I414+K414+M414+O414+Q414+S414+U414+W414+Y414+AA414+AC414+AE414</f>
        <v>1</v>
      </c>
      <c r="AH414" s="66">
        <f t="shared" si="39"/>
        <v>0</v>
      </c>
      <c r="AI414" s="67"/>
    </row>
    <row r="415" spans="2:35" ht="39" thickBot="1">
      <c r="B415" s="835"/>
      <c r="C415" s="8" t="s">
        <v>94</v>
      </c>
      <c r="D415" s="115" t="s">
        <v>104</v>
      </c>
      <c r="E415" s="22">
        <v>0.3</v>
      </c>
      <c r="F415" s="22" t="s">
        <v>105</v>
      </c>
      <c r="G415" s="8"/>
      <c r="H415" s="10" t="s">
        <v>106</v>
      </c>
      <c r="I415" s="1385"/>
      <c r="J415" s="1373"/>
      <c r="K415" s="1385"/>
      <c r="L415" s="1373"/>
      <c r="M415" s="1385"/>
      <c r="N415" s="1386"/>
      <c r="O415" s="1387">
        <v>0.33333333333333337</v>
      </c>
      <c r="P415" s="1386"/>
      <c r="Q415" s="1387">
        <v>0.33333333333333337</v>
      </c>
      <c r="R415" s="1386"/>
      <c r="S415" s="1387">
        <v>0.33333333333333337</v>
      </c>
      <c r="T415" s="71"/>
      <c r="U415" s="70"/>
      <c r="V415" s="71"/>
      <c r="W415" s="70"/>
      <c r="X415" s="71"/>
      <c r="Y415" s="70"/>
      <c r="Z415" s="71"/>
      <c r="AA415" s="70"/>
      <c r="AB415" s="71"/>
      <c r="AC415" s="70"/>
      <c r="AD415" s="71"/>
      <c r="AE415" s="70"/>
      <c r="AF415" s="71"/>
      <c r="AG415" s="70">
        <f t="shared" si="39"/>
        <v>1</v>
      </c>
      <c r="AH415" s="71">
        <f t="shared" si="39"/>
        <v>0</v>
      </c>
      <c r="AI415" s="72"/>
    </row>
    <row r="416" spans="2:35" ht="13.5" thickBot="1"/>
    <row r="417" spans="2:35" s="2" customFormat="1">
      <c r="B417" s="765" t="s">
        <v>4</v>
      </c>
      <c r="C417" s="766"/>
      <c r="D417" s="767" t="s">
        <v>5</v>
      </c>
      <c r="E417" s="768"/>
      <c r="F417" s="768"/>
      <c r="G417" s="768"/>
      <c r="H417" s="768"/>
      <c r="I417" s="768"/>
      <c r="J417" s="769"/>
      <c r="K417" s="933" t="s">
        <v>240</v>
      </c>
      <c r="L417" s="934"/>
      <c r="M417" s="934"/>
      <c r="N417" s="934"/>
      <c r="O417" s="934"/>
      <c r="P417" s="934"/>
      <c r="Q417" s="934"/>
      <c r="R417" s="934"/>
      <c r="S417" s="934"/>
      <c r="T417" s="934"/>
      <c r="U417" s="934"/>
      <c r="V417" s="934"/>
      <c r="W417" s="934"/>
      <c r="X417" s="934"/>
      <c r="Y417" s="934"/>
      <c r="Z417" s="934"/>
      <c r="AA417" s="934"/>
      <c r="AB417" s="934"/>
      <c r="AC417" s="934"/>
      <c r="AD417" s="934"/>
      <c r="AE417" s="934"/>
      <c r="AF417" s="934"/>
      <c r="AG417" s="934"/>
      <c r="AH417" s="934"/>
      <c r="AI417" s="935"/>
    </row>
    <row r="418" spans="2:35" s="2" customFormat="1">
      <c r="B418" s="1118">
        <v>2016</v>
      </c>
      <c r="C418" s="1119"/>
      <c r="D418" s="843" t="s">
        <v>7</v>
      </c>
      <c r="E418" s="844"/>
      <c r="F418" s="844"/>
      <c r="G418" s="844"/>
      <c r="H418" s="844"/>
      <c r="I418" s="844"/>
      <c r="J418" s="845"/>
      <c r="K418" s="940" t="s">
        <v>241</v>
      </c>
      <c r="L418" s="941"/>
      <c r="M418" s="941"/>
      <c r="N418" s="941"/>
      <c r="O418" s="941"/>
      <c r="P418" s="941"/>
      <c r="Q418" s="941"/>
      <c r="R418" s="941"/>
      <c r="S418" s="941"/>
      <c r="T418" s="941"/>
      <c r="U418" s="941"/>
      <c r="V418" s="941"/>
      <c r="W418" s="941"/>
      <c r="X418" s="941"/>
      <c r="Y418" s="941"/>
      <c r="Z418" s="941"/>
      <c r="AA418" s="941"/>
      <c r="AB418" s="941"/>
      <c r="AC418" s="941"/>
      <c r="AD418" s="941"/>
      <c r="AE418" s="941"/>
      <c r="AF418" s="941"/>
      <c r="AG418" s="941"/>
      <c r="AH418" s="941"/>
      <c r="AI418" s="942"/>
    </row>
    <row r="419" spans="2:35" s="2" customFormat="1" ht="13.5" thickBot="1">
      <c r="B419" s="1120"/>
      <c r="C419" s="1121"/>
      <c r="D419" s="849" t="s">
        <v>9</v>
      </c>
      <c r="E419" s="850"/>
      <c r="F419" s="850"/>
      <c r="G419" s="850"/>
      <c r="H419" s="850"/>
      <c r="I419" s="850"/>
      <c r="J419" s="851"/>
      <c r="K419" s="943" t="s">
        <v>242</v>
      </c>
      <c r="L419" s="944"/>
      <c r="M419" s="944"/>
      <c r="N419" s="944"/>
      <c r="O419" s="944"/>
      <c r="P419" s="944"/>
      <c r="Q419" s="944"/>
      <c r="R419" s="944"/>
      <c r="S419" s="944"/>
      <c r="T419" s="944"/>
      <c r="U419" s="944"/>
      <c r="V419" s="944"/>
      <c r="W419" s="944"/>
      <c r="X419" s="944"/>
      <c r="Y419" s="944"/>
      <c r="Z419" s="944"/>
      <c r="AA419" s="944"/>
      <c r="AB419" s="944"/>
      <c r="AC419" s="944"/>
      <c r="AD419" s="944"/>
      <c r="AE419" s="944"/>
      <c r="AF419" s="944"/>
      <c r="AG419" s="944"/>
      <c r="AH419" s="944"/>
      <c r="AI419" s="945"/>
    </row>
    <row r="420" spans="2:35" ht="25.5" customHeight="1" thickBot="1"/>
    <row r="421" spans="2:35" s="2" customFormat="1" ht="15.75" customHeight="1">
      <c r="B421" s="787" t="s">
        <v>11</v>
      </c>
      <c r="C421" s="790" t="s">
        <v>12</v>
      </c>
      <c r="D421" s="791"/>
      <c r="E421" s="792" t="s">
        <v>243</v>
      </c>
      <c r="F421" s="793"/>
      <c r="G421" s="793"/>
      <c r="H421" s="793"/>
      <c r="I421" s="793"/>
      <c r="J421" s="793"/>
      <c r="K421" s="793"/>
      <c r="L421" s="793"/>
      <c r="M421" s="793"/>
      <c r="N421" s="793"/>
      <c r="O421" s="793"/>
      <c r="P421" s="793"/>
      <c r="Q421" s="793"/>
      <c r="R421" s="793"/>
      <c r="S421" s="793"/>
      <c r="T421" s="794"/>
      <c r="U421" s="795" t="s">
        <v>14</v>
      </c>
      <c r="V421" s="796"/>
      <c r="W421" s="797"/>
      <c r="X421" s="804" t="s">
        <v>15</v>
      </c>
      <c r="Y421" s="805"/>
      <c r="Z421" s="808" t="s">
        <v>244</v>
      </c>
      <c r="AA421" s="809"/>
      <c r="AB421" s="809"/>
      <c r="AC421" s="809"/>
      <c r="AD421" s="809"/>
      <c r="AE421" s="809"/>
      <c r="AF421" s="809"/>
      <c r="AG421" s="809"/>
      <c r="AH421" s="809"/>
      <c r="AI421" s="810"/>
    </row>
    <row r="422" spans="2:35" s="2" customFormat="1" ht="15.75" customHeight="1">
      <c r="B422" s="788"/>
      <c r="C422" s="814" t="s">
        <v>17</v>
      </c>
      <c r="D422" s="815"/>
      <c r="E422" s="816" t="s">
        <v>245</v>
      </c>
      <c r="F422" s="817"/>
      <c r="G422" s="817"/>
      <c r="H422" s="817"/>
      <c r="I422" s="817"/>
      <c r="J422" s="817"/>
      <c r="K422" s="817"/>
      <c r="L422" s="817"/>
      <c r="M422" s="817"/>
      <c r="N422" s="817"/>
      <c r="O422" s="817"/>
      <c r="P422" s="817"/>
      <c r="Q422" s="817"/>
      <c r="R422" s="817"/>
      <c r="S422" s="817"/>
      <c r="T422" s="818"/>
      <c r="U422" s="798"/>
      <c r="V422" s="799"/>
      <c r="W422" s="800"/>
      <c r="X422" s="806"/>
      <c r="Y422" s="807"/>
      <c r="Z422" s="811"/>
      <c r="AA422" s="812"/>
      <c r="AB422" s="812"/>
      <c r="AC422" s="812"/>
      <c r="AD422" s="812"/>
      <c r="AE422" s="812"/>
      <c r="AF422" s="812"/>
      <c r="AG422" s="812"/>
      <c r="AH422" s="812"/>
      <c r="AI422" s="813"/>
    </row>
    <row r="423" spans="2:35" s="2" customFormat="1" ht="15.75" customHeight="1">
      <c r="B423" s="788"/>
      <c r="C423" s="814" t="s">
        <v>19</v>
      </c>
      <c r="D423" s="815"/>
      <c r="E423" s="816" t="s">
        <v>246</v>
      </c>
      <c r="F423" s="817"/>
      <c r="G423" s="817"/>
      <c r="H423" s="817"/>
      <c r="I423" s="817"/>
      <c r="J423" s="817"/>
      <c r="K423" s="817"/>
      <c r="L423" s="817"/>
      <c r="M423" s="817"/>
      <c r="N423" s="817"/>
      <c r="O423" s="817"/>
      <c r="P423" s="817"/>
      <c r="Q423" s="817"/>
      <c r="R423" s="817"/>
      <c r="S423" s="817"/>
      <c r="T423" s="818"/>
      <c r="U423" s="798"/>
      <c r="V423" s="799"/>
      <c r="W423" s="800"/>
      <c r="X423" s="819" t="s">
        <v>21</v>
      </c>
      <c r="Y423" s="820"/>
      <c r="Z423" s="823" t="s">
        <v>247</v>
      </c>
      <c r="AA423" s="824"/>
      <c r="AB423" s="824"/>
      <c r="AC423" s="824"/>
      <c r="AD423" s="824"/>
      <c r="AE423" s="824"/>
      <c r="AF423" s="824"/>
      <c r="AG423" s="824"/>
      <c r="AH423" s="824"/>
      <c r="AI423" s="825"/>
    </row>
    <row r="424" spans="2:35" s="2" customFormat="1" ht="15.75" customHeight="1" thickBot="1">
      <c r="B424" s="789"/>
      <c r="C424" s="829" t="s">
        <v>23</v>
      </c>
      <c r="D424" s="830"/>
      <c r="E424" s="831" t="s">
        <v>248</v>
      </c>
      <c r="F424" s="832"/>
      <c r="G424" s="832"/>
      <c r="H424" s="832"/>
      <c r="I424" s="832"/>
      <c r="J424" s="832"/>
      <c r="K424" s="832"/>
      <c r="L424" s="832"/>
      <c r="M424" s="832"/>
      <c r="N424" s="832"/>
      <c r="O424" s="832"/>
      <c r="P424" s="832"/>
      <c r="Q424" s="832"/>
      <c r="R424" s="832"/>
      <c r="S424" s="832"/>
      <c r="T424" s="833"/>
      <c r="U424" s="801"/>
      <c r="V424" s="802"/>
      <c r="W424" s="803"/>
      <c r="X424" s="821"/>
      <c r="Y424" s="822"/>
      <c r="Z424" s="826"/>
      <c r="AA424" s="827"/>
      <c r="AB424" s="827"/>
      <c r="AC424" s="827"/>
      <c r="AD424" s="827"/>
      <c r="AE424" s="827"/>
      <c r="AF424" s="827"/>
      <c r="AG424" s="827"/>
      <c r="AH424" s="827"/>
      <c r="AI424" s="828"/>
    </row>
    <row r="425" spans="2:35" ht="13.5" thickBot="1"/>
    <row r="426" spans="2:35" ht="15.75" customHeight="1">
      <c r="B426" s="772" t="s">
        <v>872</v>
      </c>
      <c r="C426" s="773"/>
      <c r="D426" s="774"/>
      <c r="E426" s="1122" t="s">
        <v>249</v>
      </c>
      <c r="F426" s="1123"/>
      <c r="G426" s="1123"/>
      <c r="H426" s="1123"/>
      <c r="I426" s="1123"/>
      <c r="J426" s="1123"/>
      <c r="K426" s="1123"/>
      <c r="L426" s="1123"/>
      <c r="M426" s="1123"/>
      <c r="N426" s="1123"/>
      <c r="O426" s="1123"/>
      <c r="P426" s="1123"/>
      <c r="Q426" s="1123"/>
      <c r="R426" s="1123"/>
      <c r="S426" s="1123"/>
      <c r="T426" s="1123"/>
      <c r="U426" s="1123"/>
      <c r="V426" s="1123"/>
      <c r="W426" s="1123"/>
      <c r="X426" s="1123"/>
      <c r="Y426" s="1123"/>
      <c r="Z426" s="1123"/>
      <c r="AA426" s="1123"/>
      <c r="AB426" s="1123"/>
      <c r="AC426" s="1123"/>
      <c r="AD426" s="1123"/>
      <c r="AE426" s="1123"/>
      <c r="AF426" s="1123"/>
      <c r="AG426" s="1123"/>
      <c r="AH426" s="1123"/>
      <c r="AI426" s="1124"/>
    </row>
    <row r="427" spans="2:35" ht="15.75" customHeight="1" thickBot="1">
      <c r="B427" s="780" t="s">
        <v>27</v>
      </c>
      <c r="C427" s="781"/>
      <c r="D427" s="782"/>
      <c r="E427" s="1125" t="s">
        <v>250</v>
      </c>
      <c r="F427" s="1126"/>
      <c r="G427" s="1126"/>
      <c r="H427" s="1126"/>
      <c r="I427" s="1126"/>
      <c r="J427" s="1126"/>
      <c r="K427" s="1126"/>
      <c r="L427" s="1126"/>
      <c r="M427" s="1126"/>
      <c r="N427" s="1126"/>
      <c r="O427" s="1126"/>
      <c r="P427" s="1126"/>
      <c r="Q427" s="1126"/>
      <c r="R427" s="1126"/>
      <c r="S427" s="1126"/>
      <c r="T427" s="1126"/>
      <c r="U427" s="1126"/>
      <c r="V427" s="1126"/>
      <c r="W427" s="1126"/>
      <c r="X427" s="1126"/>
      <c r="Y427" s="1126"/>
      <c r="Z427" s="1126"/>
      <c r="AA427" s="1126"/>
      <c r="AB427" s="1126"/>
      <c r="AC427" s="1126"/>
      <c r="AD427" s="1126"/>
      <c r="AE427" s="1126"/>
      <c r="AF427" s="1126"/>
      <c r="AG427" s="1126"/>
      <c r="AH427" s="1126"/>
      <c r="AI427" s="1127"/>
    </row>
    <row r="428" spans="2:35" ht="13.5" customHeight="1" thickBot="1">
      <c r="B428" s="749" t="s">
        <v>28</v>
      </c>
      <c r="C428" s="1128" t="s">
        <v>29</v>
      </c>
      <c r="D428" s="918" t="s">
        <v>30</v>
      </c>
      <c r="E428" s="1130" t="s">
        <v>31</v>
      </c>
      <c r="F428" s="751" t="s">
        <v>32</v>
      </c>
      <c r="G428" s="752" t="s">
        <v>33</v>
      </c>
      <c r="H428" s="785" t="s">
        <v>34</v>
      </c>
      <c r="I428" s="776" t="s">
        <v>35</v>
      </c>
      <c r="J428" s="764"/>
      <c r="K428" s="776" t="s">
        <v>36</v>
      </c>
      <c r="L428" s="776"/>
      <c r="M428" s="763" t="s">
        <v>37</v>
      </c>
      <c r="N428" s="764"/>
      <c r="O428" s="776" t="s">
        <v>38</v>
      </c>
      <c r="P428" s="776"/>
      <c r="Q428" s="763" t="s">
        <v>39</v>
      </c>
      <c r="R428" s="764"/>
      <c r="S428" s="776" t="s">
        <v>40</v>
      </c>
      <c r="T428" s="776"/>
      <c r="U428" s="763" t="s">
        <v>41</v>
      </c>
      <c r="V428" s="764"/>
      <c r="W428" s="776" t="s">
        <v>42</v>
      </c>
      <c r="X428" s="776"/>
      <c r="Y428" s="763" t="s">
        <v>43</v>
      </c>
      <c r="Z428" s="764"/>
      <c r="AA428" s="776" t="s">
        <v>44</v>
      </c>
      <c r="AB428" s="776"/>
      <c r="AC428" s="763" t="s">
        <v>45</v>
      </c>
      <c r="AD428" s="764"/>
      <c r="AE428" s="776" t="s">
        <v>46</v>
      </c>
      <c r="AF428" s="776"/>
      <c r="AG428" s="731" t="s">
        <v>47</v>
      </c>
      <c r="AH428" s="731" t="s">
        <v>48</v>
      </c>
      <c r="AI428" s="731" t="s">
        <v>49</v>
      </c>
    </row>
    <row r="429" spans="2:35" ht="13.5" thickBot="1">
      <c r="B429" s="750"/>
      <c r="C429" s="1129"/>
      <c r="D429" s="932"/>
      <c r="E429" s="921"/>
      <c r="F429" s="752"/>
      <c r="G429" s="754"/>
      <c r="H429" s="924"/>
      <c r="I429" s="421" t="s">
        <v>50</v>
      </c>
      <c r="J429" s="410" t="s">
        <v>51</v>
      </c>
      <c r="K429" s="418" t="s">
        <v>50</v>
      </c>
      <c r="L429" s="410" t="s">
        <v>51</v>
      </c>
      <c r="M429" s="418" t="s">
        <v>50</v>
      </c>
      <c r="N429" s="410" t="s">
        <v>51</v>
      </c>
      <c r="O429" s="418" t="s">
        <v>50</v>
      </c>
      <c r="P429" s="410" t="s">
        <v>51</v>
      </c>
      <c r="Q429" s="418" t="s">
        <v>50</v>
      </c>
      <c r="R429" s="410" t="s">
        <v>51</v>
      </c>
      <c r="S429" s="418" t="s">
        <v>50</v>
      </c>
      <c r="T429" s="410" t="s">
        <v>51</v>
      </c>
      <c r="U429" s="418" t="s">
        <v>50</v>
      </c>
      <c r="V429" s="410" t="s">
        <v>51</v>
      </c>
      <c r="W429" s="418" t="s">
        <v>50</v>
      </c>
      <c r="X429" s="410" t="s">
        <v>51</v>
      </c>
      <c r="Y429" s="418" t="s">
        <v>50</v>
      </c>
      <c r="Z429" s="410" t="s">
        <v>51</v>
      </c>
      <c r="AA429" s="418" t="s">
        <v>50</v>
      </c>
      <c r="AB429" s="410" t="s">
        <v>51</v>
      </c>
      <c r="AC429" s="418" t="s">
        <v>50</v>
      </c>
      <c r="AD429" s="410" t="s">
        <v>51</v>
      </c>
      <c r="AE429" s="418" t="s">
        <v>50</v>
      </c>
      <c r="AF429" s="410" t="s">
        <v>51</v>
      </c>
      <c r="AG429" s="757"/>
      <c r="AH429" s="757"/>
      <c r="AI429" s="757"/>
    </row>
    <row r="430" spans="2:35" ht="81.75" customHeight="1">
      <c r="B430" s="964">
        <v>0.3</v>
      </c>
      <c r="C430" s="3">
        <v>1.1000000000000001</v>
      </c>
      <c r="D430" s="77" t="s">
        <v>251</v>
      </c>
      <c r="E430" s="21">
        <v>7.0000000000000007E-2</v>
      </c>
      <c r="F430" s="3" t="s">
        <v>252</v>
      </c>
      <c r="G430" s="225">
        <v>40136000</v>
      </c>
      <c r="H430" s="5" t="s">
        <v>253</v>
      </c>
      <c r="I430" s="84"/>
      <c r="J430" s="83"/>
      <c r="K430" s="84">
        <v>0.25</v>
      </c>
      <c r="L430" s="85"/>
      <c r="M430" s="82">
        <v>0.25</v>
      </c>
      <c r="N430" s="83"/>
      <c r="O430" s="84">
        <v>0.25</v>
      </c>
      <c r="P430" s="85"/>
      <c r="Q430" s="82">
        <v>0.25</v>
      </c>
      <c r="R430" s="83"/>
      <c r="S430" s="84"/>
      <c r="T430" s="214"/>
      <c r="U430" s="40"/>
      <c r="V430" s="41"/>
      <c r="W430" s="40"/>
      <c r="X430" s="41"/>
      <c r="Y430" s="40"/>
      <c r="Z430" s="41"/>
      <c r="AA430" s="40"/>
      <c r="AB430" s="41"/>
      <c r="AC430" s="40"/>
      <c r="AD430" s="41"/>
      <c r="AE430" s="40"/>
      <c r="AF430" s="41"/>
      <c r="AG430" s="42">
        <f t="shared" ref="AG430:AH430" si="40">+I430+K430+M430+O430+Q430+S430+U430+W430+Y430+AA430+AC430+AE430</f>
        <v>1</v>
      </c>
      <c r="AH430" s="43">
        <f t="shared" si="40"/>
        <v>0</v>
      </c>
      <c r="AI430" s="44"/>
    </row>
    <row r="431" spans="2:35" ht="57" customHeight="1">
      <c r="B431" s="1131"/>
      <c r="C431" s="6">
        <v>1.2</v>
      </c>
      <c r="D431" s="78" t="s">
        <v>254</v>
      </c>
      <c r="E431" s="131">
        <v>0.05</v>
      </c>
      <c r="F431" s="6" t="s">
        <v>255</v>
      </c>
      <c r="G431" s="6" t="s">
        <v>256</v>
      </c>
      <c r="H431" s="14" t="s">
        <v>257</v>
      </c>
      <c r="I431" s="92">
        <v>0.25</v>
      </c>
      <c r="J431" s="91"/>
      <c r="K431" s="92">
        <v>0.25</v>
      </c>
      <c r="L431" s="127"/>
      <c r="M431" s="90">
        <v>0.25</v>
      </c>
      <c r="N431" s="91"/>
      <c r="O431" s="92">
        <v>0.25</v>
      </c>
      <c r="P431" s="127"/>
      <c r="Q431" s="90"/>
      <c r="R431" s="91"/>
      <c r="S431" s="92"/>
      <c r="T431" s="138"/>
      <c r="U431" s="45"/>
      <c r="V431" s="46"/>
      <c r="W431" s="45"/>
      <c r="X431" s="46"/>
      <c r="Y431" s="45"/>
      <c r="Z431" s="46"/>
      <c r="AA431" s="45"/>
      <c r="AB431" s="46"/>
      <c r="AC431" s="45"/>
      <c r="AD431" s="46"/>
      <c r="AE431" s="45"/>
      <c r="AF431" s="140"/>
      <c r="AG431" s="47">
        <f>+I431+K431+M431+O431+Q431+S431+U431+W431+Y431+AA431+AC431+AE431</f>
        <v>1</v>
      </c>
      <c r="AH431" s="48">
        <f>+J431+L431+N431+P431+R431+T431+V431+X431+Z431+AB431+AD431+AF431</f>
        <v>0</v>
      </c>
      <c r="AI431" s="146"/>
    </row>
    <row r="432" spans="2:35" ht="194.25" customHeight="1">
      <c r="B432" s="1131"/>
      <c r="C432" s="6">
        <v>1.3</v>
      </c>
      <c r="D432" s="78" t="s">
        <v>258</v>
      </c>
      <c r="E432" s="131">
        <v>0.06</v>
      </c>
      <c r="F432" s="6" t="s">
        <v>935</v>
      </c>
      <c r="G432" s="217">
        <v>65439550.390000001</v>
      </c>
      <c r="H432" s="14" t="s">
        <v>259</v>
      </c>
      <c r="I432" s="125">
        <v>0.17</v>
      </c>
      <c r="J432" s="110"/>
      <c r="K432" s="125">
        <v>0.17</v>
      </c>
      <c r="L432" s="126"/>
      <c r="M432" s="109">
        <v>0.17</v>
      </c>
      <c r="N432" s="110"/>
      <c r="O432" s="125">
        <v>0.17</v>
      </c>
      <c r="P432" s="126"/>
      <c r="Q432" s="109">
        <v>0.16</v>
      </c>
      <c r="R432" s="110"/>
      <c r="S432" s="125">
        <v>0.16</v>
      </c>
      <c r="T432" s="162"/>
      <c r="U432" s="163"/>
      <c r="V432" s="161"/>
      <c r="W432" s="163"/>
      <c r="X432" s="161"/>
      <c r="Y432" s="163"/>
      <c r="Z432" s="161"/>
      <c r="AA432" s="163"/>
      <c r="AB432" s="161"/>
      <c r="AC432" s="163"/>
      <c r="AD432" s="161"/>
      <c r="AE432" s="163"/>
      <c r="AF432" s="161"/>
      <c r="AG432" s="47">
        <f t="shared" ref="AG432:AH444" si="41">+I432+K432+M432+O432+Q432+S432+U432+W432+Y432+AA432+AC432+AE432</f>
        <v>1</v>
      </c>
      <c r="AH432" s="48">
        <f t="shared" si="41"/>
        <v>0</v>
      </c>
      <c r="AI432" s="60"/>
    </row>
    <row r="433" spans="2:36" ht="135" customHeight="1">
      <c r="B433" s="1131"/>
      <c r="C433" s="6">
        <v>1.4</v>
      </c>
      <c r="D433" s="78" t="s">
        <v>260</v>
      </c>
      <c r="E433" s="131">
        <v>0.06</v>
      </c>
      <c r="F433" s="6" t="s">
        <v>261</v>
      </c>
      <c r="G433" s="217"/>
      <c r="H433" s="14" t="s">
        <v>262</v>
      </c>
      <c r="I433" s="125">
        <v>0.17</v>
      </c>
      <c r="J433" s="110"/>
      <c r="K433" s="125">
        <v>0.17</v>
      </c>
      <c r="L433" s="126"/>
      <c r="M433" s="109">
        <v>0.17</v>
      </c>
      <c r="N433" s="110"/>
      <c r="O433" s="125">
        <v>0.17</v>
      </c>
      <c r="P433" s="126"/>
      <c r="Q433" s="109">
        <v>0.16</v>
      </c>
      <c r="R433" s="110"/>
      <c r="S433" s="125">
        <v>0.16</v>
      </c>
      <c r="T433" s="162"/>
      <c r="U433" s="163"/>
      <c r="V433" s="161"/>
      <c r="W433" s="163"/>
      <c r="X433" s="161"/>
      <c r="Y433" s="163"/>
      <c r="Z433" s="161"/>
      <c r="AA433" s="163"/>
      <c r="AB433" s="161"/>
      <c r="AC433" s="163"/>
      <c r="AD433" s="161"/>
      <c r="AE433" s="163"/>
      <c r="AF433" s="161"/>
      <c r="AG433" s="47">
        <f t="shared" si="41"/>
        <v>1</v>
      </c>
      <c r="AH433" s="48">
        <f t="shared" si="41"/>
        <v>0</v>
      </c>
      <c r="AI433" s="60"/>
    </row>
    <row r="434" spans="2:36" ht="103.5" customHeight="1">
      <c r="B434" s="1131"/>
      <c r="C434" s="6">
        <v>1.5</v>
      </c>
      <c r="D434" s="215" t="s">
        <v>263</v>
      </c>
      <c r="E434" s="131">
        <v>7.0000000000000007E-2</v>
      </c>
      <c r="F434" s="6" t="s">
        <v>264</v>
      </c>
      <c r="G434" s="217">
        <v>113429836</v>
      </c>
      <c r="H434" s="14" t="s">
        <v>265</v>
      </c>
      <c r="I434" s="125">
        <v>0.1</v>
      </c>
      <c r="J434" s="110"/>
      <c r="K434" s="125">
        <v>0.3</v>
      </c>
      <c r="L434" s="126"/>
      <c r="M434" s="109">
        <v>0.3</v>
      </c>
      <c r="N434" s="110"/>
      <c r="O434" s="125">
        <v>0.3</v>
      </c>
      <c r="P434" s="126"/>
      <c r="Q434" s="109"/>
      <c r="R434" s="110"/>
      <c r="S434" s="125"/>
      <c r="T434" s="162"/>
      <c r="U434" s="163"/>
      <c r="V434" s="161"/>
      <c r="W434" s="163"/>
      <c r="X434" s="161"/>
      <c r="Y434" s="163"/>
      <c r="Z434" s="161"/>
      <c r="AA434" s="163"/>
      <c r="AB434" s="161"/>
      <c r="AC434" s="163"/>
      <c r="AD434" s="161"/>
      <c r="AE434" s="163"/>
      <c r="AF434" s="161"/>
      <c r="AG434" s="47">
        <f t="shared" si="41"/>
        <v>1</v>
      </c>
      <c r="AH434" s="48">
        <f t="shared" si="41"/>
        <v>0</v>
      </c>
      <c r="AI434" s="60"/>
    </row>
    <row r="435" spans="2:36" ht="218.25" customHeight="1">
      <c r="B435" s="1131"/>
      <c r="C435" s="6">
        <v>1.6</v>
      </c>
      <c r="D435" s="78" t="s">
        <v>266</v>
      </c>
      <c r="E435" s="131">
        <v>7.0000000000000007E-2</v>
      </c>
      <c r="F435" s="6" t="s">
        <v>267</v>
      </c>
      <c r="G435" s="217">
        <v>32157600</v>
      </c>
      <c r="H435" s="14" t="s">
        <v>268</v>
      </c>
      <c r="I435" s="141">
        <v>0.1</v>
      </c>
      <c r="J435" s="91"/>
      <c r="K435" s="92">
        <v>0.3</v>
      </c>
      <c r="L435" s="127"/>
      <c r="M435" s="90">
        <v>0.3</v>
      </c>
      <c r="N435" s="91"/>
      <c r="O435" s="92">
        <v>0.3</v>
      </c>
      <c r="P435" s="127"/>
      <c r="Q435" s="90"/>
      <c r="R435" s="91"/>
      <c r="S435" s="92"/>
      <c r="T435" s="138"/>
      <c r="U435" s="45"/>
      <c r="V435" s="46"/>
      <c r="W435" s="45"/>
      <c r="X435" s="46"/>
      <c r="Y435" s="45"/>
      <c r="Z435" s="46"/>
      <c r="AA435" s="45"/>
      <c r="AB435" s="46"/>
      <c r="AC435" s="45"/>
      <c r="AD435" s="46"/>
      <c r="AE435" s="45"/>
      <c r="AF435" s="46"/>
      <c r="AG435" s="47">
        <f t="shared" si="41"/>
        <v>1</v>
      </c>
      <c r="AH435" s="48">
        <f t="shared" si="41"/>
        <v>0</v>
      </c>
      <c r="AI435" s="146"/>
    </row>
    <row r="436" spans="2:36" ht="117.75" customHeight="1">
      <c r="B436" s="1131"/>
      <c r="C436" s="6">
        <v>1.7</v>
      </c>
      <c r="D436" s="78" t="s">
        <v>269</v>
      </c>
      <c r="E436" s="131">
        <v>7.0000000000000007E-2</v>
      </c>
      <c r="F436" s="229" t="s">
        <v>270</v>
      </c>
      <c r="G436" s="217">
        <v>573918000</v>
      </c>
      <c r="H436" s="14" t="s">
        <v>271</v>
      </c>
      <c r="I436" s="92"/>
      <c r="J436" s="91"/>
      <c r="K436" s="92">
        <v>0.25</v>
      </c>
      <c r="L436" s="127"/>
      <c r="M436" s="90">
        <v>0.25</v>
      </c>
      <c r="N436" s="91"/>
      <c r="O436" s="92">
        <v>0.25</v>
      </c>
      <c r="P436" s="127"/>
      <c r="Q436" s="90">
        <v>0.25</v>
      </c>
      <c r="R436" s="91"/>
      <c r="S436" s="92"/>
      <c r="T436" s="138"/>
      <c r="U436" s="45"/>
      <c r="V436" s="46"/>
      <c r="W436" s="45"/>
      <c r="X436" s="46"/>
      <c r="Y436" s="45"/>
      <c r="Z436" s="46"/>
      <c r="AA436" s="45"/>
      <c r="AB436" s="46"/>
      <c r="AC436" s="45"/>
      <c r="AD436" s="46"/>
      <c r="AE436" s="45"/>
      <c r="AF436" s="46"/>
      <c r="AG436" s="159">
        <f t="shared" si="41"/>
        <v>1</v>
      </c>
      <c r="AH436" s="160">
        <f t="shared" si="41"/>
        <v>0</v>
      </c>
      <c r="AI436" s="49"/>
    </row>
    <row r="437" spans="2:36" ht="131.25" customHeight="1">
      <c r="B437" s="1131"/>
      <c r="C437" s="641">
        <v>1.8</v>
      </c>
      <c r="D437" s="78" t="s">
        <v>272</v>
      </c>
      <c r="E437" s="131">
        <v>7.0000000000000007E-2</v>
      </c>
      <c r="F437" s="229" t="s">
        <v>273</v>
      </c>
      <c r="G437" s="217">
        <v>1039057108</v>
      </c>
      <c r="H437" s="14" t="s">
        <v>274</v>
      </c>
      <c r="I437" s="125"/>
      <c r="J437" s="110"/>
      <c r="K437" s="125">
        <v>0.25</v>
      </c>
      <c r="L437" s="126"/>
      <c r="M437" s="109">
        <v>0.25</v>
      </c>
      <c r="N437" s="110"/>
      <c r="O437" s="125">
        <v>0.25</v>
      </c>
      <c r="P437" s="126"/>
      <c r="Q437" s="109">
        <v>0.25</v>
      </c>
      <c r="R437" s="110"/>
      <c r="S437" s="125"/>
      <c r="T437" s="162"/>
      <c r="U437" s="163"/>
      <c r="V437" s="161"/>
      <c r="W437" s="163"/>
      <c r="X437" s="161"/>
      <c r="Y437" s="163"/>
      <c r="Z437" s="161"/>
      <c r="AA437" s="163"/>
      <c r="AB437" s="161"/>
      <c r="AC437" s="163"/>
      <c r="AD437" s="161"/>
      <c r="AE437" s="163"/>
      <c r="AF437" s="161"/>
      <c r="AG437" s="47">
        <f t="shared" si="41"/>
        <v>1</v>
      </c>
      <c r="AH437" s="48">
        <f t="shared" si="41"/>
        <v>0</v>
      </c>
      <c r="AI437" s="60"/>
    </row>
    <row r="438" spans="2:36" ht="102">
      <c r="B438" s="1131"/>
      <c r="C438" s="642">
        <v>1.9</v>
      </c>
      <c r="D438" s="78" t="s">
        <v>275</v>
      </c>
      <c r="E438" s="131">
        <v>7.0000000000000007E-2</v>
      </c>
      <c r="F438" s="6" t="s">
        <v>276</v>
      </c>
      <c r="G438" s="217">
        <v>29120000</v>
      </c>
      <c r="H438" s="14" t="s">
        <v>277</v>
      </c>
      <c r="I438" s="92"/>
      <c r="J438" s="91"/>
      <c r="K438" s="92"/>
      <c r="L438" s="127"/>
      <c r="M438" s="90">
        <v>0.5</v>
      </c>
      <c r="N438" s="91"/>
      <c r="O438" s="92"/>
      <c r="P438" s="127"/>
      <c r="Q438" s="90">
        <v>0.5</v>
      </c>
      <c r="R438" s="91"/>
      <c r="S438" s="92"/>
      <c r="T438" s="138"/>
      <c r="U438" s="45"/>
      <c r="V438" s="46"/>
      <c r="W438" s="45"/>
      <c r="X438" s="46"/>
      <c r="Y438" s="45"/>
      <c r="Z438" s="46"/>
      <c r="AA438" s="45"/>
      <c r="AB438" s="46"/>
      <c r="AC438" s="45"/>
      <c r="AD438" s="46"/>
      <c r="AE438" s="45"/>
      <c r="AF438" s="46"/>
      <c r="AG438" s="159">
        <f t="shared" si="41"/>
        <v>1</v>
      </c>
      <c r="AH438" s="160">
        <f t="shared" si="41"/>
        <v>0</v>
      </c>
      <c r="AI438" s="49"/>
    </row>
    <row r="439" spans="2:36" ht="78.75" customHeight="1">
      <c r="B439" s="1131"/>
      <c r="C439" s="561">
        <v>1.1000000000000001</v>
      </c>
      <c r="D439" s="78" t="s">
        <v>278</v>
      </c>
      <c r="E439" s="131">
        <v>7.0000000000000007E-2</v>
      </c>
      <c r="F439" s="6" t="s">
        <v>936</v>
      </c>
      <c r="G439" s="217">
        <v>13200000</v>
      </c>
      <c r="H439" s="14" t="s">
        <v>279</v>
      </c>
      <c r="I439" s="125">
        <v>0.16</v>
      </c>
      <c r="J439" s="110"/>
      <c r="K439" s="125">
        <v>0.17</v>
      </c>
      <c r="L439" s="126"/>
      <c r="M439" s="109">
        <v>0.17</v>
      </c>
      <c r="N439" s="110"/>
      <c r="O439" s="125">
        <v>0.17</v>
      </c>
      <c r="P439" s="126"/>
      <c r="Q439" s="109">
        <v>0.17</v>
      </c>
      <c r="R439" s="110"/>
      <c r="S439" s="125">
        <v>0.16</v>
      </c>
      <c r="T439" s="161"/>
      <c r="U439" s="163"/>
      <c r="V439" s="161"/>
      <c r="W439" s="163"/>
      <c r="X439" s="161"/>
      <c r="Y439" s="163"/>
      <c r="Z439" s="161"/>
      <c r="AA439" s="163"/>
      <c r="AB439" s="161"/>
      <c r="AC439" s="163"/>
      <c r="AD439" s="161"/>
      <c r="AE439" s="163"/>
      <c r="AF439" s="161"/>
      <c r="AG439" s="47">
        <f>+I439+K439+M439+O439+Q439+S439+U439+W439+Y439+AA439+AC439+AE439</f>
        <v>1</v>
      </c>
      <c r="AH439" s="48">
        <f>+J439+L439+N439+P439+R439+T439+V439+X439+Z439+AB439+AD439+AF439</f>
        <v>0</v>
      </c>
      <c r="AI439" s="60"/>
    </row>
    <row r="440" spans="2:36" ht="103.5" customHeight="1">
      <c r="B440" s="1131"/>
      <c r="C440" s="561">
        <v>1.1100000000000001</v>
      </c>
      <c r="D440" s="218" t="s">
        <v>280</v>
      </c>
      <c r="E440" s="131">
        <v>7.0000000000000007E-2</v>
      </c>
      <c r="F440" s="6" t="s">
        <v>281</v>
      </c>
      <c r="G440" s="217">
        <v>142000000</v>
      </c>
      <c r="H440" s="14" t="s">
        <v>282</v>
      </c>
      <c r="I440" s="92"/>
      <c r="J440" s="91"/>
      <c r="K440" s="92">
        <v>0.33</v>
      </c>
      <c r="L440" s="127"/>
      <c r="M440" s="90">
        <v>0.34</v>
      </c>
      <c r="N440" s="91"/>
      <c r="O440" s="92">
        <v>0.33</v>
      </c>
      <c r="P440" s="127"/>
      <c r="Q440" s="90"/>
      <c r="R440" s="91"/>
      <c r="S440" s="92"/>
      <c r="T440" s="138"/>
      <c r="U440" s="45"/>
      <c r="V440" s="46"/>
      <c r="W440" s="45"/>
      <c r="X440" s="46"/>
      <c r="Y440" s="45"/>
      <c r="Z440" s="46"/>
      <c r="AA440" s="45"/>
      <c r="AB440" s="46"/>
      <c r="AC440" s="45"/>
      <c r="AD440" s="46"/>
      <c r="AE440" s="45"/>
      <c r="AF440" s="46"/>
      <c r="AG440" s="47">
        <f t="shared" ref="AG440:AG441" si="42">+I440+K440+M440+O440+Q440+S440+U440+W440+Y440+AA440+AC440+AE440</f>
        <v>1</v>
      </c>
      <c r="AH440" s="48">
        <f>+J440+L440+N440+P440+R440+T440+V440+X440+Z440+AB440+AD440+AF440</f>
        <v>0</v>
      </c>
      <c r="AI440" s="219"/>
    </row>
    <row r="441" spans="2:36" ht="87.75" customHeight="1">
      <c r="B441" s="1131"/>
      <c r="C441" s="6">
        <v>1.1200000000000001</v>
      </c>
      <c r="D441" s="218" t="s">
        <v>283</v>
      </c>
      <c r="E441" s="131">
        <v>7.0000000000000007E-2</v>
      </c>
      <c r="F441" s="6" t="s">
        <v>281</v>
      </c>
      <c r="G441" s="217">
        <v>123000000</v>
      </c>
      <c r="H441" s="14" t="s">
        <v>284</v>
      </c>
      <c r="I441" s="92">
        <v>0.16</v>
      </c>
      <c r="J441" s="91"/>
      <c r="K441" s="92">
        <v>0.17</v>
      </c>
      <c r="L441" s="127"/>
      <c r="M441" s="90">
        <v>0.17</v>
      </c>
      <c r="N441" s="91"/>
      <c r="O441" s="92">
        <v>0.17</v>
      </c>
      <c r="P441" s="127"/>
      <c r="Q441" s="90">
        <v>0.17</v>
      </c>
      <c r="R441" s="91"/>
      <c r="S441" s="92">
        <v>0.16</v>
      </c>
      <c r="T441" s="138"/>
      <c r="U441" s="45"/>
      <c r="V441" s="46"/>
      <c r="W441" s="45"/>
      <c r="X441" s="46"/>
      <c r="Y441" s="45"/>
      <c r="Z441" s="46"/>
      <c r="AA441" s="45"/>
      <c r="AB441" s="46"/>
      <c r="AC441" s="45"/>
      <c r="AD441" s="46"/>
      <c r="AE441" s="45"/>
      <c r="AF441" s="46"/>
      <c r="AG441" s="47">
        <f t="shared" si="42"/>
        <v>1</v>
      </c>
      <c r="AH441" s="220">
        <f>+J441+L441+N441+P441+R441+T441+V441+X441+Z441+AB441+AD441+AF441</f>
        <v>0</v>
      </c>
      <c r="AI441" s="221"/>
    </row>
    <row r="442" spans="2:36" ht="216.75" customHeight="1">
      <c r="B442" s="1131"/>
      <c r="C442" s="6">
        <v>1.1299999999999999</v>
      </c>
      <c r="D442" s="215" t="s">
        <v>285</v>
      </c>
      <c r="E442" s="131">
        <v>0.08</v>
      </c>
      <c r="F442" s="6" t="s">
        <v>286</v>
      </c>
      <c r="G442" s="217">
        <v>21656400</v>
      </c>
      <c r="H442" s="14" t="s">
        <v>287</v>
      </c>
      <c r="I442" s="125">
        <v>0.15</v>
      </c>
      <c r="J442" s="110"/>
      <c r="K442" s="125">
        <v>0.2</v>
      </c>
      <c r="L442" s="126"/>
      <c r="M442" s="109">
        <v>0.2</v>
      </c>
      <c r="N442" s="110"/>
      <c r="O442" s="125">
        <v>0.15</v>
      </c>
      <c r="P442" s="126"/>
      <c r="Q442" s="109">
        <v>0.3</v>
      </c>
      <c r="R442" s="110"/>
      <c r="S442" s="125"/>
      <c r="T442" s="162"/>
      <c r="U442" s="163"/>
      <c r="V442" s="161"/>
      <c r="W442" s="163"/>
      <c r="X442" s="161"/>
      <c r="Y442" s="163"/>
      <c r="Z442" s="161"/>
      <c r="AA442" s="163"/>
      <c r="AB442" s="161"/>
      <c r="AC442" s="163"/>
      <c r="AD442" s="161"/>
      <c r="AE442" s="163"/>
      <c r="AF442" s="161"/>
      <c r="AG442" s="159">
        <f t="shared" si="41"/>
        <v>1</v>
      </c>
      <c r="AH442" s="160">
        <f>+J442+L442+N442+P442+R442+T442+V442+X442+Z442+AB442+AD442+AF442</f>
        <v>0</v>
      </c>
      <c r="AI442" s="60"/>
    </row>
    <row r="443" spans="2:36" ht="70.5" customHeight="1">
      <c r="B443" s="1131"/>
      <c r="C443" s="6">
        <v>1.1399999999999999</v>
      </c>
      <c r="D443" s="78" t="s">
        <v>288</v>
      </c>
      <c r="E443" s="131">
        <v>7.0000000000000007E-2</v>
      </c>
      <c r="F443" s="6" t="s">
        <v>289</v>
      </c>
      <c r="G443" s="217"/>
      <c r="H443" s="14" t="s">
        <v>290</v>
      </c>
      <c r="I443" s="125">
        <v>0.2</v>
      </c>
      <c r="J443" s="110"/>
      <c r="K443" s="125">
        <v>0.3</v>
      </c>
      <c r="L443" s="126"/>
      <c r="M443" s="109">
        <v>0.3</v>
      </c>
      <c r="N443" s="110"/>
      <c r="O443" s="125">
        <v>0.2</v>
      </c>
      <c r="P443" s="126"/>
      <c r="Q443" s="109"/>
      <c r="R443" s="110"/>
      <c r="S443" s="125"/>
      <c r="T443" s="162"/>
      <c r="U443" s="163"/>
      <c r="V443" s="161"/>
      <c r="W443" s="163"/>
      <c r="X443" s="161"/>
      <c r="Y443" s="163"/>
      <c r="Z443" s="161"/>
      <c r="AA443" s="163"/>
      <c r="AB443" s="161"/>
      <c r="AC443" s="163"/>
      <c r="AD443" s="161"/>
      <c r="AE443" s="163"/>
      <c r="AF443" s="161"/>
      <c r="AG443" s="159">
        <f t="shared" si="41"/>
        <v>1</v>
      </c>
      <c r="AH443" s="160">
        <f t="shared" si="41"/>
        <v>0</v>
      </c>
      <c r="AI443" s="60"/>
    </row>
    <row r="444" spans="2:36" ht="81.75" customHeight="1" thickBot="1">
      <c r="B444" s="1113"/>
      <c r="C444" s="8">
        <v>1.1499999999999999</v>
      </c>
      <c r="D444" s="79" t="s">
        <v>291</v>
      </c>
      <c r="E444" s="22">
        <v>0.05</v>
      </c>
      <c r="F444" s="8" t="s">
        <v>292</v>
      </c>
      <c r="G444" s="244"/>
      <c r="H444" s="10" t="s">
        <v>293</v>
      </c>
      <c r="I444" s="99">
        <v>0.16</v>
      </c>
      <c r="J444" s="102"/>
      <c r="K444" s="99">
        <v>0.17</v>
      </c>
      <c r="L444" s="100"/>
      <c r="M444" s="101">
        <v>0.17</v>
      </c>
      <c r="N444" s="102"/>
      <c r="O444" s="99">
        <v>0.17</v>
      </c>
      <c r="P444" s="100"/>
      <c r="Q444" s="101">
        <v>0.17</v>
      </c>
      <c r="R444" s="102"/>
      <c r="S444" s="99">
        <v>0.16</v>
      </c>
      <c r="T444" s="165"/>
      <c r="U444" s="166"/>
      <c r="V444" s="164"/>
      <c r="W444" s="166"/>
      <c r="X444" s="164"/>
      <c r="Y444" s="166"/>
      <c r="Z444" s="164"/>
      <c r="AA444" s="166"/>
      <c r="AB444" s="164"/>
      <c r="AC444" s="166"/>
      <c r="AD444" s="164"/>
      <c r="AE444" s="166"/>
      <c r="AF444" s="164"/>
      <c r="AG444" s="149">
        <f t="shared" si="41"/>
        <v>1</v>
      </c>
      <c r="AH444" s="150">
        <f t="shared" si="41"/>
        <v>0</v>
      </c>
      <c r="AI444" s="61"/>
    </row>
    <row r="445" spans="2:36" ht="13.5" thickBot="1">
      <c r="B445" s="206"/>
      <c r="C445" s="16"/>
      <c r="D445" s="16"/>
      <c r="E445" s="207"/>
      <c r="F445" s="16"/>
      <c r="G445" s="158"/>
      <c r="H445" s="16"/>
      <c r="I445" s="55"/>
      <c r="J445" s="74"/>
      <c r="K445" s="74"/>
      <c r="L445" s="74"/>
      <c r="M445" s="74"/>
      <c r="N445" s="74"/>
      <c r="O445" s="74"/>
      <c r="P445" s="74"/>
      <c r="Q445" s="74"/>
      <c r="R445" s="74"/>
      <c r="S445" s="55"/>
      <c r="T445" s="74"/>
      <c r="U445" s="74"/>
      <c r="V445" s="74"/>
      <c r="W445" s="74"/>
      <c r="X445" s="74"/>
      <c r="Y445" s="74"/>
      <c r="Z445" s="74"/>
      <c r="AA445" s="74"/>
      <c r="AB445" s="74"/>
      <c r="AC445" s="74"/>
      <c r="AD445" s="74"/>
      <c r="AE445" s="74"/>
      <c r="AF445" s="74"/>
      <c r="AG445" s="74"/>
      <c r="AH445" s="74"/>
      <c r="AI445" s="224"/>
    </row>
    <row r="446" spans="2:36" s="208" customFormat="1" ht="20.25" customHeight="1" thickBot="1">
      <c r="B446" s="772" t="s">
        <v>873</v>
      </c>
      <c r="C446" s="773"/>
      <c r="D446" s="774"/>
      <c r="E446" s="1122" t="s">
        <v>294</v>
      </c>
      <c r="F446" s="1123"/>
      <c r="G446" s="1123"/>
      <c r="H446" s="1123"/>
      <c r="I446" s="1123"/>
      <c r="J446" s="1123"/>
      <c r="K446" s="1123"/>
      <c r="L446" s="1123"/>
      <c r="M446" s="1123"/>
      <c r="N446" s="1123"/>
      <c r="O446" s="1123"/>
      <c r="P446" s="1123"/>
      <c r="Q446" s="1123"/>
      <c r="R446" s="1123"/>
      <c r="S446" s="1123"/>
      <c r="T446" s="1123"/>
      <c r="U446" s="1123"/>
      <c r="V446" s="1123"/>
      <c r="W446" s="1123"/>
      <c r="X446" s="1123"/>
      <c r="Y446" s="1123"/>
      <c r="Z446" s="1123"/>
      <c r="AA446" s="1123"/>
      <c r="AB446" s="1123"/>
      <c r="AC446" s="1123"/>
      <c r="AD446" s="1123"/>
      <c r="AE446" s="1123"/>
      <c r="AF446" s="1123"/>
      <c r="AG446" s="1123"/>
      <c r="AH446" s="1123"/>
      <c r="AI446" s="1124"/>
      <c r="AJ446" s="209"/>
    </row>
    <row r="447" spans="2:36" s="208" customFormat="1" ht="15" customHeight="1" thickBot="1">
      <c r="B447" s="780" t="s">
        <v>27</v>
      </c>
      <c r="C447" s="781"/>
      <c r="D447" s="782"/>
      <c r="E447" s="1125" t="s">
        <v>295</v>
      </c>
      <c r="F447" s="1126"/>
      <c r="G447" s="1126"/>
      <c r="H447" s="1126"/>
      <c r="I447" s="1126"/>
      <c r="J447" s="1126"/>
      <c r="K447" s="1126"/>
      <c r="L447" s="1126"/>
      <c r="M447" s="1126"/>
      <c r="N447" s="1126"/>
      <c r="O447" s="1126"/>
      <c r="P447" s="1126"/>
      <c r="Q447" s="1126"/>
      <c r="R447" s="1126"/>
      <c r="S447" s="1126"/>
      <c r="T447" s="1126"/>
      <c r="U447" s="1126"/>
      <c r="V447" s="1126"/>
      <c r="W447" s="1126"/>
      <c r="X447" s="1126"/>
      <c r="Y447" s="1126"/>
      <c r="Z447" s="1126"/>
      <c r="AA447" s="1126"/>
      <c r="AB447" s="1126"/>
      <c r="AC447" s="1126"/>
      <c r="AD447" s="1126"/>
      <c r="AE447" s="1126"/>
      <c r="AF447" s="1126"/>
      <c r="AG447" s="1126"/>
      <c r="AH447" s="1126"/>
      <c r="AI447" s="1127"/>
      <c r="AJ447" s="209"/>
    </row>
    <row r="448" spans="2:36" ht="13.5" customHeight="1" thickBot="1">
      <c r="B448" s="749" t="s">
        <v>28</v>
      </c>
      <c r="C448" s="749" t="s">
        <v>29</v>
      </c>
      <c r="D448" s="751" t="s">
        <v>30</v>
      </c>
      <c r="E448" s="751" t="s">
        <v>64</v>
      </c>
      <c r="F448" s="751" t="s">
        <v>32</v>
      </c>
      <c r="G448" s="753" t="s">
        <v>33</v>
      </c>
      <c r="H448" s="751" t="s">
        <v>34</v>
      </c>
      <c r="I448" s="763" t="s">
        <v>35</v>
      </c>
      <c r="J448" s="764"/>
      <c r="K448" s="776" t="s">
        <v>36</v>
      </c>
      <c r="L448" s="776"/>
      <c r="M448" s="763" t="s">
        <v>37</v>
      </c>
      <c r="N448" s="764"/>
      <c r="O448" s="776" t="s">
        <v>38</v>
      </c>
      <c r="P448" s="776"/>
      <c r="Q448" s="763" t="s">
        <v>39</v>
      </c>
      <c r="R448" s="764"/>
      <c r="S448" s="776" t="s">
        <v>40</v>
      </c>
      <c r="T448" s="776"/>
      <c r="U448" s="763" t="s">
        <v>41</v>
      </c>
      <c r="V448" s="764"/>
      <c r="W448" s="776" t="s">
        <v>42</v>
      </c>
      <c r="X448" s="776"/>
      <c r="Y448" s="763" t="s">
        <v>43</v>
      </c>
      <c r="Z448" s="764"/>
      <c r="AA448" s="776" t="s">
        <v>44</v>
      </c>
      <c r="AB448" s="776"/>
      <c r="AC448" s="763" t="s">
        <v>45</v>
      </c>
      <c r="AD448" s="764"/>
      <c r="AE448" s="776" t="s">
        <v>46</v>
      </c>
      <c r="AF448" s="776"/>
      <c r="AG448" s="731" t="s">
        <v>47</v>
      </c>
      <c r="AH448" s="731" t="s">
        <v>48</v>
      </c>
      <c r="AI448" s="731" t="s">
        <v>49</v>
      </c>
    </row>
    <row r="449" spans="2:35" ht="13.5" thickBot="1">
      <c r="B449" s="749"/>
      <c r="C449" s="749"/>
      <c r="D449" s="784"/>
      <c r="E449" s="752"/>
      <c r="F449" s="784"/>
      <c r="G449" s="760"/>
      <c r="H449" s="752"/>
      <c r="I449" s="39" t="s">
        <v>50</v>
      </c>
      <c r="J449" s="403" t="s">
        <v>51</v>
      </c>
      <c r="K449" s="39" t="s">
        <v>50</v>
      </c>
      <c r="L449" s="403" t="s">
        <v>51</v>
      </c>
      <c r="M449" s="39" t="s">
        <v>50</v>
      </c>
      <c r="N449" s="403" t="s">
        <v>51</v>
      </c>
      <c r="O449" s="39" t="s">
        <v>50</v>
      </c>
      <c r="P449" s="403" t="s">
        <v>51</v>
      </c>
      <c r="Q449" s="39" t="s">
        <v>50</v>
      </c>
      <c r="R449" s="403" t="s">
        <v>51</v>
      </c>
      <c r="S449" s="39" t="s">
        <v>50</v>
      </c>
      <c r="T449" s="403" t="s">
        <v>51</v>
      </c>
      <c r="U449" s="39" t="s">
        <v>50</v>
      </c>
      <c r="V449" s="403" t="s">
        <v>51</v>
      </c>
      <c r="W449" s="39" t="s">
        <v>50</v>
      </c>
      <c r="X449" s="403" t="s">
        <v>51</v>
      </c>
      <c r="Y449" s="39" t="s">
        <v>50</v>
      </c>
      <c r="Z449" s="403" t="s">
        <v>51</v>
      </c>
      <c r="AA449" s="39" t="s">
        <v>50</v>
      </c>
      <c r="AB449" s="403" t="s">
        <v>51</v>
      </c>
      <c r="AC449" s="39" t="s">
        <v>50</v>
      </c>
      <c r="AD449" s="403" t="s">
        <v>51</v>
      </c>
      <c r="AE449" s="39" t="s">
        <v>50</v>
      </c>
      <c r="AF449" s="403" t="s">
        <v>51</v>
      </c>
      <c r="AG449" s="732"/>
      <c r="AH449" s="732"/>
      <c r="AI449" s="732"/>
    </row>
    <row r="450" spans="2:35" ht="68.25" customHeight="1" thickBot="1">
      <c r="B450" s="770">
        <v>0.2</v>
      </c>
      <c r="C450" s="212">
        <v>2.1</v>
      </c>
      <c r="D450" s="77" t="s">
        <v>296</v>
      </c>
      <c r="E450" s="21">
        <v>0.3</v>
      </c>
      <c r="F450" s="18" t="s">
        <v>297</v>
      </c>
      <c r="G450" s="225">
        <v>43280000</v>
      </c>
      <c r="H450" s="3" t="s">
        <v>298</v>
      </c>
      <c r="I450" s="82">
        <v>0.2</v>
      </c>
      <c r="J450" s="83"/>
      <c r="K450" s="82">
        <v>0.2</v>
      </c>
      <c r="L450" s="83"/>
      <c r="M450" s="82">
        <v>0.2</v>
      </c>
      <c r="N450" s="83"/>
      <c r="O450" s="82">
        <v>0.2</v>
      </c>
      <c r="P450" s="83"/>
      <c r="Q450" s="82">
        <v>0.2</v>
      </c>
      <c r="R450" s="83"/>
      <c r="S450" s="82"/>
      <c r="T450" s="83"/>
      <c r="U450" s="40"/>
      <c r="V450" s="41"/>
      <c r="W450" s="40"/>
      <c r="X450" s="41"/>
      <c r="Y450" s="40"/>
      <c r="Z450" s="41"/>
      <c r="AA450" s="40"/>
      <c r="AB450" s="41"/>
      <c r="AC450" s="40"/>
      <c r="AD450" s="41"/>
      <c r="AE450" s="40"/>
      <c r="AF450" s="41"/>
      <c r="AG450" s="42">
        <f t="shared" ref="AG450:AH452" si="43">+I450+K450+M450+O450+Q450+S450+U450+W450+Y450+AA450+AC450+AE450</f>
        <v>1</v>
      </c>
      <c r="AH450" s="43">
        <f t="shared" si="43"/>
        <v>0</v>
      </c>
      <c r="AI450" s="44"/>
    </row>
    <row r="451" spans="2:35" ht="79.5" customHeight="1" thickBot="1">
      <c r="B451" s="916"/>
      <c r="C451" s="6">
        <v>2.2000000000000002</v>
      </c>
      <c r="D451" s="105" t="s">
        <v>299</v>
      </c>
      <c r="E451" s="108">
        <v>0.4</v>
      </c>
      <c r="F451" s="6" t="s">
        <v>937</v>
      </c>
      <c r="G451" s="226">
        <v>161104000</v>
      </c>
      <c r="H451" s="18" t="s">
        <v>300</v>
      </c>
      <c r="I451" s="109">
        <v>0.16</v>
      </c>
      <c r="J451" s="110"/>
      <c r="K451" s="109">
        <v>0.17</v>
      </c>
      <c r="L451" s="110"/>
      <c r="M451" s="109">
        <v>0.17</v>
      </c>
      <c r="N451" s="110"/>
      <c r="O451" s="109">
        <v>0.17</v>
      </c>
      <c r="P451" s="110"/>
      <c r="Q451" s="109">
        <v>0.17</v>
      </c>
      <c r="R451" s="110"/>
      <c r="S451" s="109">
        <v>0.16</v>
      </c>
      <c r="T451" s="110"/>
      <c r="U451" s="163"/>
      <c r="V451" s="161"/>
      <c r="W451" s="163"/>
      <c r="X451" s="161"/>
      <c r="Y451" s="163"/>
      <c r="Z451" s="161"/>
      <c r="AA451" s="163"/>
      <c r="AB451" s="161"/>
      <c r="AC451" s="163"/>
      <c r="AD451" s="161"/>
      <c r="AE451" s="163"/>
      <c r="AF451" s="161"/>
      <c r="AG451" s="42">
        <f t="shared" si="43"/>
        <v>1</v>
      </c>
      <c r="AH451" s="43">
        <f t="shared" si="43"/>
        <v>0</v>
      </c>
      <c r="AI451" s="60"/>
    </row>
    <row r="452" spans="2:35" ht="113.25" customHeight="1" thickBot="1">
      <c r="B452" s="925"/>
      <c r="C452" s="8">
        <v>2.2999999999999998</v>
      </c>
      <c r="D452" s="106" t="s">
        <v>301</v>
      </c>
      <c r="E452" s="112">
        <v>0.3</v>
      </c>
      <c r="F452" s="8" t="s">
        <v>938</v>
      </c>
      <c r="G452" s="227">
        <v>21880000</v>
      </c>
      <c r="H452" s="19" t="s">
        <v>302</v>
      </c>
      <c r="I452" s="113"/>
      <c r="J452" s="98"/>
      <c r="K452" s="113"/>
      <c r="L452" s="98"/>
      <c r="M452" s="113">
        <v>0.5</v>
      </c>
      <c r="N452" s="98"/>
      <c r="O452" s="113"/>
      <c r="P452" s="98"/>
      <c r="Q452" s="113"/>
      <c r="R452" s="98"/>
      <c r="S452" s="113">
        <v>0.5</v>
      </c>
      <c r="T452" s="98"/>
      <c r="U452" s="166"/>
      <c r="V452" s="164"/>
      <c r="W452" s="166"/>
      <c r="X452" s="164"/>
      <c r="Y452" s="166"/>
      <c r="Z452" s="164"/>
      <c r="AA452" s="166"/>
      <c r="AB452" s="164"/>
      <c r="AC452" s="166"/>
      <c r="AD452" s="164"/>
      <c r="AE452" s="166"/>
      <c r="AF452" s="164"/>
      <c r="AG452" s="188">
        <f t="shared" si="43"/>
        <v>1</v>
      </c>
      <c r="AH452" s="189">
        <f t="shared" si="43"/>
        <v>0</v>
      </c>
      <c r="AI452" s="61"/>
    </row>
    <row r="453" spans="2:35" customFormat="1" ht="15" customHeight="1" thickBot="1"/>
    <row r="454" spans="2:35" ht="15.75" customHeight="1">
      <c r="B454" s="772" t="s">
        <v>874</v>
      </c>
      <c r="C454" s="773"/>
      <c r="D454" s="774"/>
      <c r="E454" s="1132" t="s">
        <v>303</v>
      </c>
      <c r="F454" s="1133"/>
      <c r="G454" s="1133"/>
      <c r="H454" s="1133"/>
      <c r="I454" s="1133"/>
      <c r="J454" s="1133"/>
      <c r="K454" s="1133"/>
      <c r="L454" s="1133"/>
      <c r="M454" s="1133"/>
      <c r="N454" s="1133"/>
      <c r="O454" s="1133"/>
      <c r="P454" s="1133"/>
      <c r="Q454" s="1133"/>
      <c r="R454" s="1133"/>
      <c r="S454" s="1133"/>
      <c r="T454" s="1133"/>
      <c r="U454" s="1133"/>
      <c r="V454" s="1133"/>
      <c r="W454" s="1133"/>
      <c r="X454" s="1133"/>
      <c r="Y454" s="1133"/>
      <c r="Z454" s="1133"/>
      <c r="AA454" s="1133"/>
      <c r="AB454" s="1133"/>
      <c r="AC454" s="1133"/>
      <c r="AD454" s="1133"/>
      <c r="AE454" s="1134"/>
      <c r="AF454" s="34"/>
      <c r="AG454" s="34"/>
      <c r="AH454" s="34"/>
      <c r="AI454" s="35"/>
    </row>
    <row r="455" spans="2:35" ht="15.75" customHeight="1" thickBot="1">
      <c r="B455" s="890" t="s">
        <v>27</v>
      </c>
      <c r="C455" s="891"/>
      <c r="D455" s="892"/>
      <c r="E455" s="1135" t="s">
        <v>304</v>
      </c>
      <c r="F455" s="1136"/>
      <c r="G455" s="1136"/>
      <c r="H455" s="1136"/>
      <c r="I455" s="1136"/>
      <c r="J455" s="1136"/>
      <c r="K455" s="1136"/>
      <c r="L455" s="1136"/>
      <c r="M455" s="1136"/>
      <c r="N455" s="1136"/>
      <c r="O455" s="1136"/>
      <c r="P455" s="1136"/>
      <c r="Q455" s="1136"/>
      <c r="R455" s="1136"/>
      <c r="S455" s="1136"/>
      <c r="T455" s="1136"/>
      <c r="U455" s="1136"/>
      <c r="V455" s="1136"/>
      <c r="W455" s="1136"/>
      <c r="X455" s="1136"/>
      <c r="Y455" s="1136"/>
      <c r="Z455" s="1136"/>
      <c r="AA455" s="1136"/>
      <c r="AB455" s="1136"/>
      <c r="AC455" s="1136"/>
      <c r="AD455" s="1136"/>
      <c r="AE455" s="1137"/>
      <c r="AF455" s="36"/>
      <c r="AG455" s="36"/>
      <c r="AH455" s="36"/>
      <c r="AI455" s="37"/>
    </row>
    <row r="456" spans="2:35" ht="13.5" customHeight="1" thickBot="1">
      <c r="B456" s="917" t="s">
        <v>28</v>
      </c>
      <c r="C456" s="917" t="s">
        <v>29</v>
      </c>
      <c r="D456" s="922" t="s">
        <v>30</v>
      </c>
      <c r="E456" s="1138" t="s">
        <v>64</v>
      </c>
      <c r="F456" s="918" t="s">
        <v>32</v>
      </c>
      <c r="G456" s="987" t="s">
        <v>33</v>
      </c>
      <c r="H456" s="922" t="s">
        <v>34</v>
      </c>
      <c r="I456" s="763" t="s">
        <v>35</v>
      </c>
      <c r="J456" s="764"/>
      <c r="K456" s="776" t="s">
        <v>36</v>
      </c>
      <c r="L456" s="776"/>
      <c r="M456" s="763" t="s">
        <v>37</v>
      </c>
      <c r="N456" s="764"/>
      <c r="O456" s="776" t="s">
        <v>38</v>
      </c>
      <c r="P456" s="776"/>
      <c r="Q456" s="763" t="s">
        <v>39</v>
      </c>
      <c r="R456" s="764"/>
      <c r="S456" s="776" t="s">
        <v>40</v>
      </c>
      <c r="T456" s="776"/>
      <c r="U456" s="763" t="s">
        <v>41</v>
      </c>
      <c r="V456" s="764"/>
      <c r="W456" s="776" t="s">
        <v>42</v>
      </c>
      <c r="X456" s="776"/>
      <c r="Y456" s="763" t="s">
        <v>43</v>
      </c>
      <c r="Z456" s="764"/>
      <c r="AA456" s="776" t="s">
        <v>44</v>
      </c>
      <c r="AB456" s="776"/>
      <c r="AC456" s="763" t="s">
        <v>45</v>
      </c>
      <c r="AD456" s="764"/>
      <c r="AE456" s="776" t="s">
        <v>46</v>
      </c>
      <c r="AF456" s="776"/>
      <c r="AG456" s="731" t="s">
        <v>47</v>
      </c>
      <c r="AH456" s="731" t="s">
        <v>48</v>
      </c>
      <c r="AI456" s="731" t="s">
        <v>49</v>
      </c>
    </row>
    <row r="457" spans="2:35" ht="13.5" thickBot="1">
      <c r="B457" s="783"/>
      <c r="C457" s="783"/>
      <c r="D457" s="784"/>
      <c r="E457" s="1139"/>
      <c r="F457" s="919"/>
      <c r="G457" s="988"/>
      <c r="H457" s="784"/>
      <c r="I457" s="418" t="s">
        <v>50</v>
      </c>
      <c r="J457" s="410" t="s">
        <v>51</v>
      </c>
      <c r="K457" s="418" t="s">
        <v>50</v>
      </c>
      <c r="L457" s="410" t="s">
        <v>51</v>
      </c>
      <c r="M457" s="418" t="s">
        <v>50</v>
      </c>
      <c r="N457" s="410" t="s">
        <v>51</v>
      </c>
      <c r="O457" s="418" t="s">
        <v>50</v>
      </c>
      <c r="P457" s="410" t="s">
        <v>51</v>
      </c>
      <c r="Q457" s="418" t="s">
        <v>50</v>
      </c>
      <c r="R457" s="410" t="s">
        <v>51</v>
      </c>
      <c r="S457" s="418" t="s">
        <v>50</v>
      </c>
      <c r="T457" s="410" t="s">
        <v>51</v>
      </c>
      <c r="U457" s="418" t="s">
        <v>50</v>
      </c>
      <c r="V457" s="410" t="s">
        <v>51</v>
      </c>
      <c r="W457" s="418" t="s">
        <v>50</v>
      </c>
      <c r="X457" s="410" t="s">
        <v>51</v>
      </c>
      <c r="Y457" s="418" t="s">
        <v>50</v>
      </c>
      <c r="Z457" s="410" t="s">
        <v>51</v>
      </c>
      <c r="AA457" s="418" t="s">
        <v>50</v>
      </c>
      <c r="AB457" s="410" t="s">
        <v>51</v>
      </c>
      <c r="AC457" s="418" t="s">
        <v>50</v>
      </c>
      <c r="AD457" s="410" t="s">
        <v>51</v>
      </c>
      <c r="AE457" s="418" t="s">
        <v>50</v>
      </c>
      <c r="AF457" s="410" t="s">
        <v>51</v>
      </c>
      <c r="AG457" s="757"/>
      <c r="AH457" s="757"/>
      <c r="AI457" s="757"/>
    </row>
    <row r="458" spans="2:35" ht="43.5" customHeight="1">
      <c r="B458" s="770">
        <v>0.3</v>
      </c>
      <c r="C458" s="18">
        <v>3.1</v>
      </c>
      <c r="D458" s="222" t="s">
        <v>305</v>
      </c>
      <c r="E458" s="108">
        <v>0.2</v>
      </c>
      <c r="F458" s="18" t="s">
        <v>252</v>
      </c>
      <c r="G458" s="226"/>
      <c r="H458" s="5" t="s">
        <v>306</v>
      </c>
      <c r="I458" s="125">
        <v>0.2</v>
      </c>
      <c r="J458" s="110"/>
      <c r="K458" s="125">
        <v>0.4</v>
      </c>
      <c r="L458" s="110"/>
      <c r="M458" s="109">
        <v>0.4</v>
      </c>
      <c r="N458" s="110"/>
      <c r="O458" s="109"/>
      <c r="P458" s="110"/>
      <c r="Q458" s="109"/>
      <c r="R458" s="161"/>
      <c r="S458" s="163"/>
      <c r="T458" s="161"/>
      <c r="U458" s="163"/>
      <c r="V458" s="161"/>
      <c r="W458" s="163"/>
      <c r="X458" s="161"/>
      <c r="Y458" s="163"/>
      <c r="Z458" s="161"/>
      <c r="AA458" s="163"/>
      <c r="AB458" s="161"/>
      <c r="AC458" s="163"/>
      <c r="AD458" s="161"/>
      <c r="AE458" s="163"/>
      <c r="AF458" s="161"/>
      <c r="AG458" s="47">
        <f>+I458+K458+M458+O458+Q458+S458+U458+W458+Y458+AA458+AC458+AE458</f>
        <v>1</v>
      </c>
      <c r="AH458" s="48">
        <f>+J458+L458+N458+P458+R458+T458+V458+X458+Z458+AB458+AD458+AF458</f>
        <v>0</v>
      </c>
      <c r="AI458" s="172"/>
    </row>
    <row r="459" spans="2:35" ht="166.5" customHeight="1" thickBot="1">
      <c r="B459" s="916"/>
      <c r="C459" s="18">
        <v>3.2</v>
      </c>
      <c r="D459" s="105" t="s">
        <v>307</v>
      </c>
      <c r="E459" s="108">
        <v>0.2</v>
      </c>
      <c r="F459" s="18" t="s">
        <v>281</v>
      </c>
      <c r="G459" s="18" t="s">
        <v>308</v>
      </c>
      <c r="H459" s="157" t="s">
        <v>309</v>
      </c>
      <c r="I459" s="125">
        <v>0.33</v>
      </c>
      <c r="J459" s="110"/>
      <c r="K459" s="109">
        <v>0.33</v>
      </c>
      <c r="L459" s="110"/>
      <c r="M459" s="109">
        <v>0.34</v>
      </c>
      <c r="N459" s="110"/>
      <c r="O459" s="109"/>
      <c r="P459" s="110"/>
      <c r="Q459" s="109"/>
      <c r="R459" s="161"/>
      <c r="S459" s="163"/>
      <c r="T459" s="161"/>
      <c r="U459" s="163"/>
      <c r="V459" s="161"/>
      <c r="W459" s="163"/>
      <c r="X459" s="161"/>
      <c r="Y459" s="163"/>
      <c r="Z459" s="161"/>
      <c r="AA459" s="163"/>
      <c r="AB459" s="161"/>
      <c r="AC459" s="163"/>
      <c r="AD459" s="161"/>
      <c r="AE459" s="163"/>
      <c r="AF459" s="161"/>
      <c r="AG459" s="47">
        <f t="shared" ref="AG459:AH462" si="44">+I459+K459+M459+O459+Q459+S459+U459+W459+Y459+AA459+AC459+AE459</f>
        <v>1</v>
      </c>
      <c r="AH459" s="48">
        <f t="shared" si="44"/>
        <v>0</v>
      </c>
      <c r="AI459" s="60"/>
    </row>
    <row r="460" spans="2:35" ht="111.75" customHeight="1" thickBot="1">
      <c r="B460" s="916"/>
      <c r="C460" s="6">
        <v>3.3</v>
      </c>
      <c r="D460" s="105" t="s">
        <v>310</v>
      </c>
      <c r="E460" s="108">
        <v>0.2</v>
      </c>
      <c r="F460" s="6" t="s">
        <v>311</v>
      </c>
      <c r="G460" s="226">
        <v>42000000</v>
      </c>
      <c r="H460" s="157" t="s">
        <v>312</v>
      </c>
      <c r="I460" s="125"/>
      <c r="J460" s="110"/>
      <c r="K460" s="125">
        <v>0.34</v>
      </c>
      <c r="L460" s="110"/>
      <c r="M460" s="109">
        <v>0.33</v>
      </c>
      <c r="N460" s="110"/>
      <c r="O460" s="109">
        <v>0.33</v>
      </c>
      <c r="P460" s="110"/>
      <c r="Q460" s="109"/>
      <c r="R460" s="161"/>
      <c r="S460" s="163"/>
      <c r="T460" s="161"/>
      <c r="U460" s="163"/>
      <c r="V460" s="161"/>
      <c r="W460" s="163"/>
      <c r="X460" s="161"/>
      <c r="Y460" s="163"/>
      <c r="Z460" s="161"/>
      <c r="AA460" s="163"/>
      <c r="AB460" s="161"/>
      <c r="AC460" s="163"/>
      <c r="AD460" s="161"/>
      <c r="AE460" s="163"/>
      <c r="AF460" s="161"/>
      <c r="AG460" s="42">
        <f t="shared" si="44"/>
        <v>1</v>
      </c>
      <c r="AH460" s="43">
        <f t="shared" si="44"/>
        <v>0</v>
      </c>
      <c r="AI460" s="60"/>
    </row>
    <row r="461" spans="2:35" ht="96.75" customHeight="1">
      <c r="B461" s="916"/>
      <c r="C461" s="6">
        <v>3.4</v>
      </c>
      <c r="D461" s="78" t="s">
        <v>313</v>
      </c>
      <c r="E461" s="131">
        <v>0.2</v>
      </c>
      <c r="F461" s="229" t="s">
        <v>314</v>
      </c>
      <c r="G461" s="217">
        <v>1255239324</v>
      </c>
      <c r="H461" s="157" t="s">
        <v>315</v>
      </c>
      <c r="I461" s="125">
        <v>0.2</v>
      </c>
      <c r="J461" s="110"/>
      <c r="K461" s="125">
        <v>0.2</v>
      </c>
      <c r="L461" s="110"/>
      <c r="M461" s="109">
        <v>0.2</v>
      </c>
      <c r="N461" s="110"/>
      <c r="O461" s="109">
        <v>0.2</v>
      </c>
      <c r="P461" s="110"/>
      <c r="Q461" s="109">
        <v>0.2</v>
      </c>
      <c r="R461" s="161"/>
      <c r="S461" s="163"/>
      <c r="T461" s="161"/>
      <c r="U461" s="163"/>
      <c r="V461" s="161"/>
      <c r="W461" s="163"/>
      <c r="X461" s="161"/>
      <c r="Y461" s="163"/>
      <c r="Z461" s="161"/>
      <c r="AA461" s="163"/>
      <c r="AB461" s="161"/>
      <c r="AC461" s="163"/>
      <c r="AD461" s="161"/>
      <c r="AE461" s="163"/>
      <c r="AF461" s="161"/>
      <c r="AG461" s="42">
        <f t="shared" si="44"/>
        <v>1</v>
      </c>
      <c r="AH461" s="43">
        <f t="shared" si="44"/>
        <v>0</v>
      </c>
      <c r="AI461" s="167"/>
    </row>
    <row r="462" spans="2:35" ht="128.25" thickBot="1">
      <c r="B462" s="925"/>
      <c r="C462" s="19">
        <v>3.5</v>
      </c>
      <c r="D462" s="106" t="s">
        <v>316</v>
      </c>
      <c r="E462" s="112">
        <v>0.2</v>
      </c>
      <c r="F462" s="19" t="s">
        <v>317</v>
      </c>
      <c r="G462" s="227">
        <v>18726400</v>
      </c>
      <c r="H462" s="223" t="s">
        <v>318</v>
      </c>
      <c r="I462" s="97"/>
      <c r="J462" s="98"/>
      <c r="K462" s="97"/>
      <c r="L462" s="98"/>
      <c r="M462" s="97"/>
      <c r="N462" s="98"/>
      <c r="O462" s="230">
        <v>0.33329999999999999</v>
      </c>
      <c r="P462" s="98"/>
      <c r="Q462" s="230">
        <v>0.33329999999999999</v>
      </c>
      <c r="R462" s="98"/>
      <c r="S462" s="230">
        <v>0.33329999999999999</v>
      </c>
      <c r="T462" s="98"/>
      <c r="U462" s="230"/>
      <c r="V462" s="164"/>
      <c r="W462" s="231"/>
      <c r="X462" s="164"/>
      <c r="Y462" s="231"/>
      <c r="Z462" s="164"/>
      <c r="AA462" s="231"/>
      <c r="AB462" s="164"/>
      <c r="AC462" s="231"/>
      <c r="AD462" s="164"/>
      <c r="AE462" s="231"/>
      <c r="AF462" s="164"/>
      <c r="AG462" s="52">
        <f t="shared" si="44"/>
        <v>0.99990000000000001</v>
      </c>
      <c r="AH462" s="53">
        <f t="shared" si="44"/>
        <v>0</v>
      </c>
      <c r="AI462" s="232"/>
    </row>
    <row r="463" spans="2:35" s="20" customFormat="1" ht="15.75" customHeight="1" thickBot="1">
      <c r="B463" s="210"/>
      <c r="C463" s="11"/>
      <c r="D463" s="11"/>
      <c r="E463" s="211"/>
      <c r="F463" s="11"/>
      <c r="G463" s="11"/>
      <c r="H463" s="11"/>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228"/>
    </row>
    <row r="464" spans="2:35" ht="15.75" customHeight="1">
      <c r="B464" s="772" t="s">
        <v>876</v>
      </c>
      <c r="C464" s="773"/>
      <c r="D464" s="774"/>
      <c r="E464" s="772" t="s">
        <v>99</v>
      </c>
      <c r="F464" s="773"/>
      <c r="G464" s="773"/>
      <c r="H464" s="774"/>
      <c r="I464" s="62"/>
      <c r="J464" s="34"/>
      <c r="K464" s="34"/>
      <c r="L464" s="34"/>
      <c r="M464" s="34"/>
      <c r="N464" s="34"/>
      <c r="O464" s="34"/>
      <c r="P464" s="34"/>
      <c r="Q464" s="34"/>
      <c r="R464" s="34"/>
      <c r="S464" s="34"/>
      <c r="T464" s="34"/>
      <c r="U464" s="34"/>
      <c r="V464" s="34"/>
      <c r="W464" s="34"/>
      <c r="X464" s="34"/>
      <c r="Y464" s="34"/>
      <c r="Z464" s="34"/>
      <c r="AA464" s="34"/>
      <c r="AB464" s="34"/>
      <c r="AC464" s="34"/>
      <c r="AD464" s="34"/>
      <c r="AE464" s="34"/>
      <c r="AF464" s="34"/>
      <c r="AG464" s="34"/>
      <c r="AH464" s="34"/>
      <c r="AI464" s="35"/>
    </row>
    <row r="465" spans="2:35" ht="15.75" customHeight="1" thickBot="1">
      <c r="B465" s="890" t="s">
        <v>27</v>
      </c>
      <c r="C465" s="891"/>
      <c r="D465" s="892"/>
      <c r="E465" s="406"/>
      <c r="F465" s="406"/>
      <c r="G465" s="406"/>
      <c r="H465" s="406"/>
      <c r="I465" s="57"/>
      <c r="J465" s="36"/>
      <c r="K465" s="36"/>
      <c r="L465" s="36"/>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7"/>
    </row>
    <row r="466" spans="2:35" ht="13.5" customHeight="1" thickBot="1">
      <c r="B466" s="749" t="s">
        <v>28</v>
      </c>
      <c r="C466" s="749" t="s">
        <v>29</v>
      </c>
      <c r="D466" s="751" t="s">
        <v>30</v>
      </c>
      <c r="E466" s="751" t="s">
        <v>64</v>
      </c>
      <c r="F466" s="751" t="s">
        <v>32</v>
      </c>
      <c r="G466" s="753" t="s">
        <v>33</v>
      </c>
      <c r="H466" s="751" t="s">
        <v>34</v>
      </c>
      <c r="I466" s="763" t="s">
        <v>35</v>
      </c>
      <c r="J466" s="764"/>
      <c r="K466" s="776" t="s">
        <v>36</v>
      </c>
      <c r="L466" s="776"/>
      <c r="M466" s="763" t="s">
        <v>37</v>
      </c>
      <c r="N466" s="764"/>
      <c r="O466" s="776" t="s">
        <v>38</v>
      </c>
      <c r="P466" s="776"/>
      <c r="Q466" s="763" t="s">
        <v>39</v>
      </c>
      <c r="R466" s="764"/>
      <c r="S466" s="776" t="s">
        <v>40</v>
      </c>
      <c r="T466" s="776"/>
      <c r="U466" s="763" t="s">
        <v>41</v>
      </c>
      <c r="V466" s="764"/>
      <c r="W466" s="776" t="s">
        <v>42</v>
      </c>
      <c r="X466" s="776"/>
      <c r="Y466" s="763" t="s">
        <v>43</v>
      </c>
      <c r="Z466" s="764"/>
      <c r="AA466" s="776" t="s">
        <v>44</v>
      </c>
      <c r="AB466" s="776"/>
      <c r="AC466" s="763" t="s">
        <v>45</v>
      </c>
      <c r="AD466" s="764"/>
      <c r="AE466" s="776" t="s">
        <v>46</v>
      </c>
      <c r="AF466" s="776"/>
      <c r="AG466" s="731" t="s">
        <v>47</v>
      </c>
      <c r="AH466" s="731" t="s">
        <v>48</v>
      </c>
      <c r="AI466" s="731" t="s">
        <v>49</v>
      </c>
    </row>
    <row r="467" spans="2:35" ht="13.5" thickBot="1">
      <c r="B467" s="750"/>
      <c r="C467" s="750"/>
      <c r="D467" s="752"/>
      <c r="E467" s="752"/>
      <c r="F467" s="752"/>
      <c r="G467" s="754"/>
      <c r="H467" s="752"/>
      <c r="I467" s="39" t="s">
        <v>50</v>
      </c>
      <c r="J467" s="403" t="s">
        <v>51</v>
      </c>
      <c r="K467" s="39" t="s">
        <v>50</v>
      </c>
      <c r="L467" s="403" t="s">
        <v>51</v>
      </c>
      <c r="M467" s="39" t="s">
        <v>50</v>
      </c>
      <c r="N467" s="403" t="s">
        <v>51</v>
      </c>
      <c r="O467" s="39" t="s">
        <v>50</v>
      </c>
      <c r="P467" s="403" t="s">
        <v>51</v>
      </c>
      <c r="Q467" s="39" t="s">
        <v>50</v>
      </c>
      <c r="R467" s="403" t="s">
        <v>51</v>
      </c>
      <c r="S467" s="39" t="s">
        <v>50</v>
      </c>
      <c r="T467" s="403" t="s">
        <v>51</v>
      </c>
      <c r="U467" s="39" t="s">
        <v>50</v>
      </c>
      <c r="V467" s="403" t="s">
        <v>51</v>
      </c>
      <c r="W467" s="39" t="s">
        <v>50</v>
      </c>
      <c r="X467" s="403" t="s">
        <v>51</v>
      </c>
      <c r="Y467" s="39" t="s">
        <v>50</v>
      </c>
      <c r="Z467" s="403" t="s">
        <v>51</v>
      </c>
      <c r="AA467" s="39" t="s">
        <v>50</v>
      </c>
      <c r="AB467" s="403" t="s">
        <v>51</v>
      </c>
      <c r="AC467" s="39" t="s">
        <v>50</v>
      </c>
      <c r="AD467" s="403" t="s">
        <v>51</v>
      </c>
      <c r="AE467" s="39" t="s">
        <v>50</v>
      </c>
      <c r="AF467" s="403" t="s">
        <v>51</v>
      </c>
      <c r="AG467" s="732"/>
      <c r="AH467" s="732"/>
      <c r="AI467" s="732"/>
    </row>
    <row r="468" spans="2:35" ht="41.25" customHeight="1">
      <c r="B468" s="834">
        <v>0.2</v>
      </c>
      <c r="C468" s="3" t="s">
        <v>319</v>
      </c>
      <c r="D468" s="114" t="s">
        <v>101</v>
      </c>
      <c r="E468" s="21">
        <v>0.7</v>
      </c>
      <c r="F468" s="21" t="s">
        <v>102</v>
      </c>
      <c r="G468" s="3"/>
      <c r="H468" s="5" t="s">
        <v>103</v>
      </c>
      <c r="I468" s="40"/>
      <c r="J468" s="63"/>
      <c r="K468" s="64"/>
      <c r="L468" s="63"/>
      <c r="M468" s="64">
        <v>0.5</v>
      </c>
      <c r="N468" s="63"/>
      <c r="O468" s="64"/>
      <c r="P468" s="63"/>
      <c r="Q468" s="64"/>
      <c r="R468" s="63"/>
      <c r="S468" s="64">
        <v>0.5</v>
      </c>
      <c r="T468" s="66"/>
      <c r="U468" s="65"/>
      <c r="V468" s="66"/>
      <c r="W468" s="65"/>
      <c r="X468" s="66"/>
      <c r="Y468" s="65"/>
      <c r="Z468" s="66"/>
      <c r="AA468" s="65"/>
      <c r="AB468" s="66"/>
      <c r="AC468" s="65"/>
      <c r="AD468" s="66"/>
      <c r="AE468" s="65"/>
      <c r="AF468" s="66"/>
      <c r="AG468" s="65">
        <f t="shared" ref="AG468:AH469" si="45">+I468+K468+M468+O468+Q468+S468+U468+W468+Y468+AA468+AC468+AE468</f>
        <v>1</v>
      </c>
      <c r="AH468" s="66">
        <f t="shared" si="45"/>
        <v>0</v>
      </c>
      <c r="AI468" s="67"/>
    </row>
    <row r="469" spans="2:35" ht="45.75" customHeight="1" thickBot="1">
      <c r="B469" s="835"/>
      <c r="C469" s="8" t="s">
        <v>320</v>
      </c>
      <c r="D469" s="115" t="s">
        <v>104</v>
      </c>
      <c r="E469" s="22">
        <v>0.3</v>
      </c>
      <c r="F469" s="22" t="s">
        <v>105</v>
      </c>
      <c r="G469" s="8"/>
      <c r="H469" s="10" t="s">
        <v>106</v>
      </c>
      <c r="I469" s="50"/>
      <c r="J469" s="68"/>
      <c r="K469" s="69"/>
      <c r="L469" s="68"/>
      <c r="M469" s="69"/>
      <c r="N469" s="68"/>
      <c r="O469" s="69">
        <v>0.33</v>
      </c>
      <c r="P469" s="68"/>
      <c r="Q469" s="69">
        <v>0.33</v>
      </c>
      <c r="R469" s="68"/>
      <c r="S469" s="69">
        <v>0.33</v>
      </c>
      <c r="T469" s="71"/>
      <c r="U469" s="70"/>
      <c r="V469" s="71"/>
      <c r="W469" s="70"/>
      <c r="X469" s="71"/>
      <c r="Y469" s="70"/>
      <c r="Z469" s="71"/>
      <c r="AA469" s="70"/>
      <c r="AB469" s="71"/>
      <c r="AC469" s="70"/>
      <c r="AD469" s="71"/>
      <c r="AE469" s="70"/>
      <c r="AF469" s="71"/>
      <c r="AG469" s="70">
        <f t="shared" si="45"/>
        <v>0.99</v>
      </c>
      <c r="AH469" s="71">
        <f t="shared" si="45"/>
        <v>0</v>
      </c>
      <c r="AI469" s="72"/>
    </row>
    <row r="470" spans="2:35" s="213" customFormat="1" ht="13.5" thickBot="1"/>
    <row r="471" spans="2:35" s="2" customFormat="1">
      <c r="B471" s="765" t="s">
        <v>4</v>
      </c>
      <c r="C471" s="766"/>
      <c r="D471" s="767" t="s">
        <v>5</v>
      </c>
      <c r="E471" s="768"/>
      <c r="F471" s="768"/>
      <c r="G471" s="768"/>
      <c r="H471" s="768"/>
      <c r="I471" s="768"/>
      <c r="J471" s="769"/>
      <c r="K471" s="933" t="s">
        <v>321</v>
      </c>
      <c r="L471" s="934"/>
      <c r="M471" s="934"/>
      <c r="N471" s="934"/>
      <c r="O471" s="934"/>
      <c r="P471" s="934"/>
      <c r="Q471" s="934"/>
      <c r="R471" s="934"/>
      <c r="S471" s="934"/>
      <c r="T471" s="934"/>
      <c r="U471" s="934"/>
      <c r="V471" s="934"/>
      <c r="W471" s="934"/>
      <c r="X471" s="934"/>
      <c r="Y471" s="934"/>
      <c r="Z471" s="934"/>
      <c r="AA471" s="934"/>
      <c r="AB471" s="934"/>
      <c r="AC471" s="934"/>
      <c r="AD471" s="934"/>
      <c r="AE471" s="934"/>
      <c r="AF471" s="934"/>
      <c r="AG471" s="934"/>
      <c r="AH471" s="934"/>
      <c r="AI471" s="935"/>
    </row>
    <row r="472" spans="2:35" s="2" customFormat="1">
      <c r="B472" s="839" t="s">
        <v>322</v>
      </c>
      <c r="C472" s="840"/>
      <c r="D472" s="843" t="s">
        <v>7</v>
      </c>
      <c r="E472" s="844"/>
      <c r="F472" s="844"/>
      <c r="G472" s="844"/>
      <c r="H472" s="844"/>
      <c r="I472" s="844"/>
      <c r="J472" s="845"/>
      <c r="K472" s="940" t="s">
        <v>323</v>
      </c>
      <c r="L472" s="941"/>
      <c r="M472" s="941"/>
      <c r="N472" s="941"/>
      <c r="O472" s="941"/>
      <c r="P472" s="941"/>
      <c r="Q472" s="941"/>
      <c r="R472" s="941"/>
      <c r="S472" s="941"/>
      <c r="T472" s="941"/>
      <c r="U472" s="941"/>
      <c r="V472" s="941"/>
      <c r="W472" s="941"/>
      <c r="X472" s="941"/>
      <c r="Y472" s="941"/>
      <c r="Z472" s="941"/>
      <c r="AA472" s="941"/>
      <c r="AB472" s="941"/>
      <c r="AC472" s="941"/>
      <c r="AD472" s="941"/>
      <c r="AE472" s="941"/>
      <c r="AF472" s="941"/>
      <c r="AG472" s="941"/>
      <c r="AH472" s="941"/>
      <c r="AI472" s="942"/>
    </row>
    <row r="473" spans="2:35" s="2" customFormat="1" ht="13.5" thickBot="1">
      <c r="B473" s="841"/>
      <c r="C473" s="842"/>
      <c r="D473" s="849" t="s">
        <v>9</v>
      </c>
      <c r="E473" s="850"/>
      <c r="F473" s="850"/>
      <c r="G473" s="850"/>
      <c r="H473" s="850"/>
      <c r="I473" s="850"/>
      <c r="J473" s="851"/>
      <c r="K473" s="943" t="s">
        <v>324</v>
      </c>
      <c r="L473" s="944"/>
      <c r="M473" s="944"/>
      <c r="N473" s="944"/>
      <c r="O473" s="944"/>
      <c r="P473" s="944"/>
      <c r="Q473" s="944"/>
      <c r="R473" s="944"/>
      <c r="S473" s="944"/>
      <c r="T473" s="944"/>
      <c r="U473" s="944"/>
      <c r="V473" s="944"/>
      <c r="W473" s="944"/>
      <c r="X473" s="944"/>
      <c r="Y473" s="944"/>
      <c r="Z473" s="944"/>
      <c r="AA473" s="944"/>
      <c r="AB473" s="944"/>
      <c r="AC473" s="944"/>
      <c r="AD473" s="944"/>
      <c r="AE473" s="944"/>
      <c r="AF473" s="944"/>
      <c r="AG473" s="944"/>
      <c r="AH473" s="944"/>
      <c r="AI473" s="945"/>
    </row>
    <row r="474" spans="2:35" ht="15" customHeight="1" thickBot="1"/>
    <row r="475" spans="2:35" s="2" customFormat="1" ht="14.25" customHeight="1" thickBot="1">
      <c r="B475" s="787" t="s">
        <v>11</v>
      </c>
      <c r="C475" s="790" t="s">
        <v>12</v>
      </c>
      <c r="D475" s="791"/>
      <c r="E475" s="792" t="s">
        <v>325</v>
      </c>
      <c r="F475" s="793"/>
      <c r="G475" s="793"/>
      <c r="H475" s="793"/>
      <c r="I475" s="793"/>
      <c r="J475" s="793"/>
      <c r="K475" s="793"/>
      <c r="L475" s="793"/>
      <c r="M475" s="793"/>
      <c r="N475" s="793"/>
      <c r="O475" s="793"/>
      <c r="P475" s="793"/>
      <c r="Q475" s="793"/>
      <c r="R475" s="793"/>
      <c r="S475" s="793"/>
      <c r="T475" s="794"/>
      <c r="U475" s="795" t="s">
        <v>14</v>
      </c>
      <c r="V475" s="796"/>
      <c r="W475" s="797"/>
      <c r="X475" s="804" t="s">
        <v>15</v>
      </c>
      <c r="Y475" s="805"/>
      <c r="Z475" s="1140" t="s">
        <v>244</v>
      </c>
      <c r="AA475" s="1140"/>
      <c r="AB475" s="1140"/>
      <c r="AC475" s="1140"/>
      <c r="AD475" s="1140"/>
      <c r="AE475" s="1140"/>
      <c r="AF475" s="1140"/>
      <c r="AG475" s="1140"/>
      <c r="AH475" s="1140"/>
      <c r="AI475" s="1140"/>
    </row>
    <row r="476" spans="2:35" s="2" customFormat="1">
      <c r="B476" s="788"/>
      <c r="C476" s="814" t="s">
        <v>17</v>
      </c>
      <c r="D476" s="815"/>
      <c r="E476" s="816" t="s">
        <v>326</v>
      </c>
      <c r="F476" s="817"/>
      <c r="G476" s="817"/>
      <c r="H476" s="817"/>
      <c r="I476" s="817"/>
      <c r="J476" s="817"/>
      <c r="K476" s="817"/>
      <c r="L476" s="817"/>
      <c r="M476" s="817"/>
      <c r="N476" s="817"/>
      <c r="O476" s="817"/>
      <c r="P476" s="817"/>
      <c r="Q476" s="817"/>
      <c r="R476" s="817"/>
      <c r="S476" s="817"/>
      <c r="T476" s="818"/>
      <c r="U476" s="798"/>
      <c r="V476" s="799"/>
      <c r="W476" s="800"/>
      <c r="X476" s="806"/>
      <c r="Y476" s="807"/>
      <c r="Z476" s="1140"/>
      <c r="AA476" s="1140"/>
      <c r="AB476" s="1140"/>
      <c r="AC476" s="1140"/>
      <c r="AD476" s="1140"/>
      <c r="AE476" s="1140"/>
      <c r="AF476" s="1140"/>
      <c r="AG476" s="1140"/>
      <c r="AH476" s="1140"/>
      <c r="AI476" s="1140"/>
    </row>
    <row r="477" spans="2:35" s="2" customFormat="1" ht="17.25" customHeight="1" thickBot="1">
      <c r="B477" s="788"/>
      <c r="C477" s="814" t="s">
        <v>19</v>
      </c>
      <c r="D477" s="815"/>
      <c r="E477" s="816" t="s">
        <v>327</v>
      </c>
      <c r="F477" s="817"/>
      <c r="G477" s="817"/>
      <c r="H477" s="817"/>
      <c r="I477" s="817"/>
      <c r="J477" s="817"/>
      <c r="K477" s="817"/>
      <c r="L477" s="817"/>
      <c r="M477" s="817"/>
      <c r="N477" s="817"/>
      <c r="O477" s="817"/>
      <c r="P477" s="817"/>
      <c r="Q477" s="817"/>
      <c r="R477" s="817"/>
      <c r="S477" s="817"/>
      <c r="T477" s="818"/>
      <c r="U477" s="798"/>
      <c r="V477" s="799"/>
      <c r="W477" s="800"/>
      <c r="X477" s="819" t="s">
        <v>21</v>
      </c>
      <c r="Y477" s="820"/>
      <c r="Z477" s="1141" t="s">
        <v>328</v>
      </c>
      <c r="AA477" s="1141"/>
      <c r="AB477" s="1141"/>
      <c r="AC477" s="1141"/>
      <c r="AD477" s="1141"/>
      <c r="AE477" s="1141"/>
      <c r="AF477" s="1141"/>
      <c r="AG477" s="1141"/>
      <c r="AH477" s="1141"/>
      <c r="AI477" s="1141"/>
    </row>
    <row r="478" spans="2:35" s="2" customFormat="1" ht="15.75" customHeight="1" thickBot="1">
      <c r="B478" s="789"/>
      <c r="C478" s="829" t="s">
        <v>23</v>
      </c>
      <c r="D478" s="830"/>
      <c r="E478" s="831" t="s">
        <v>329</v>
      </c>
      <c r="F478" s="832"/>
      <c r="G478" s="832"/>
      <c r="H478" s="832"/>
      <c r="I478" s="832"/>
      <c r="J478" s="832"/>
      <c r="K478" s="832"/>
      <c r="L478" s="832"/>
      <c r="M478" s="832"/>
      <c r="N478" s="832"/>
      <c r="O478" s="832"/>
      <c r="P478" s="832"/>
      <c r="Q478" s="832"/>
      <c r="R478" s="832"/>
      <c r="S478" s="832"/>
      <c r="T478" s="833"/>
      <c r="U478" s="801"/>
      <c r="V478" s="802"/>
      <c r="W478" s="803"/>
      <c r="X478" s="821"/>
      <c r="Y478" s="822"/>
      <c r="Z478" s="1141"/>
      <c r="AA478" s="1141"/>
      <c r="AB478" s="1141"/>
      <c r="AC478" s="1141"/>
      <c r="AD478" s="1141"/>
      <c r="AE478" s="1141"/>
      <c r="AF478" s="1141"/>
      <c r="AG478" s="1141"/>
      <c r="AH478" s="1141"/>
      <c r="AI478" s="1141"/>
    </row>
    <row r="479" spans="2:35" ht="15.75" customHeight="1" thickBot="1"/>
    <row r="480" spans="2:35">
      <c r="B480" s="1142" t="s">
        <v>877</v>
      </c>
      <c r="C480" s="1143"/>
      <c r="D480" s="1143"/>
      <c r="E480" s="1143"/>
      <c r="F480" s="1143"/>
      <c r="G480" s="1143"/>
      <c r="H480" s="1143"/>
      <c r="I480" s="1143"/>
      <c r="J480" s="1143"/>
      <c r="K480" s="1143"/>
      <c r="L480" s="1143"/>
      <c r="M480" s="1143"/>
      <c r="N480" s="1143"/>
      <c r="O480" s="1143"/>
      <c r="P480" s="1143"/>
      <c r="Q480" s="1143"/>
      <c r="R480" s="1143"/>
      <c r="S480" s="1143"/>
      <c r="T480" s="1143"/>
      <c r="U480" s="1143"/>
      <c r="V480" s="1143"/>
      <c r="W480" s="1143"/>
      <c r="X480" s="1143"/>
      <c r="Y480" s="1143"/>
      <c r="Z480" s="1143"/>
      <c r="AA480" s="1143"/>
      <c r="AB480" s="1143"/>
      <c r="AC480" s="1143"/>
      <c r="AD480" s="1143"/>
      <c r="AE480" s="1143"/>
      <c r="AF480" s="1143"/>
      <c r="AG480" s="1143"/>
      <c r="AH480" s="1143"/>
      <c r="AI480" s="1144"/>
    </row>
    <row r="481" spans="2:35" ht="15.75" customHeight="1" thickBot="1">
      <c r="B481" s="780" t="s">
        <v>27</v>
      </c>
      <c r="C481" s="781"/>
      <c r="D481" s="782"/>
      <c r="E481" s="412"/>
      <c r="F481" s="412"/>
      <c r="G481" s="412"/>
      <c r="H481" s="413"/>
      <c r="I481" s="36"/>
      <c r="J481" s="36"/>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7"/>
    </row>
    <row r="482" spans="2:35" ht="13.5" thickBot="1">
      <c r="B482" s="1145" t="s">
        <v>28</v>
      </c>
      <c r="C482" s="1145" t="s">
        <v>29</v>
      </c>
      <c r="D482" s="1145" t="s">
        <v>30</v>
      </c>
      <c r="E482" s="1145" t="s">
        <v>330</v>
      </c>
      <c r="F482" s="1145" t="s">
        <v>32</v>
      </c>
      <c r="G482" s="1145" t="s">
        <v>33</v>
      </c>
      <c r="H482" s="1145" t="s">
        <v>34</v>
      </c>
      <c r="I482" s="776" t="s">
        <v>35</v>
      </c>
      <c r="J482" s="764"/>
      <c r="K482" s="776" t="s">
        <v>36</v>
      </c>
      <c r="L482" s="776"/>
      <c r="M482" s="763" t="s">
        <v>37</v>
      </c>
      <c r="N482" s="764"/>
      <c r="O482" s="776" t="s">
        <v>38</v>
      </c>
      <c r="P482" s="776"/>
      <c r="Q482" s="763" t="s">
        <v>39</v>
      </c>
      <c r="R482" s="764"/>
      <c r="S482" s="776" t="s">
        <v>40</v>
      </c>
      <c r="T482" s="776"/>
      <c r="U482" s="763" t="s">
        <v>41</v>
      </c>
      <c r="V482" s="764"/>
      <c r="W482" s="776" t="s">
        <v>42</v>
      </c>
      <c r="X482" s="776"/>
      <c r="Y482" s="763" t="s">
        <v>43</v>
      </c>
      <c r="Z482" s="764"/>
      <c r="AA482" s="776" t="s">
        <v>44</v>
      </c>
      <c r="AB482" s="776"/>
      <c r="AC482" s="763" t="s">
        <v>45</v>
      </c>
      <c r="AD482" s="764"/>
      <c r="AE482" s="776" t="s">
        <v>46</v>
      </c>
      <c r="AF482" s="776"/>
      <c r="AG482" s="731" t="s">
        <v>47</v>
      </c>
      <c r="AH482" s="731" t="s">
        <v>48</v>
      </c>
      <c r="AI482" s="731" t="s">
        <v>49</v>
      </c>
    </row>
    <row r="483" spans="2:35" ht="13.5" thickBot="1">
      <c r="B483" s="1145"/>
      <c r="C483" s="1145"/>
      <c r="D483" s="1145"/>
      <c r="E483" s="1145"/>
      <c r="F483" s="1145"/>
      <c r="G483" s="1145"/>
      <c r="H483" s="1145"/>
      <c r="I483" s="233" t="s">
        <v>50</v>
      </c>
      <c r="J483" s="234" t="s">
        <v>51</v>
      </c>
      <c r="K483" s="233" t="s">
        <v>50</v>
      </c>
      <c r="L483" s="234" t="s">
        <v>51</v>
      </c>
      <c r="M483" s="233" t="s">
        <v>50</v>
      </c>
      <c r="N483" s="234" t="s">
        <v>51</v>
      </c>
      <c r="O483" s="233" t="s">
        <v>50</v>
      </c>
      <c r="P483" s="234" t="s">
        <v>51</v>
      </c>
      <c r="Q483" s="233" t="s">
        <v>50</v>
      </c>
      <c r="R483" s="234" t="s">
        <v>51</v>
      </c>
      <c r="S483" s="233" t="s">
        <v>50</v>
      </c>
      <c r="T483" s="234" t="s">
        <v>51</v>
      </c>
      <c r="U483" s="233" t="s">
        <v>50</v>
      </c>
      <c r="V483" s="234" t="s">
        <v>51</v>
      </c>
      <c r="W483" s="233" t="s">
        <v>50</v>
      </c>
      <c r="X483" s="234" t="s">
        <v>51</v>
      </c>
      <c r="Y483" s="233" t="s">
        <v>50</v>
      </c>
      <c r="Z483" s="234" t="s">
        <v>51</v>
      </c>
      <c r="AA483" s="233" t="s">
        <v>50</v>
      </c>
      <c r="AB483" s="234" t="s">
        <v>51</v>
      </c>
      <c r="AC483" s="233" t="s">
        <v>50</v>
      </c>
      <c r="AD483" s="234" t="s">
        <v>51</v>
      </c>
      <c r="AE483" s="233" t="s">
        <v>50</v>
      </c>
      <c r="AF483" s="234" t="s">
        <v>51</v>
      </c>
      <c r="AG483" s="757"/>
      <c r="AH483" s="757"/>
      <c r="AI483" s="757"/>
    </row>
    <row r="484" spans="2:35" ht="93" customHeight="1" thickBot="1">
      <c r="B484" s="770">
        <v>0.65</v>
      </c>
      <c r="C484" s="235" t="s">
        <v>52</v>
      </c>
      <c r="D484" s="236" t="s">
        <v>331</v>
      </c>
      <c r="E484" s="704">
        <v>0.2</v>
      </c>
      <c r="F484" s="705" t="s">
        <v>332</v>
      </c>
      <c r="G484" s="705"/>
      <c r="H484" s="706" t="s">
        <v>333</v>
      </c>
      <c r="I484" s="82">
        <v>0.1</v>
      </c>
      <c r="J484" s="83"/>
      <c r="K484" s="84">
        <v>0.4</v>
      </c>
      <c r="L484" s="85"/>
      <c r="M484" s="82">
        <v>0.4</v>
      </c>
      <c r="N484" s="83"/>
      <c r="O484" s="84">
        <v>0.1</v>
      </c>
      <c r="P484" s="85"/>
      <c r="Q484" s="82"/>
      <c r="R484" s="83"/>
      <c r="S484" s="84"/>
      <c r="T484" s="214"/>
      <c r="U484" s="40"/>
      <c r="V484" s="41"/>
      <c r="W484" s="40"/>
      <c r="X484" s="41"/>
      <c r="Y484" s="40"/>
      <c r="Z484" s="41"/>
      <c r="AA484" s="40"/>
      <c r="AB484" s="41"/>
      <c r="AC484" s="40"/>
      <c r="AD484" s="41"/>
      <c r="AE484" s="40"/>
      <c r="AF484" s="41"/>
      <c r="AG484" s="42">
        <f>+I484+K484+M484+O484+Q484+S484+U484+W484+Y484+AA484+AC484+AE484</f>
        <v>1</v>
      </c>
      <c r="AH484" s="43">
        <f>+J484+L484+N484+P484+R484+T484+V484+X484+Z484+AB484+AD484+AF484</f>
        <v>0</v>
      </c>
      <c r="AI484" s="44"/>
    </row>
    <row r="485" spans="2:35" ht="93" customHeight="1">
      <c r="B485" s="916"/>
      <c r="C485" s="6" t="s">
        <v>56</v>
      </c>
      <c r="D485" s="215" t="s">
        <v>334</v>
      </c>
      <c r="E485" s="237">
        <v>0.2</v>
      </c>
      <c r="F485" s="215" t="s">
        <v>335</v>
      </c>
      <c r="G485" s="415"/>
      <c r="H485" s="238" t="s">
        <v>336</v>
      </c>
      <c r="I485" s="109">
        <v>0.1</v>
      </c>
      <c r="J485" s="110"/>
      <c r="K485" s="125">
        <v>0.2</v>
      </c>
      <c r="L485" s="126"/>
      <c r="M485" s="109">
        <v>0.2</v>
      </c>
      <c r="N485" s="110"/>
      <c r="O485" s="125">
        <v>0.2</v>
      </c>
      <c r="P485" s="126"/>
      <c r="Q485" s="109">
        <v>0.2</v>
      </c>
      <c r="R485" s="110"/>
      <c r="S485" s="125">
        <v>0.1</v>
      </c>
      <c r="T485" s="162"/>
      <c r="U485" s="163"/>
      <c r="V485" s="161"/>
      <c r="W485" s="163"/>
      <c r="X485" s="161"/>
      <c r="Y485" s="163"/>
      <c r="Z485" s="161"/>
      <c r="AA485" s="163"/>
      <c r="AB485" s="161"/>
      <c r="AC485" s="163"/>
      <c r="AD485" s="161"/>
      <c r="AE485" s="163"/>
      <c r="AF485" s="161"/>
      <c r="AG485" s="42">
        <f>+I485+K485+M485+O485+Q485+S485+U485+W485+Y485+AA485+AC485+AE485</f>
        <v>0.99999999999999989</v>
      </c>
      <c r="AH485" s="43">
        <f>+J485+L485+N485+P485+R485+T485+V485+X485+Z485+AB485+AD485+AF485</f>
        <v>0</v>
      </c>
      <c r="AI485" s="44"/>
    </row>
    <row r="486" spans="2:35" ht="93" customHeight="1">
      <c r="B486" s="916"/>
      <c r="C486" s="6">
        <v>1.3</v>
      </c>
      <c r="D486" s="215" t="s">
        <v>337</v>
      </c>
      <c r="E486" s="237">
        <v>0.2</v>
      </c>
      <c r="F486" s="215" t="s">
        <v>338</v>
      </c>
      <c r="G486" s="415"/>
      <c r="H486" s="238" t="s">
        <v>339</v>
      </c>
      <c r="I486" s="109"/>
      <c r="J486" s="110"/>
      <c r="K486" s="125">
        <v>0.2</v>
      </c>
      <c r="L486" s="126"/>
      <c r="M486" s="109">
        <v>0.2</v>
      </c>
      <c r="N486" s="110"/>
      <c r="O486" s="125">
        <v>0.2</v>
      </c>
      <c r="P486" s="126"/>
      <c r="Q486" s="109">
        <v>0.2</v>
      </c>
      <c r="R486" s="110"/>
      <c r="S486" s="125">
        <v>0.2</v>
      </c>
      <c r="T486" s="162"/>
      <c r="U486" s="163"/>
      <c r="V486" s="161"/>
      <c r="W486" s="163"/>
      <c r="X486" s="161"/>
      <c r="Y486" s="163"/>
      <c r="Z486" s="161"/>
      <c r="AA486" s="163"/>
      <c r="AB486" s="161"/>
      <c r="AC486" s="163"/>
      <c r="AD486" s="161"/>
      <c r="AE486" s="163"/>
      <c r="AF486" s="161"/>
      <c r="AG486" s="47">
        <v>1</v>
      </c>
      <c r="AH486" s="220">
        <v>0</v>
      </c>
      <c r="AI486" s="167"/>
    </row>
    <row r="487" spans="2:35" ht="93" customHeight="1" thickBot="1">
      <c r="B487" s="925"/>
      <c r="C487" s="8">
        <v>1.4</v>
      </c>
      <c r="D487" s="239" t="s">
        <v>340</v>
      </c>
      <c r="E487" s="240">
        <v>0.2</v>
      </c>
      <c r="F487" s="239" t="s">
        <v>341</v>
      </c>
      <c r="G487" s="416"/>
      <c r="H487" s="241" t="s">
        <v>342</v>
      </c>
      <c r="I487" s="113"/>
      <c r="J487" s="98"/>
      <c r="K487" s="97">
        <v>0.2</v>
      </c>
      <c r="L487" s="170"/>
      <c r="M487" s="113">
        <v>0.2</v>
      </c>
      <c r="N487" s="98"/>
      <c r="O487" s="97">
        <v>0.2</v>
      </c>
      <c r="P487" s="170"/>
      <c r="Q487" s="113">
        <v>0.2</v>
      </c>
      <c r="R487" s="98"/>
      <c r="S487" s="97">
        <v>0.2</v>
      </c>
      <c r="T487" s="165"/>
      <c r="U487" s="166"/>
      <c r="V487" s="164"/>
      <c r="W487" s="166"/>
      <c r="X487" s="164"/>
      <c r="Y487" s="166"/>
      <c r="Z487" s="164"/>
      <c r="AA487" s="166"/>
      <c r="AB487" s="164"/>
      <c r="AC487" s="166"/>
      <c r="AD487" s="164"/>
      <c r="AE487" s="166"/>
      <c r="AF487" s="164"/>
      <c r="AG487" s="47">
        <v>1</v>
      </c>
      <c r="AH487" s="220">
        <v>0</v>
      </c>
      <c r="AI487" s="167"/>
    </row>
    <row r="488" spans="2:35" s="13" customFormat="1" ht="13.5" thickBot="1">
      <c r="B488" s="11"/>
      <c r="C488" s="11"/>
      <c r="D488" s="23"/>
      <c r="E488" s="25"/>
      <c r="F488" s="242"/>
      <c r="G488" s="23"/>
      <c r="H488" s="23"/>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6"/>
    </row>
    <row r="489" spans="2:35">
      <c r="B489" s="772" t="s">
        <v>878</v>
      </c>
      <c r="C489" s="773"/>
      <c r="D489" s="773"/>
      <c r="E489" s="773"/>
      <c r="F489" s="773"/>
      <c r="G489" s="773"/>
      <c r="H489" s="773"/>
      <c r="I489" s="773"/>
      <c r="J489" s="773"/>
      <c r="K489" s="773"/>
      <c r="L489" s="773"/>
      <c r="M489" s="773"/>
      <c r="N489" s="773"/>
      <c r="O489" s="773"/>
      <c r="P489" s="773"/>
      <c r="Q489" s="773"/>
      <c r="R489" s="773"/>
      <c r="S489" s="773"/>
      <c r="T489" s="773"/>
      <c r="U489" s="773"/>
      <c r="V489" s="773"/>
      <c r="W489" s="773"/>
      <c r="X489" s="773"/>
      <c r="Y489" s="773"/>
      <c r="Z489" s="773"/>
      <c r="AA489" s="773"/>
      <c r="AB489" s="773"/>
      <c r="AC489" s="773"/>
      <c r="AD489" s="773"/>
      <c r="AE489" s="773"/>
      <c r="AF489" s="773"/>
      <c r="AG489" s="773"/>
      <c r="AH489" s="773"/>
      <c r="AI489" s="774"/>
    </row>
    <row r="490" spans="2:35" ht="13.5" thickBot="1">
      <c r="B490" s="890" t="s">
        <v>27</v>
      </c>
      <c r="C490" s="891"/>
      <c r="D490" s="892"/>
      <c r="E490" s="406"/>
      <c r="F490" s="406"/>
      <c r="G490" s="406"/>
      <c r="H490" s="406"/>
      <c r="I490" s="57"/>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7"/>
    </row>
    <row r="491" spans="2:35" ht="13.5" thickBot="1">
      <c r="B491" s="749" t="s">
        <v>28</v>
      </c>
      <c r="C491" s="749" t="s">
        <v>29</v>
      </c>
      <c r="D491" s="751" t="s">
        <v>30</v>
      </c>
      <c r="E491" s="751" t="s">
        <v>64</v>
      </c>
      <c r="F491" s="751" t="s">
        <v>32</v>
      </c>
      <c r="G491" s="753" t="s">
        <v>33</v>
      </c>
      <c r="H491" s="751" t="s">
        <v>34</v>
      </c>
      <c r="I491" s="763" t="s">
        <v>35</v>
      </c>
      <c r="J491" s="764"/>
      <c r="K491" s="776" t="s">
        <v>36</v>
      </c>
      <c r="L491" s="776"/>
      <c r="M491" s="763" t="s">
        <v>37</v>
      </c>
      <c r="N491" s="764"/>
      <c r="O491" s="776" t="s">
        <v>38</v>
      </c>
      <c r="P491" s="776"/>
      <c r="Q491" s="763" t="s">
        <v>39</v>
      </c>
      <c r="R491" s="764"/>
      <c r="S491" s="776" t="s">
        <v>40</v>
      </c>
      <c r="T491" s="776"/>
      <c r="U491" s="763" t="s">
        <v>41</v>
      </c>
      <c r="V491" s="764"/>
      <c r="W491" s="776" t="s">
        <v>42</v>
      </c>
      <c r="X491" s="776"/>
      <c r="Y491" s="763" t="s">
        <v>43</v>
      </c>
      <c r="Z491" s="764"/>
      <c r="AA491" s="776" t="s">
        <v>44</v>
      </c>
      <c r="AB491" s="776"/>
      <c r="AC491" s="763" t="s">
        <v>45</v>
      </c>
      <c r="AD491" s="764"/>
      <c r="AE491" s="776" t="s">
        <v>46</v>
      </c>
      <c r="AF491" s="776"/>
      <c r="AG491" s="731" t="s">
        <v>47</v>
      </c>
      <c r="AH491" s="731" t="s">
        <v>48</v>
      </c>
      <c r="AI491" s="731" t="s">
        <v>49</v>
      </c>
    </row>
    <row r="492" spans="2:35" ht="13.5" thickBot="1">
      <c r="B492" s="750"/>
      <c r="C492" s="750"/>
      <c r="D492" s="752"/>
      <c r="E492" s="752"/>
      <c r="F492" s="752"/>
      <c r="G492" s="754"/>
      <c r="H492" s="752"/>
      <c r="I492" s="233" t="s">
        <v>50</v>
      </c>
      <c r="J492" s="234" t="s">
        <v>51</v>
      </c>
      <c r="K492" s="233" t="s">
        <v>50</v>
      </c>
      <c r="L492" s="234" t="s">
        <v>51</v>
      </c>
      <c r="M492" s="233" t="s">
        <v>50</v>
      </c>
      <c r="N492" s="234" t="s">
        <v>51</v>
      </c>
      <c r="O492" s="233" t="s">
        <v>50</v>
      </c>
      <c r="P492" s="234" t="s">
        <v>51</v>
      </c>
      <c r="Q492" s="233" t="s">
        <v>50</v>
      </c>
      <c r="R492" s="234" t="s">
        <v>51</v>
      </c>
      <c r="S492" s="233" t="s">
        <v>50</v>
      </c>
      <c r="T492" s="234" t="s">
        <v>51</v>
      </c>
      <c r="U492" s="233" t="s">
        <v>50</v>
      </c>
      <c r="V492" s="234" t="s">
        <v>51</v>
      </c>
      <c r="W492" s="233" t="s">
        <v>50</v>
      </c>
      <c r="X492" s="234" t="s">
        <v>51</v>
      </c>
      <c r="Y492" s="233" t="s">
        <v>50</v>
      </c>
      <c r="Z492" s="234" t="s">
        <v>51</v>
      </c>
      <c r="AA492" s="233" t="s">
        <v>50</v>
      </c>
      <c r="AB492" s="234" t="s">
        <v>51</v>
      </c>
      <c r="AC492" s="233" t="s">
        <v>50</v>
      </c>
      <c r="AD492" s="234" t="s">
        <v>51</v>
      </c>
      <c r="AE492" s="233" t="s">
        <v>50</v>
      </c>
      <c r="AF492" s="234" t="s">
        <v>51</v>
      </c>
      <c r="AG492" s="732"/>
      <c r="AH492" s="732"/>
      <c r="AI492" s="732"/>
    </row>
    <row r="493" spans="2:35" ht="38.25">
      <c r="B493" s="964">
        <v>0.15</v>
      </c>
      <c r="C493" s="3" t="s">
        <v>65</v>
      </c>
      <c r="D493" s="414" t="s">
        <v>343</v>
      </c>
      <c r="E493" s="243">
        <v>0.5</v>
      </c>
      <c r="F493" s="401" t="s">
        <v>344</v>
      </c>
      <c r="G493" s="225"/>
      <c r="H493" s="5" t="s">
        <v>345</v>
      </c>
      <c r="I493" s="175"/>
      <c r="J493" s="41"/>
      <c r="K493" s="40"/>
      <c r="L493" s="41"/>
      <c r="M493" s="40">
        <v>0.3</v>
      </c>
      <c r="N493" s="41"/>
      <c r="O493" s="40">
        <v>0.3</v>
      </c>
      <c r="P493" s="41"/>
      <c r="Q493" s="40">
        <v>0.3</v>
      </c>
      <c r="R493" s="41"/>
      <c r="S493" s="40">
        <v>0.1</v>
      </c>
      <c r="T493" s="41"/>
      <c r="U493" s="40"/>
      <c r="V493" s="41"/>
      <c r="W493" s="40"/>
      <c r="X493" s="41"/>
      <c r="Y493" s="40"/>
      <c r="Z493" s="41"/>
      <c r="AA493" s="40"/>
      <c r="AB493" s="41"/>
      <c r="AC493" s="40"/>
      <c r="AD493" s="41"/>
      <c r="AE493" s="40"/>
      <c r="AF493" s="41"/>
      <c r="AG493" s="42">
        <f>+I493+K493+M493+O493+Q493+S493+U493+W493+Y493+AA493+AC493+AE493</f>
        <v>0.99999999999999989</v>
      </c>
      <c r="AH493" s="43">
        <f>+J493+L493+N493+P493+R493+T493+V493+X493+Z493+AB493+AD493+AF493</f>
        <v>0</v>
      </c>
      <c r="AI493" s="44"/>
    </row>
    <row r="494" spans="2:35" ht="39" thickBot="1">
      <c r="B494" s="965"/>
      <c r="C494" s="8" t="s">
        <v>69</v>
      </c>
      <c r="D494" s="416" t="s">
        <v>346</v>
      </c>
      <c r="E494" s="240">
        <v>0.5</v>
      </c>
      <c r="F494" s="694" t="s">
        <v>344</v>
      </c>
      <c r="G494" s="244"/>
      <c r="H494" s="10" t="s">
        <v>347</v>
      </c>
      <c r="I494" s="147"/>
      <c r="J494" s="51"/>
      <c r="K494" s="50"/>
      <c r="L494" s="51"/>
      <c r="M494" s="50">
        <v>0.25</v>
      </c>
      <c r="N494" s="51"/>
      <c r="O494" s="50">
        <v>0.25</v>
      </c>
      <c r="P494" s="51"/>
      <c r="Q494" s="50">
        <v>0.25</v>
      </c>
      <c r="R494" s="51"/>
      <c r="S494" s="50">
        <v>0.25</v>
      </c>
      <c r="T494" s="51"/>
      <c r="U494" s="50"/>
      <c r="V494" s="51"/>
      <c r="W494" s="50"/>
      <c r="X494" s="51"/>
      <c r="Y494" s="50"/>
      <c r="Z494" s="51"/>
      <c r="AA494" s="50"/>
      <c r="AB494" s="51"/>
      <c r="AC494" s="50"/>
      <c r="AD494" s="51"/>
      <c r="AE494" s="50"/>
      <c r="AF494" s="51"/>
      <c r="AG494" s="52">
        <f>+I494+K494+M494+O494+Q494+S494+U494+W494+Y494+AA494+AC494+AE494</f>
        <v>1</v>
      </c>
      <c r="AH494" s="53">
        <f>+J494+L494+N494+P494+R494+T494+V494+X494+Z494+AB494+AD494+AF494</f>
        <v>0</v>
      </c>
      <c r="AI494" s="54"/>
    </row>
    <row r="495" spans="2:35" ht="13.5" thickBot="1">
      <c r="E495" s="15"/>
    </row>
    <row r="496" spans="2:35" ht="25.5" customHeight="1">
      <c r="B496" s="772" t="s">
        <v>348</v>
      </c>
      <c r="C496" s="773"/>
      <c r="D496" s="774"/>
      <c r="E496" s="726"/>
      <c r="F496" s="727"/>
      <c r="G496" s="727"/>
      <c r="H496" s="775"/>
      <c r="I496" s="62"/>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5"/>
    </row>
    <row r="497" spans="2:35" ht="15.75" customHeight="1" thickBot="1">
      <c r="B497" s="890" t="s">
        <v>27</v>
      </c>
      <c r="C497" s="891"/>
      <c r="D497" s="892"/>
      <c r="E497" s="406"/>
      <c r="F497" s="406"/>
      <c r="G497" s="406"/>
      <c r="H497" s="406"/>
      <c r="I497" s="57"/>
      <c r="J497" s="36"/>
      <c r="K497" s="36"/>
      <c r="L497" s="36"/>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7"/>
    </row>
    <row r="498" spans="2:35" ht="13.5" customHeight="1" thickBot="1">
      <c r="B498" s="918" t="s">
        <v>28</v>
      </c>
      <c r="C498" s="917" t="s">
        <v>29</v>
      </c>
      <c r="D498" s="922" t="s">
        <v>30</v>
      </c>
      <c r="E498" s="923" t="s">
        <v>64</v>
      </c>
      <c r="F498" s="920" t="s">
        <v>32</v>
      </c>
      <c r="G498" s="753" t="s">
        <v>33</v>
      </c>
      <c r="H498" s="923" t="s">
        <v>34</v>
      </c>
      <c r="I498" s="763" t="s">
        <v>35</v>
      </c>
      <c r="J498" s="764"/>
      <c r="K498" s="776" t="s">
        <v>36</v>
      </c>
      <c r="L498" s="776"/>
      <c r="M498" s="763" t="s">
        <v>37</v>
      </c>
      <c r="N498" s="764"/>
      <c r="O498" s="776" t="s">
        <v>38</v>
      </c>
      <c r="P498" s="776"/>
      <c r="Q498" s="763" t="s">
        <v>39</v>
      </c>
      <c r="R498" s="764"/>
      <c r="S498" s="776" t="s">
        <v>40</v>
      </c>
      <c r="T498" s="776"/>
      <c r="U498" s="763" t="s">
        <v>41</v>
      </c>
      <c r="V498" s="764"/>
      <c r="W498" s="776" t="s">
        <v>42</v>
      </c>
      <c r="X498" s="776"/>
      <c r="Y498" s="763" t="s">
        <v>43</v>
      </c>
      <c r="Z498" s="764"/>
      <c r="AA498" s="776" t="s">
        <v>44</v>
      </c>
      <c r="AB498" s="776"/>
      <c r="AC498" s="763" t="s">
        <v>45</v>
      </c>
      <c r="AD498" s="764"/>
      <c r="AE498" s="776" t="s">
        <v>46</v>
      </c>
      <c r="AF498" s="764"/>
      <c r="AG498" s="731" t="s">
        <v>47</v>
      </c>
      <c r="AH498" s="731" t="s">
        <v>48</v>
      </c>
      <c r="AI498" s="731" t="s">
        <v>49</v>
      </c>
    </row>
    <row r="499" spans="2:35" ht="13.5" thickBot="1">
      <c r="B499" s="932"/>
      <c r="C499" s="750"/>
      <c r="D499" s="752"/>
      <c r="E499" s="924"/>
      <c r="F499" s="921"/>
      <c r="G499" s="754"/>
      <c r="H499" s="924"/>
      <c r="I499" s="418" t="s">
        <v>50</v>
      </c>
      <c r="J499" s="410" t="s">
        <v>51</v>
      </c>
      <c r="K499" s="418" t="s">
        <v>50</v>
      </c>
      <c r="L499" s="410" t="s">
        <v>51</v>
      </c>
      <c r="M499" s="418" t="s">
        <v>50</v>
      </c>
      <c r="N499" s="410" t="s">
        <v>51</v>
      </c>
      <c r="O499" s="418" t="s">
        <v>50</v>
      </c>
      <c r="P499" s="410" t="s">
        <v>51</v>
      </c>
      <c r="Q499" s="418" t="s">
        <v>50</v>
      </c>
      <c r="R499" s="410" t="s">
        <v>51</v>
      </c>
      <c r="S499" s="418" t="s">
        <v>50</v>
      </c>
      <c r="T499" s="410" t="s">
        <v>51</v>
      </c>
      <c r="U499" s="418" t="s">
        <v>50</v>
      </c>
      <c r="V499" s="410" t="s">
        <v>51</v>
      </c>
      <c r="W499" s="418" t="s">
        <v>50</v>
      </c>
      <c r="X499" s="410" t="s">
        <v>51</v>
      </c>
      <c r="Y499" s="418" t="s">
        <v>50</v>
      </c>
      <c r="Z499" s="410" t="s">
        <v>51</v>
      </c>
      <c r="AA499" s="418" t="s">
        <v>50</v>
      </c>
      <c r="AB499" s="410" t="s">
        <v>51</v>
      </c>
      <c r="AC499" s="418" t="s">
        <v>50</v>
      </c>
      <c r="AD499" s="410" t="s">
        <v>51</v>
      </c>
      <c r="AE499" s="418" t="s">
        <v>50</v>
      </c>
      <c r="AF499" s="410" t="s">
        <v>51</v>
      </c>
      <c r="AG499" s="732"/>
      <c r="AH499" s="732"/>
      <c r="AI499" s="732"/>
    </row>
    <row r="500" spans="2:35" ht="45" customHeight="1">
      <c r="B500" s="834">
        <v>0.2</v>
      </c>
      <c r="C500" s="3" t="s">
        <v>100</v>
      </c>
      <c r="D500" s="414" t="s">
        <v>101</v>
      </c>
      <c r="E500" s="243">
        <v>0.7</v>
      </c>
      <c r="F500" s="245" t="s">
        <v>102</v>
      </c>
      <c r="G500" s="77"/>
      <c r="H500" s="246" t="s">
        <v>103</v>
      </c>
      <c r="I500" s="40"/>
      <c r="J500" s="66"/>
      <c r="K500" s="65"/>
      <c r="L500" s="66"/>
      <c r="M500" s="65">
        <v>0.5</v>
      </c>
      <c r="N500" s="66"/>
      <c r="O500" s="65"/>
      <c r="P500" s="66"/>
      <c r="Q500" s="65"/>
      <c r="R500" s="66"/>
      <c r="S500" s="65">
        <v>0.5</v>
      </c>
      <c r="T500" s="66"/>
      <c r="U500" s="65"/>
      <c r="V500" s="66"/>
      <c r="W500" s="65"/>
      <c r="X500" s="66"/>
      <c r="Y500" s="65"/>
      <c r="Z500" s="66"/>
      <c r="AA500" s="65"/>
      <c r="AB500" s="66"/>
      <c r="AC500" s="65"/>
      <c r="AD500" s="66"/>
      <c r="AE500" s="65"/>
      <c r="AF500" s="41"/>
      <c r="AG500" s="40">
        <f>+I500+K500+M500+O500+Q500+S500+U500+W500+Y500+AA500+AC500+AE500</f>
        <v>1</v>
      </c>
      <c r="AH500" s="66">
        <f>+J500+L500+N500+P500+R500+T500+V500+X500+Z500+AB500+AD500+AF500</f>
        <v>0</v>
      </c>
      <c r="AI500" s="67"/>
    </row>
    <row r="501" spans="2:35" ht="49.5" customHeight="1" thickBot="1">
      <c r="B501" s="835"/>
      <c r="C501" s="8" t="s">
        <v>94</v>
      </c>
      <c r="D501" s="115" t="s">
        <v>104</v>
      </c>
      <c r="E501" s="133">
        <v>0.3</v>
      </c>
      <c r="F501" s="247" t="s">
        <v>105</v>
      </c>
      <c r="G501" s="79"/>
      <c r="H501" s="248" t="s">
        <v>106</v>
      </c>
      <c r="I501" s="1385"/>
      <c r="J501" s="1373"/>
      <c r="K501" s="1385"/>
      <c r="L501" s="1373"/>
      <c r="M501" s="1385"/>
      <c r="N501" s="1386"/>
      <c r="O501" s="1387">
        <v>0.33333333333333337</v>
      </c>
      <c r="P501" s="1386"/>
      <c r="Q501" s="1387">
        <v>0.33333333333333337</v>
      </c>
      <c r="R501" s="1386"/>
      <c r="S501" s="1387">
        <v>0.33333333333333337</v>
      </c>
      <c r="T501" s="71"/>
      <c r="U501" s="70"/>
      <c r="V501" s="71"/>
      <c r="W501" s="70"/>
      <c r="X501" s="71"/>
      <c r="Y501" s="70"/>
      <c r="Z501" s="71"/>
      <c r="AA501" s="70"/>
      <c r="AB501" s="71"/>
      <c r="AC501" s="70"/>
      <c r="AD501" s="71"/>
      <c r="AE501" s="70"/>
      <c r="AF501" s="51"/>
      <c r="AG501" s="50">
        <f>+I501+K501+M501+O501+Q501+S501+U501+W501+Y501+AA501+AC501+AE501</f>
        <v>1</v>
      </c>
      <c r="AH501" s="71">
        <f>+J501+L501+N501+P501+R501+T501+V501+X501+Z501+AB501+AD501+AF501</f>
        <v>0</v>
      </c>
      <c r="AI501" s="72"/>
    </row>
    <row r="502" spans="2:35" s="213" customFormat="1" ht="13.5" thickBot="1"/>
    <row r="503" spans="2:35" s="2" customFormat="1">
      <c r="B503" s="765" t="s">
        <v>4</v>
      </c>
      <c r="C503" s="766"/>
      <c r="D503" s="767" t="s">
        <v>5</v>
      </c>
      <c r="E503" s="768"/>
      <c r="F503" s="768"/>
      <c r="G503" s="768"/>
      <c r="H503" s="768"/>
      <c r="I503" s="768"/>
      <c r="J503" s="769"/>
      <c r="K503" s="933" t="s">
        <v>530</v>
      </c>
      <c r="L503" s="934"/>
      <c r="M503" s="934"/>
      <c r="N503" s="934"/>
      <c r="O503" s="934"/>
      <c r="P503" s="934"/>
      <c r="Q503" s="934"/>
      <c r="R503" s="934"/>
      <c r="S503" s="934"/>
      <c r="T503" s="934"/>
      <c r="U503" s="934"/>
      <c r="V503" s="934"/>
      <c r="W503" s="934"/>
      <c r="X503" s="934"/>
      <c r="Y503" s="934"/>
      <c r="Z503" s="934"/>
      <c r="AA503" s="934"/>
      <c r="AB503" s="934"/>
      <c r="AC503" s="934"/>
      <c r="AD503" s="934"/>
      <c r="AE503" s="934"/>
      <c r="AF503" s="934"/>
      <c r="AG503" s="934"/>
      <c r="AH503" s="934"/>
      <c r="AI503" s="935"/>
    </row>
    <row r="504" spans="2:35" s="2" customFormat="1">
      <c r="B504" s="839">
        <v>2016</v>
      </c>
      <c r="C504" s="840"/>
      <c r="D504" s="843" t="s">
        <v>7</v>
      </c>
      <c r="E504" s="844"/>
      <c r="F504" s="844"/>
      <c r="G504" s="844"/>
      <c r="H504" s="844"/>
      <c r="I504" s="844"/>
      <c r="J504" s="845"/>
      <c r="K504" s="940" t="s">
        <v>531</v>
      </c>
      <c r="L504" s="941"/>
      <c r="M504" s="941"/>
      <c r="N504" s="941"/>
      <c r="O504" s="941"/>
      <c r="P504" s="941"/>
      <c r="Q504" s="941"/>
      <c r="R504" s="941"/>
      <c r="S504" s="941"/>
      <c r="T504" s="941"/>
      <c r="U504" s="941"/>
      <c r="V504" s="941"/>
      <c r="W504" s="941"/>
      <c r="X504" s="941"/>
      <c r="Y504" s="941"/>
      <c r="Z504" s="941"/>
      <c r="AA504" s="941"/>
      <c r="AB504" s="941"/>
      <c r="AC504" s="941"/>
      <c r="AD504" s="941"/>
      <c r="AE504" s="941"/>
      <c r="AF504" s="941"/>
      <c r="AG504" s="941"/>
      <c r="AH504" s="941"/>
      <c r="AI504" s="942"/>
    </row>
    <row r="505" spans="2:35" s="2" customFormat="1" ht="13.5" thickBot="1">
      <c r="B505" s="841"/>
      <c r="C505" s="842"/>
      <c r="D505" s="849" t="s">
        <v>9</v>
      </c>
      <c r="E505" s="850"/>
      <c r="F505" s="850"/>
      <c r="G505" s="850"/>
      <c r="H505" s="850"/>
      <c r="I505" s="850"/>
      <c r="J505" s="851"/>
      <c r="K505" s="943" t="s">
        <v>532</v>
      </c>
      <c r="L505" s="944"/>
      <c r="M505" s="944"/>
      <c r="N505" s="944"/>
      <c r="O505" s="944"/>
      <c r="P505" s="944"/>
      <c r="Q505" s="944"/>
      <c r="R505" s="944"/>
      <c r="S505" s="944"/>
      <c r="T505" s="944"/>
      <c r="U505" s="944"/>
      <c r="V505" s="944"/>
      <c r="W505" s="944"/>
      <c r="X505" s="944"/>
      <c r="Y505" s="944"/>
      <c r="Z505" s="944"/>
      <c r="AA505" s="944"/>
      <c r="AB505" s="944"/>
      <c r="AC505" s="944"/>
      <c r="AD505" s="944"/>
      <c r="AE505" s="944"/>
      <c r="AF505" s="944"/>
      <c r="AG505" s="944"/>
      <c r="AH505" s="944"/>
      <c r="AI505" s="945"/>
    </row>
    <row r="506" spans="2:35" ht="13.5" thickBot="1"/>
    <row r="507" spans="2:35" s="2" customFormat="1" ht="15.75" customHeight="1">
      <c r="B507" s="787" t="s">
        <v>11</v>
      </c>
      <c r="C507" s="790" t="s">
        <v>12</v>
      </c>
      <c r="D507" s="791"/>
      <c r="E507" s="792" t="s">
        <v>533</v>
      </c>
      <c r="F507" s="793"/>
      <c r="G507" s="793"/>
      <c r="H507" s="793"/>
      <c r="I507" s="793"/>
      <c r="J507" s="793"/>
      <c r="K507" s="793"/>
      <c r="L507" s="793"/>
      <c r="M507" s="793"/>
      <c r="N507" s="793"/>
      <c r="O507" s="793"/>
      <c r="P507" s="793"/>
      <c r="Q507" s="793"/>
      <c r="R507" s="793"/>
      <c r="S507" s="793"/>
      <c r="T507" s="794"/>
      <c r="U507" s="795" t="s">
        <v>14</v>
      </c>
      <c r="V507" s="796"/>
      <c r="W507" s="797"/>
      <c r="X507" s="804" t="s">
        <v>15</v>
      </c>
      <c r="Y507" s="805"/>
      <c r="Z507" s="1146" t="s">
        <v>534</v>
      </c>
      <c r="AA507" s="1147"/>
      <c r="AB507" s="1147"/>
      <c r="AC507" s="1147"/>
      <c r="AD507" s="1147"/>
      <c r="AE507" s="1147"/>
      <c r="AF507" s="1147"/>
      <c r="AG507" s="1147"/>
      <c r="AH507" s="1147"/>
      <c r="AI507" s="1148"/>
    </row>
    <row r="508" spans="2:35" s="2" customFormat="1" ht="15.75" customHeight="1">
      <c r="B508" s="788"/>
      <c r="C508" s="814" t="s">
        <v>17</v>
      </c>
      <c r="D508" s="815"/>
      <c r="E508" s="816" t="s">
        <v>535</v>
      </c>
      <c r="F508" s="817"/>
      <c r="G508" s="817"/>
      <c r="H508" s="817"/>
      <c r="I508" s="817"/>
      <c r="J508" s="817"/>
      <c r="K508" s="817"/>
      <c r="L508" s="817"/>
      <c r="M508" s="817"/>
      <c r="N508" s="817"/>
      <c r="O508" s="817"/>
      <c r="P508" s="817"/>
      <c r="Q508" s="817"/>
      <c r="R508" s="817"/>
      <c r="S508" s="817"/>
      <c r="T508" s="818"/>
      <c r="U508" s="798"/>
      <c r="V508" s="799"/>
      <c r="W508" s="800"/>
      <c r="X508" s="806"/>
      <c r="Y508" s="807"/>
      <c r="Z508" s="1149"/>
      <c r="AA508" s="1150"/>
      <c r="AB508" s="1150"/>
      <c r="AC508" s="1150"/>
      <c r="AD508" s="1150"/>
      <c r="AE508" s="1150"/>
      <c r="AF508" s="1150"/>
      <c r="AG508" s="1150"/>
      <c r="AH508" s="1150"/>
      <c r="AI508" s="1151"/>
    </row>
    <row r="509" spans="2:35" s="2" customFormat="1" ht="15.75" customHeight="1">
      <c r="B509" s="788"/>
      <c r="C509" s="814" t="s">
        <v>19</v>
      </c>
      <c r="D509" s="815"/>
      <c r="E509" s="816" t="s">
        <v>536</v>
      </c>
      <c r="F509" s="817"/>
      <c r="G509" s="817"/>
      <c r="H509" s="817"/>
      <c r="I509" s="817"/>
      <c r="J509" s="817"/>
      <c r="K509" s="817"/>
      <c r="L509" s="817"/>
      <c r="M509" s="817"/>
      <c r="N509" s="817"/>
      <c r="O509" s="817"/>
      <c r="P509" s="817"/>
      <c r="Q509" s="817"/>
      <c r="R509" s="817"/>
      <c r="S509" s="817"/>
      <c r="T509" s="818"/>
      <c r="U509" s="798"/>
      <c r="V509" s="799"/>
      <c r="W509" s="800"/>
      <c r="X509" s="819" t="s">
        <v>21</v>
      </c>
      <c r="Y509" s="820"/>
      <c r="Z509" s="1104" t="s">
        <v>537</v>
      </c>
      <c r="AA509" s="1105"/>
      <c r="AB509" s="1105"/>
      <c r="AC509" s="1105"/>
      <c r="AD509" s="1105"/>
      <c r="AE509" s="1105"/>
      <c r="AF509" s="1105"/>
      <c r="AG509" s="1105"/>
      <c r="AH509" s="1105"/>
      <c r="AI509" s="1106"/>
    </row>
    <row r="510" spans="2:35" s="2" customFormat="1" ht="15.75" customHeight="1" thickBot="1">
      <c r="B510" s="789"/>
      <c r="C510" s="829" t="s">
        <v>23</v>
      </c>
      <c r="D510" s="830"/>
      <c r="E510" s="831" t="s">
        <v>538</v>
      </c>
      <c r="F510" s="832"/>
      <c r="G510" s="832"/>
      <c r="H510" s="832"/>
      <c r="I510" s="832"/>
      <c r="J510" s="832"/>
      <c r="K510" s="832"/>
      <c r="L510" s="832"/>
      <c r="M510" s="832"/>
      <c r="N510" s="832"/>
      <c r="O510" s="832"/>
      <c r="P510" s="832"/>
      <c r="Q510" s="832"/>
      <c r="R510" s="832"/>
      <c r="S510" s="832"/>
      <c r="T510" s="833"/>
      <c r="U510" s="801"/>
      <c r="V510" s="802"/>
      <c r="W510" s="803"/>
      <c r="X510" s="821"/>
      <c r="Y510" s="822"/>
      <c r="Z510" s="1107"/>
      <c r="AA510" s="1108"/>
      <c r="AB510" s="1108"/>
      <c r="AC510" s="1108"/>
      <c r="AD510" s="1108"/>
      <c r="AE510" s="1108"/>
      <c r="AF510" s="1108"/>
      <c r="AG510" s="1108"/>
      <c r="AH510" s="1108"/>
      <c r="AI510" s="1109"/>
    </row>
    <row r="511" spans="2:35" ht="13.5" thickBot="1"/>
    <row r="512" spans="2:35" ht="15.75" customHeight="1">
      <c r="B512" s="772" t="s">
        <v>357</v>
      </c>
      <c r="C512" s="773"/>
      <c r="D512" s="774"/>
      <c r="E512" s="726" t="s">
        <v>539</v>
      </c>
      <c r="F512" s="727"/>
      <c r="G512" s="727"/>
      <c r="H512" s="727"/>
      <c r="I512" s="727"/>
      <c r="J512" s="727"/>
      <c r="K512" s="727"/>
      <c r="L512" s="727"/>
      <c r="M512" s="34"/>
      <c r="N512" s="34"/>
      <c r="O512" s="34"/>
      <c r="P512" s="34"/>
      <c r="Q512" s="34"/>
      <c r="R512" s="34"/>
      <c r="S512" s="34"/>
      <c r="T512" s="34"/>
      <c r="U512" s="34"/>
      <c r="V512" s="34"/>
      <c r="W512" s="34"/>
      <c r="X512" s="34"/>
      <c r="Y512" s="34"/>
      <c r="Z512" s="34"/>
      <c r="AA512" s="34"/>
      <c r="AB512" s="34"/>
      <c r="AC512" s="34"/>
      <c r="AD512" s="34"/>
      <c r="AE512" s="34"/>
      <c r="AF512" s="34"/>
      <c r="AG512" s="34"/>
      <c r="AH512" s="34"/>
      <c r="AI512" s="35"/>
    </row>
    <row r="513" spans="2:35" ht="15.75" customHeight="1" thickBot="1">
      <c r="B513" s="780" t="s">
        <v>27</v>
      </c>
      <c r="C513" s="781"/>
      <c r="D513" s="782"/>
      <c r="E513" s="412"/>
      <c r="F513" s="412"/>
      <c r="G513" s="412"/>
      <c r="H513" s="413"/>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7"/>
    </row>
    <row r="514" spans="2:35" ht="13.5" customHeight="1" thickBot="1">
      <c r="B514" s="749" t="s">
        <v>28</v>
      </c>
      <c r="C514" s="749" t="s">
        <v>29</v>
      </c>
      <c r="D514" s="751" t="s">
        <v>30</v>
      </c>
      <c r="E514" s="751" t="s">
        <v>31</v>
      </c>
      <c r="F514" s="751" t="s">
        <v>32</v>
      </c>
      <c r="G514" s="752" t="s">
        <v>33</v>
      </c>
      <c r="H514" s="785" t="s">
        <v>34</v>
      </c>
      <c r="I514" s="776" t="s">
        <v>35</v>
      </c>
      <c r="J514" s="764"/>
      <c r="K514" s="776" t="s">
        <v>36</v>
      </c>
      <c r="L514" s="776"/>
      <c r="M514" s="763" t="s">
        <v>37</v>
      </c>
      <c r="N514" s="764"/>
      <c r="O514" s="776" t="s">
        <v>38</v>
      </c>
      <c r="P514" s="776"/>
      <c r="Q514" s="763" t="s">
        <v>39</v>
      </c>
      <c r="R514" s="764"/>
      <c r="S514" s="776" t="s">
        <v>40</v>
      </c>
      <c r="T514" s="776"/>
      <c r="U514" s="763" t="s">
        <v>41</v>
      </c>
      <c r="V514" s="764"/>
      <c r="W514" s="776" t="s">
        <v>42</v>
      </c>
      <c r="X514" s="776"/>
      <c r="Y514" s="763" t="s">
        <v>43</v>
      </c>
      <c r="Z514" s="764"/>
      <c r="AA514" s="776" t="s">
        <v>44</v>
      </c>
      <c r="AB514" s="776"/>
      <c r="AC514" s="763" t="s">
        <v>45</v>
      </c>
      <c r="AD514" s="764"/>
      <c r="AE514" s="776" t="s">
        <v>46</v>
      </c>
      <c r="AF514" s="776"/>
      <c r="AG514" s="731" t="s">
        <v>47</v>
      </c>
      <c r="AH514" s="731" t="s">
        <v>48</v>
      </c>
      <c r="AI514" s="731" t="s">
        <v>49</v>
      </c>
    </row>
    <row r="515" spans="2:35" ht="13.5" thickBot="1">
      <c r="B515" s="750"/>
      <c r="C515" s="750"/>
      <c r="D515" s="752"/>
      <c r="E515" s="752"/>
      <c r="F515" s="752"/>
      <c r="G515" s="754"/>
      <c r="H515" s="924"/>
      <c r="I515" s="38" t="s">
        <v>50</v>
      </c>
      <c r="J515" s="403" t="s">
        <v>51</v>
      </c>
      <c r="K515" s="39" t="s">
        <v>50</v>
      </c>
      <c r="L515" s="403" t="s">
        <v>51</v>
      </c>
      <c r="M515" s="418" t="s">
        <v>50</v>
      </c>
      <c r="N515" s="410" t="s">
        <v>51</v>
      </c>
      <c r="O515" s="418" t="s">
        <v>50</v>
      </c>
      <c r="P515" s="410" t="s">
        <v>51</v>
      </c>
      <c r="Q515" s="418" t="s">
        <v>50</v>
      </c>
      <c r="R515" s="410" t="s">
        <v>51</v>
      </c>
      <c r="S515" s="418" t="s">
        <v>50</v>
      </c>
      <c r="T515" s="410" t="s">
        <v>51</v>
      </c>
      <c r="U515" s="418" t="s">
        <v>50</v>
      </c>
      <c r="V515" s="410" t="s">
        <v>51</v>
      </c>
      <c r="W515" s="418" t="s">
        <v>50</v>
      </c>
      <c r="X515" s="410" t="s">
        <v>51</v>
      </c>
      <c r="Y515" s="418" t="s">
        <v>50</v>
      </c>
      <c r="Z515" s="410" t="s">
        <v>51</v>
      </c>
      <c r="AA515" s="418" t="s">
        <v>50</v>
      </c>
      <c r="AB515" s="410" t="s">
        <v>51</v>
      </c>
      <c r="AC515" s="418" t="s">
        <v>50</v>
      </c>
      <c r="AD515" s="410" t="s">
        <v>51</v>
      </c>
      <c r="AE515" s="418" t="s">
        <v>50</v>
      </c>
      <c r="AF515" s="410" t="s">
        <v>51</v>
      </c>
      <c r="AG515" s="757"/>
      <c r="AH515" s="757"/>
      <c r="AI515" s="757"/>
    </row>
    <row r="516" spans="2:35" ht="38.25">
      <c r="B516" s="770">
        <v>0.65</v>
      </c>
      <c r="C516" s="396" t="s">
        <v>52</v>
      </c>
      <c r="D516" s="77" t="s">
        <v>540</v>
      </c>
      <c r="E516" s="21">
        <v>0.1</v>
      </c>
      <c r="F516" s="705" t="s">
        <v>939</v>
      </c>
      <c r="G516" s="4" t="s">
        <v>541</v>
      </c>
      <c r="H516" s="5" t="s">
        <v>940</v>
      </c>
      <c r="I516" s="84"/>
      <c r="J516" s="83"/>
      <c r="K516" s="84">
        <v>1</v>
      </c>
      <c r="L516" s="83"/>
      <c r="M516" s="109"/>
      <c r="N516" s="110"/>
      <c r="O516" s="125"/>
      <c r="P516" s="126"/>
      <c r="Q516" s="109"/>
      <c r="R516" s="110"/>
      <c r="S516" s="125"/>
      <c r="T516" s="126"/>
      <c r="U516" s="163"/>
      <c r="V516" s="161"/>
      <c r="W516" s="163"/>
      <c r="X516" s="161"/>
      <c r="Y516" s="163"/>
      <c r="Z516" s="161"/>
      <c r="AA516" s="163"/>
      <c r="AB516" s="161"/>
      <c r="AC516" s="163"/>
      <c r="AD516" s="161"/>
      <c r="AE516" s="163"/>
      <c r="AF516" s="161"/>
      <c r="AG516" s="47">
        <f t="shared" ref="AG516:AH522" si="46">+I516+K516+M516+O516+Q516+S516+U516+W516+Y516+AA516+AC516+AE516</f>
        <v>1</v>
      </c>
      <c r="AH516" s="48">
        <f t="shared" si="46"/>
        <v>0</v>
      </c>
      <c r="AI516" s="60"/>
    </row>
    <row r="517" spans="2:35" ht="38.25">
      <c r="B517" s="1064"/>
      <c r="C517" s="397" t="s">
        <v>56</v>
      </c>
      <c r="D517" s="78" t="s">
        <v>542</v>
      </c>
      <c r="E517" s="131">
        <v>0.25</v>
      </c>
      <c r="F517" s="6" t="s">
        <v>543</v>
      </c>
      <c r="G517" s="7" t="s">
        <v>541</v>
      </c>
      <c r="H517" s="14" t="s">
        <v>544</v>
      </c>
      <c r="I517" s="92"/>
      <c r="J517" s="91"/>
      <c r="K517" s="92"/>
      <c r="L517" s="91"/>
      <c r="M517" s="90">
        <v>0.5</v>
      </c>
      <c r="N517" s="91"/>
      <c r="O517" s="92"/>
      <c r="P517" s="127"/>
      <c r="Q517" s="90"/>
      <c r="R517" s="91"/>
      <c r="S517" s="92">
        <v>0.5</v>
      </c>
      <c r="T517" s="127"/>
      <c r="U517" s="45"/>
      <c r="V517" s="46"/>
      <c r="W517" s="45"/>
      <c r="X517" s="46"/>
      <c r="Y517" s="45"/>
      <c r="Z517" s="46"/>
      <c r="AA517" s="45"/>
      <c r="AB517" s="46"/>
      <c r="AC517" s="45"/>
      <c r="AD517" s="46"/>
      <c r="AE517" s="45"/>
      <c r="AF517" s="46"/>
      <c r="AG517" s="47">
        <f t="shared" si="46"/>
        <v>1</v>
      </c>
      <c r="AH517" s="48">
        <f t="shared" si="46"/>
        <v>0</v>
      </c>
      <c r="AI517" s="49"/>
    </row>
    <row r="518" spans="2:35" ht="51">
      <c r="B518" s="1064"/>
      <c r="C518" s="397" t="s">
        <v>59</v>
      </c>
      <c r="D518" s="78" t="s">
        <v>545</v>
      </c>
      <c r="E518" s="131">
        <v>0.25</v>
      </c>
      <c r="F518" s="6" t="s">
        <v>546</v>
      </c>
      <c r="G518" s="7" t="s">
        <v>541</v>
      </c>
      <c r="H518" s="14" t="s">
        <v>547</v>
      </c>
      <c r="I518" s="92">
        <v>0.16666666666666669</v>
      </c>
      <c r="J518" s="91"/>
      <c r="K518" s="92">
        <v>0.17</v>
      </c>
      <c r="L518" s="91"/>
      <c r="M518" s="90">
        <v>0.17</v>
      </c>
      <c r="N518" s="91"/>
      <c r="O518" s="92">
        <v>0.17</v>
      </c>
      <c r="P518" s="127"/>
      <c r="Q518" s="90">
        <v>0.17</v>
      </c>
      <c r="R518" s="91"/>
      <c r="S518" s="92">
        <v>0.17</v>
      </c>
      <c r="T518" s="127"/>
      <c r="U518" s="45"/>
      <c r="V518" s="46"/>
      <c r="W518" s="45"/>
      <c r="X518" s="46"/>
      <c r="Y518" s="45"/>
      <c r="Z518" s="46"/>
      <c r="AA518" s="45"/>
      <c r="AB518" s="46"/>
      <c r="AC518" s="45"/>
      <c r="AD518" s="46"/>
      <c r="AE518" s="45"/>
      <c r="AF518" s="46"/>
      <c r="AG518" s="47">
        <f t="shared" si="46"/>
        <v>1.0166666666666668</v>
      </c>
      <c r="AH518" s="48">
        <f t="shared" si="46"/>
        <v>0</v>
      </c>
      <c r="AI518" s="49"/>
    </row>
    <row r="519" spans="2:35" ht="38.25">
      <c r="B519" s="1064"/>
      <c r="C519" s="397" t="s">
        <v>126</v>
      </c>
      <c r="D519" s="78" t="s">
        <v>548</v>
      </c>
      <c r="E519" s="131">
        <v>0.15</v>
      </c>
      <c r="F519" s="6" t="s">
        <v>549</v>
      </c>
      <c r="G519" s="7" t="s">
        <v>541</v>
      </c>
      <c r="H519" s="14" t="s">
        <v>550</v>
      </c>
      <c r="I519" s="92">
        <v>0.16666666666666669</v>
      </c>
      <c r="J519" s="91"/>
      <c r="K519" s="92">
        <v>0.17</v>
      </c>
      <c r="L519" s="91"/>
      <c r="M519" s="90">
        <v>0.17</v>
      </c>
      <c r="N519" s="91"/>
      <c r="O519" s="92">
        <v>0.17</v>
      </c>
      <c r="P519" s="127"/>
      <c r="Q519" s="90">
        <v>0.17</v>
      </c>
      <c r="R519" s="91"/>
      <c r="S519" s="92">
        <v>0.17</v>
      </c>
      <c r="T519" s="127"/>
      <c r="U519" s="45"/>
      <c r="V519" s="46"/>
      <c r="W519" s="45"/>
      <c r="X519" s="46"/>
      <c r="Y519" s="45"/>
      <c r="Z519" s="46"/>
      <c r="AA519" s="45"/>
      <c r="AB519" s="46"/>
      <c r="AC519" s="45"/>
      <c r="AD519" s="46"/>
      <c r="AE519" s="45"/>
      <c r="AF519" s="46"/>
      <c r="AG519" s="47">
        <f t="shared" si="46"/>
        <v>1.0166666666666668</v>
      </c>
      <c r="AH519" s="48">
        <f t="shared" si="46"/>
        <v>0</v>
      </c>
      <c r="AI519" s="49"/>
    </row>
    <row r="520" spans="2:35" ht="102">
      <c r="B520" s="1064"/>
      <c r="C520" s="397" t="s">
        <v>130</v>
      </c>
      <c r="D520" s="78" t="s">
        <v>551</v>
      </c>
      <c r="E520" s="131">
        <v>0.05</v>
      </c>
      <c r="F520" s="6" t="s">
        <v>941</v>
      </c>
      <c r="G520" s="7" t="s">
        <v>541</v>
      </c>
      <c r="H520" s="14" t="s">
        <v>552</v>
      </c>
      <c r="I520" s="92"/>
      <c r="J520" s="91"/>
      <c r="K520" s="92">
        <v>1</v>
      </c>
      <c r="L520" s="91"/>
      <c r="M520" s="90"/>
      <c r="N520" s="91"/>
      <c r="O520" s="92"/>
      <c r="P520" s="127"/>
      <c r="Q520" s="90"/>
      <c r="R520" s="91"/>
      <c r="S520" s="92"/>
      <c r="T520" s="127"/>
      <c r="U520" s="45"/>
      <c r="V520" s="46"/>
      <c r="W520" s="45"/>
      <c r="X520" s="46"/>
      <c r="Y520" s="45"/>
      <c r="Z520" s="46"/>
      <c r="AA520" s="45"/>
      <c r="AB520" s="46"/>
      <c r="AC520" s="45"/>
      <c r="AD520" s="46"/>
      <c r="AE520" s="45"/>
      <c r="AF520" s="46"/>
      <c r="AG520" s="47">
        <f t="shared" si="46"/>
        <v>1</v>
      </c>
      <c r="AH520" s="48">
        <f t="shared" si="46"/>
        <v>0</v>
      </c>
      <c r="AI520" s="49"/>
    </row>
    <row r="521" spans="2:35" ht="89.25">
      <c r="B521" s="1064"/>
      <c r="C521" s="397" t="s">
        <v>134</v>
      </c>
      <c r="D521" s="78" t="s">
        <v>553</v>
      </c>
      <c r="E521" s="131">
        <v>0.1</v>
      </c>
      <c r="F521" s="6" t="s">
        <v>554</v>
      </c>
      <c r="G521" s="7" t="s">
        <v>541</v>
      </c>
      <c r="H521" s="14" t="s">
        <v>555</v>
      </c>
      <c r="I521" s="92"/>
      <c r="J521" s="91"/>
      <c r="K521" s="92">
        <v>1</v>
      </c>
      <c r="L521" s="91"/>
      <c r="M521" s="90"/>
      <c r="N521" s="91"/>
      <c r="O521" s="92"/>
      <c r="P521" s="127"/>
      <c r="Q521" s="90"/>
      <c r="R521" s="91"/>
      <c r="S521" s="92"/>
      <c r="T521" s="127"/>
      <c r="U521" s="45"/>
      <c r="V521" s="46"/>
      <c r="W521" s="45"/>
      <c r="X521" s="46"/>
      <c r="Y521" s="45"/>
      <c r="Z521" s="46"/>
      <c r="AA521" s="45"/>
      <c r="AB521" s="46"/>
      <c r="AC521" s="45"/>
      <c r="AD521" s="46"/>
      <c r="AE521" s="45"/>
      <c r="AF521" s="46"/>
      <c r="AG521" s="47">
        <f t="shared" si="46"/>
        <v>1</v>
      </c>
      <c r="AH521" s="48">
        <f t="shared" si="46"/>
        <v>0</v>
      </c>
      <c r="AI521" s="49"/>
    </row>
    <row r="522" spans="2:35" ht="64.5" thickBot="1">
      <c r="B522" s="771"/>
      <c r="C522" s="398" t="s">
        <v>199</v>
      </c>
      <c r="D522" s="79" t="s">
        <v>556</v>
      </c>
      <c r="E522" s="22">
        <v>0.1</v>
      </c>
      <c r="F522" s="8" t="s">
        <v>557</v>
      </c>
      <c r="G522" s="9" t="s">
        <v>541</v>
      </c>
      <c r="H522" s="10" t="s">
        <v>558</v>
      </c>
      <c r="I522" s="99"/>
      <c r="J522" s="102"/>
      <c r="K522" s="99">
        <v>1</v>
      </c>
      <c r="L522" s="102"/>
      <c r="M522" s="101"/>
      <c r="N522" s="102"/>
      <c r="O522" s="99"/>
      <c r="P522" s="100"/>
      <c r="Q522" s="101"/>
      <c r="R522" s="102"/>
      <c r="S522" s="99"/>
      <c r="T522" s="100"/>
      <c r="U522" s="50"/>
      <c r="V522" s="51"/>
      <c r="W522" s="50"/>
      <c r="X522" s="51"/>
      <c r="Y522" s="50"/>
      <c r="Z522" s="51"/>
      <c r="AA522" s="50"/>
      <c r="AB522" s="51"/>
      <c r="AC522" s="50"/>
      <c r="AD522" s="51"/>
      <c r="AE522" s="50"/>
      <c r="AF522" s="51"/>
      <c r="AG522" s="47">
        <f t="shared" si="46"/>
        <v>1</v>
      </c>
      <c r="AH522" s="150">
        <f t="shared" si="46"/>
        <v>0</v>
      </c>
      <c r="AI522" s="54"/>
    </row>
    <row r="523" spans="2:35" s="13" customFormat="1" ht="16.5" customHeight="1" thickBot="1">
      <c r="B523" s="707"/>
      <c r="C523" s="11"/>
      <c r="D523" s="11"/>
      <c r="E523" s="12"/>
      <c r="F523" s="11"/>
      <c r="G523" s="11"/>
      <c r="H523" s="11"/>
      <c r="I523" s="55"/>
      <c r="J523" s="55"/>
      <c r="K523" s="55"/>
      <c r="L523" s="55"/>
      <c r="M523" s="55"/>
      <c r="N523" s="55"/>
      <c r="O523" s="55"/>
      <c r="P523" s="55"/>
      <c r="Q523" s="55"/>
      <c r="R523" s="55"/>
      <c r="S523" s="55"/>
      <c r="T523" s="55"/>
      <c r="U523" s="55"/>
      <c r="V523" s="55"/>
      <c r="W523" s="55"/>
      <c r="X523" s="55"/>
      <c r="Y523" s="55"/>
      <c r="Z523" s="55"/>
      <c r="AA523" s="55"/>
      <c r="AB523" s="55"/>
      <c r="AC523" s="55"/>
      <c r="AD523" s="55"/>
      <c r="AE523" s="55"/>
      <c r="AF523" s="55"/>
      <c r="AG523" s="55"/>
      <c r="AH523" s="55"/>
      <c r="AI523" s="56"/>
    </row>
    <row r="524" spans="2:35" ht="15.75" customHeight="1">
      <c r="B524" s="772" t="s">
        <v>363</v>
      </c>
      <c r="C524" s="773"/>
      <c r="D524" s="774"/>
      <c r="E524" s="726" t="s">
        <v>559</v>
      </c>
      <c r="F524" s="727"/>
      <c r="G524" s="727"/>
      <c r="H524" s="775"/>
      <c r="I524" s="62"/>
      <c r="J524" s="34"/>
      <c r="K524" s="34"/>
      <c r="L524" s="34"/>
      <c r="M524" s="34"/>
      <c r="N524" s="34"/>
      <c r="O524" s="34"/>
      <c r="P524" s="34"/>
      <c r="Q524" s="34"/>
      <c r="R524" s="34"/>
      <c r="S524" s="34"/>
      <c r="T524" s="34"/>
      <c r="U524" s="34"/>
      <c r="V524" s="34"/>
      <c r="W524" s="34"/>
      <c r="X524" s="34"/>
      <c r="Y524" s="34"/>
      <c r="Z524" s="34"/>
      <c r="AA524" s="34"/>
      <c r="AB524" s="34"/>
      <c r="AC524" s="34"/>
      <c r="AD524" s="34"/>
      <c r="AE524" s="34"/>
      <c r="AF524" s="34"/>
      <c r="AG524" s="34"/>
      <c r="AH524" s="34"/>
      <c r="AI524" s="35"/>
    </row>
    <row r="525" spans="2:35" ht="15.75" customHeight="1" thickBot="1">
      <c r="B525" s="890" t="s">
        <v>27</v>
      </c>
      <c r="C525" s="891"/>
      <c r="D525" s="892"/>
      <c r="E525" s="406"/>
      <c r="F525" s="406"/>
      <c r="G525" s="406"/>
      <c r="H525" s="406"/>
      <c r="I525" s="57"/>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7"/>
    </row>
    <row r="526" spans="2:35" ht="13.5" customHeight="1" thickBot="1">
      <c r="B526" s="749" t="s">
        <v>28</v>
      </c>
      <c r="C526" s="749" t="s">
        <v>29</v>
      </c>
      <c r="D526" s="751" t="s">
        <v>30</v>
      </c>
      <c r="E526" s="751" t="s">
        <v>64</v>
      </c>
      <c r="F526" s="751" t="s">
        <v>32</v>
      </c>
      <c r="G526" s="753" t="s">
        <v>33</v>
      </c>
      <c r="H526" s="751" t="s">
        <v>34</v>
      </c>
      <c r="I526" s="763" t="s">
        <v>35</v>
      </c>
      <c r="J526" s="764"/>
      <c r="K526" s="776" t="s">
        <v>36</v>
      </c>
      <c r="L526" s="776"/>
      <c r="M526" s="763" t="s">
        <v>37</v>
      </c>
      <c r="N526" s="764"/>
      <c r="O526" s="776" t="s">
        <v>38</v>
      </c>
      <c r="P526" s="776"/>
      <c r="Q526" s="763" t="s">
        <v>39</v>
      </c>
      <c r="R526" s="764"/>
      <c r="S526" s="776" t="s">
        <v>40</v>
      </c>
      <c r="T526" s="776"/>
      <c r="U526" s="763" t="s">
        <v>41</v>
      </c>
      <c r="V526" s="764"/>
      <c r="W526" s="776" t="s">
        <v>42</v>
      </c>
      <c r="X526" s="776"/>
      <c r="Y526" s="763" t="s">
        <v>43</v>
      </c>
      <c r="Z526" s="764"/>
      <c r="AA526" s="776" t="s">
        <v>44</v>
      </c>
      <c r="AB526" s="776"/>
      <c r="AC526" s="763" t="s">
        <v>45</v>
      </c>
      <c r="AD526" s="764"/>
      <c r="AE526" s="776" t="s">
        <v>46</v>
      </c>
      <c r="AF526" s="776"/>
      <c r="AG526" s="731" t="s">
        <v>47</v>
      </c>
      <c r="AH526" s="731" t="s">
        <v>48</v>
      </c>
      <c r="AI526" s="731" t="s">
        <v>49</v>
      </c>
    </row>
    <row r="527" spans="2:35" ht="13.5" thickBot="1">
      <c r="B527" s="750"/>
      <c r="C527" s="750"/>
      <c r="D527" s="752"/>
      <c r="E527" s="752"/>
      <c r="F527" s="752"/>
      <c r="G527" s="754"/>
      <c r="H527" s="752"/>
      <c r="I527" s="39" t="s">
        <v>50</v>
      </c>
      <c r="J527" s="403" t="s">
        <v>51</v>
      </c>
      <c r="K527" s="39" t="s">
        <v>50</v>
      </c>
      <c r="L527" s="403" t="s">
        <v>51</v>
      </c>
      <c r="M527" s="39" t="s">
        <v>50</v>
      </c>
      <c r="N527" s="403" t="s">
        <v>51</v>
      </c>
      <c r="O527" s="39" t="s">
        <v>50</v>
      </c>
      <c r="P527" s="403" t="s">
        <v>51</v>
      </c>
      <c r="Q527" s="39" t="s">
        <v>50</v>
      </c>
      <c r="R527" s="403" t="s">
        <v>51</v>
      </c>
      <c r="S527" s="39" t="s">
        <v>50</v>
      </c>
      <c r="T527" s="403" t="s">
        <v>51</v>
      </c>
      <c r="U527" s="39" t="s">
        <v>50</v>
      </c>
      <c r="V527" s="403" t="s">
        <v>51</v>
      </c>
      <c r="W527" s="39" t="s">
        <v>50</v>
      </c>
      <c r="X527" s="403" t="s">
        <v>51</v>
      </c>
      <c r="Y527" s="39" t="s">
        <v>50</v>
      </c>
      <c r="Z527" s="403" t="s">
        <v>51</v>
      </c>
      <c r="AA527" s="39" t="s">
        <v>50</v>
      </c>
      <c r="AB527" s="403" t="s">
        <v>51</v>
      </c>
      <c r="AC527" s="39" t="s">
        <v>50</v>
      </c>
      <c r="AD527" s="403" t="s">
        <v>51</v>
      </c>
      <c r="AE527" s="39" t="s">
        <v>50</v>
      </c>
      <c r="AF527" s="403" t="s">
        <v>51</v>
      </c>
      <c r="AG527" s="732"/>
      <c r="AH527" s="732"/>
      <c r="AI527" s="732"/>
    </row>
    <row r="528" spans="2:35" ht="64.5" thickBot="1">
      <c r="B528" s="201">
        <v>0.15</v>
      </c>
      <c r="C528" s="388" t="s">
        <v>560</v>
      </c>
      <c r="D528" s="399" t="s">
        <v>561</v>
      </c>
      <c r="E528" s="204">
        <v>1</v>
      </c>
      <c r="F528" s="203" t="s">
        <v>899</v>
      </c>
      <c r="G528" s="203" t="s">
        <v>541</v>
      </c>
      <c r="H528" s="693" t="s">
        <v>900</v>
      </c>
      <c r="I528" s="367"/>
      <c r="J528" s="368"/>
      <c r="K528" s="367">
        <v>0.5</v>
      </c>
      <c r="L528" s="368"/>
      <c r="M528" s="376"/>
      <c r="N528" s="377"/>
      <c r="O528" s="367"/>
      <c r="P528" s="368"/>
      <c r="Q528" s="376"/>
      <c r="R528" s="378"/>
      <c r="S528" s="367">
        <v>0.5</v>
      </c>
      <c r="T528" s="187"/>
      <c r="U528" s="400"/>
      <c r="V528" s="378"/>
      <c r="W528" s="186"/>
      <c r="X528" s="187"/>
      <c r="Y528" s="400"/>
      <c r="Z528" s="378"/>
      <c r="AA528" s="186"/>
      <c r="AB528" s="187"/>
      <c r="AC528" s="400"/>
      <c r="AD528" s="378"/>
      <c r="AE528" s="186"/>
      <c r="AF528" s="187"/>
      <c r="AG528" s="186">
        <f t="shared" ref="AG528:AH528" si="47">+I528+K528+M528+O528+Q528+S528+U528+W528+Y528+AA528+AC528+AE528</f>
        <v>1</v>
      </c>
      <c r="AH528" s="187">
        <f t="shared" si="47"/>
        <v>0</v>
      </c>
      <c r="AI528" s="190"/>
    </row>
    <row r="529" spans="2:35" s="20" customFormat="1" ht="15" customHeight="1" thickBot="1">
      <c r="B529" s="12"/>
      <c r="C529" s="11"/>
      <c r="D529" s="11"/>
      <c r="E529" s="12"/>
      <c r="F529" s="11"/>
      <c r="G529" s="11"/>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55"/>
      <c r="AI529" s="56"/>
    </row>
    <row r="530" spans="2:35" ht="15.75" customHeight="1">
      <c r="B530" s="772" t="s">
        <v>25</v>
      </c>
      <c r="C530" s="773"/>
      <c r="D530" s="774"/>
      <c r="E530" s="772" t="s">
        <v>99</v>
      </c>
      <c r="F530" s="773"/>
      <c r="G530" s="773"/>
      <c r="H530" s="774"/>
      <c r="I530" s="62"/>
      <c r="J530" s="34"/>
      <c r="K530" s="34"/>
      <c r="L530" s="34"/>
      <c r="M530" s="34"/>
      <c r="N530" s="34"/>
      <c r="O530" s="34"/>
      <c r="P530" s="34"/>
      <c r="Q530" s="34"/>
      <c r="R530" s="34"/>
      <c r="S530" s="34"/>
      <c r="T530" s="34"/>
      <c r="U530" s="34"/>
      <c r="V530" s="34"/>
      <c r="W530" s="34"/>
      <c r="X530" s="34"/>
      <c r="Y530" s="34"/>
      <c r="Z530" s="34"/>
      <c r="AA530" s="34"/>
      <c r="AB530" s="34"/>
      <c r="AC530" s="34"/>
      <c r="AD530" s="34"/>
      <c r="AE530" s="34"/>
      <c r="AF530" s="34"/>
      <c r="AG530" s="34"/>
      <c r="AH530" s="34"/>
      <c r="AI530" s="35"/>
    </row>
    <row r="531" spans="2:35" ht="15.75" customHeight="1" thickBot="1">
      <c r="B531" s="890" t="s">
        <v>27</v>
      </c>
      <c r="C531" s="891"/>
      <c r="D531" s="892"/>
      <c r="E531" s="406"/>
      <c r="F531" s="406"/>
      <c r="G531" s="406"/>
      <c r="H531" s="406"/>
      <c r="I531" s="57"/>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7"/>
    </row>
    <row r="532" spans="2:35" ht="13.5" customHeight="1" thickBot="1">
      <c r="B532" s="749" t="s">
        <v>28</v>
      </c>
      <c r="C532" s="749" t="s">
        <v>29</v>
      </c>
      <c r="D532" s="751" t="s">
        <v>30</v>
      </c>
      <c r="E532" s="751" t="s">
        <v>64</v>
      </c>
      <c r="F532" s="751" t="s">
        <v>32</v>
      </c>
      <c r="G532" s="753" t="s">
        <v>33</v>
      </c>
      <c r="H532" s="751" t="s">
        <v>34</v>
      </c>
      <c r="I532" s="763" t="s">
        <v>35</v>
      </c>
      <c r="J532" s="764"/>
      <c r="K532" s="776" t="s">
        <v>36</v>
      </c>
      <c r="L532" s="776"/>
      <c r="M532" s="763" t="s">
        <v>37</v>
      </c>
      <c r="N532" s="764"/>
      <c r="O532" s="776" t="s">
        <v>38</v>
      </c>
      <c r="P532" s="776"/>
      <c r="Q532" s="763" t="s">
        <v>39</v>
      </c>
      <c r="R532" s="764"/>
      <c r="S532" s="776" t="s">
        <v>40</v>
      </c>
      <c r="T532" s="776"/>
      <c r="U532" s="763" t="s">
        <v>41</v>
      </c>
      <c r="V532" s="764"/>
      <c r="W532" s="776" t="s">
        <v>42</v>
      </c>
      <c r="X532" s="776"/>
      <c r="Y532" s="763" t="s">
        <v>43</v>
      </c>
      <c r="Z532" s="764"/>
      <c r="AA532" s="776" t="s">
        <v>44</v>
      </c>
      <c r="AB532" s="776"/>
      <c r="AC532" s="763" t="s">
        <v>45</v>
      </c>
      <c r="AD532" s="764"/>
      <c r="AE532" s="776" t="s">
        <v>46</v>
      </c>
      <c r="AF532" s="776"/>
      <c r="AG532" s="731" t="s">
        <v>47</v>
      </c>
      <c r="AH532" s="731" t="s">
        <v>48</v>
      </c>
      <c r="AI532" s="731" t="s">
        <v>49</v>
      </c>
    </row>
    <row r="533" spans="2:35" ht="25.5" customHeight="1" thickBot="1">
      <c r="B533" s="750"/>
      <c r="C533" s="750"/>
      <c r="D533" s="752"/>
      <c r="E533" s="752"/>
      <c r="F533" s="752"/>
      <c r="G533" s="754"/>
      <c r="H533" s="752"/>
      <c r="I533" s="418" t="s">
        <v>50</v>
      </c>
      <c r="J533" s="410" t="s">
        <v>51</v>
      </c>
      <c r="K533" s="418" t="s">
        <v>50</v>
      </c>
      <c r="L533" s="410" t="s">
        <v>51</v>
      </c>
      <c r="M533" s="418" t="s">
        <v>50</v>
      </c>
      <c r="N533" s="410" t="s">
        <v>51</v>
      </c>
      <c r="O533" s="418" t="s">
        <v>50</v>
      </c>
      <c r="P533" s="410" t="s">
        <v>51</v>
      </c>
      <c r="Q533" s="418" t="s">
        <v>50</v>
      </c>
      <c r="R533" s="410" t="s">
        <v>51</v>
      </c>
      <c r="S533" s="418" t="s">
        <v>50</v>
      </c>
      <c r="T533" s="410" t="s">
        <v>51</v>
      </c>
      <c r="U533" s="418" t="s">
        <v>50</v>
      </c>
      <c r="V533" s="410" t="s">
        <v>51</v>
      </c>
      <c r="W533" s="418" t="s">
        <v>50</v>
      </c>
      <c r="X533" s="410" t="s">
        <v>51</v>
      </c>
      <c r="Y533" s="418" t="s">
        <v>50</v>
      </c>
      <c r="Z533" s="410" t="s">
        <v>51</v>
      </c>
      <c r="AA533" s="418" t="s">
        <v>50</v>
      </c>
      <c r="AB533" s="410" t="s">
        <v>51</v>
      </c>
      <c r="AC533" s="418" t="s">
        <v>50</v>
      </c>
      <c r="AD533" s="410" t="s">
        <v>51</v>
      </c>
      <c r="AE533" s="418" t="s">
        <v>50</v>
      </c>
      <c r="AF533" s="410" t="s">
        <v>51</v>
      </c>
      <c r="AG533" s="757"/>
      <c r="AH533" s="757"/>
      <c r="AI533" s="757"/>
    </row>
    <row r="534" spans="2:35" ht="41.25" customHeight="1">
      <c r="B534" s="834">
        <v>0.2</v>
      </c>
      <c r="C534" s="3" t="s">
        <v>100</v>
      </c>
      <c r="D534" s="114" t="s">
        <v>101</v>
      </c>
      <c r="E534" s="21">
        <v>0.7</v>
      </c>
      <c r="F534" s="21" t="s">
        <v>102</v>
      </c>
      <c r="G534" s="3" t="s">
        <v>541</v>
      </c>
      <c r="H534" s="5" t="s">
        <v>103</v>
      </c>
      <c r="I534" s="482"/>
      <c r="J534" s="483"/>
      <c r="K534" s="484"/>
      <c r="L534" s="483"/>
      <c r="M534" s="484">
        <v>0.5</v>
      </c>
      <c r="N534" s="483"/>
      <c r="O534" s="484"/>
      <c r="P534" s="483"/>
      <c r="Q534" s="484"/>
      <c r="R534" s="483"/>
      <c r="S534" s="484">
        <v>0.5</v>
      </c>
      <c r="T534" s="485"/>
      <c r="U534" s="486"/>
      <c r="V534" s="485"/>
      <c r="W534" s="486"/>
      <c r="X534" s="485"/>
      <c r="Y534" s="486"/>
      <c r="Z534" s="485"/>
      <c r="AA534" s="486"/>
      <c r="AB534" s="485"/>
      <c r="AC534" s="486"/>
      <c r="AD534" s="485"/>
      <c r="AE534" s="486"/>
      <c r="AF534" s="485"/>
      <c r="AG534" s="486">
        <f t="shared" ref="AG534:AG535" si="48">+I534+K534+M534+O534+Q534+S534+U534+W534+Y534+AA534+AC534+AE534</f>
        <v>1</v>
      </c>
      <c r="AH534" s="485">
        <f t="shared" ref="AH534:AH535" si="49">+J534+L534+N534+P534+R534+T534+V534+X534+Z534+AB534+AD534+AF534</f>
        <v>0</v>
      </c>
      <c r="AI534" s="67"/>
    </row>
    <row r="535" spans="2:35" ht="57" customHeight="1" thickBot="1">
      <c r="B535" s="835"/>
      <c r="C535" s="8" t="s">
        <v>94</v>
      </c>
      <c r="D535" s="115" t="s">
        <v>104</v>
      </c>
      <c r="E535" s="22">
        <v>0.3</v>
      </c>
      <c r="F535" s="22" t="s">
        <v>105</v>
      </c>
      <c r="G535" s="8" t="s">
        <v>541</v>
      </c>
      <c r="H535" s="10" t="s">
        <v>106</v>
      </c>
      <c r="I535" s="1385"/>
      <c r="J535" s="1373"/>
      <c r="K535" s="1385"/>
      <c r="L535" s="1373"/>
      <c r="M535" s="1385"/>
      <c r="N535" s="1386"/>
      <c r="O535" s="1387">
        <v>0.33333333333333337</v>
      </c>
      <c r="P535" s="1386"/>
      <c r="Q535" s="1387">
        <v>0.33333333333333337</v>
      </c>
      <c r="R535" s="1386"/>
      <c r="S535" s="1387">
        <v>0.33333333333333337</v>
      </c>
      <c r="T535" s="487"/>
      <c r="U535" s="488"/>
      <c r="V535" s="487"/>
      <c r="W535" s="488"/>
      <c r="X535" s="487"/>
      <c r="Y535" s="488"/>
      <c r="Z535" s="487"/>
      <c r="AA535" s="488"/>
      <c r="AB535" s="487"/>
      <c r="AC535" s="488"/>
      <c r="AD535" s="487"/>
      <c r="AE535" s="488"/>
      <c r="AF535" s="487"/>
      <c r="AG535" s="488">
        <f t="shared" si="48"/>
        <v>1</v>
      </c>
      <c r="AH535" s="487">
        <f t="shared" si="49"/>
        <v>0</v>
      </c>
      <c r="AI535" s="72"/>
    </row>
    <row r="536" spans="2:35" s="213" customFormat="1" ht="13.5" thickBot="1"/>
    <row r="537" spans="2:35" s="425" customFormat="1">
      <c r="B537" s="1203" t="s">
        <v>4</v>
      </c>
      <c r="C537" s="1204"/>
      <c r="D537" s="1205" t="s">
        <v>5</v>
      </c>
      <c r="E537" s="1206"/>
      <c r="F537" s="1206"/>
      <c r="G537" s="1206"/>
      <c r="H537" s="1206"/>
      <c r="I537" s="1206"/>
      <c r="J537" s="1207"/>
      <c r="K537" s="1208" t="s">
        <v>562</v>
      </c>
      <c r="L537" s="1209"/>
      <c r="M537" s="1209"/>
      <c r="N537" s="1209"/>
      <c r="O537" s="1209"/>
      <c r="P537" s="1209"/>
      <c r="Q537" s="1209"/>
      <c r="R537" s="1209"/>
      <c r="S537" s="1209"/>
      <c r="T537" s="1209"/>
      <c r="U537" s="1209"/>
      <c r="V537" s="1209"/>
      <c r="W537" s="1209"/>
      <c r="X537" s="1209"/>
      <c r="Y537" s="1209"/>
      <c r="Z537" s="1209"/>
      <c r="AA537" s="1209"/>
      <c r="AB537" s="1209"/>
      <c r="AC537" s="1209"/>
      <c r="AD537" s="1209"/>
      <c r="AE537" s="1209"/>
      <c r="AF537" s="1209"/>
      <c r="AG537" s="1209"/>
      <c r="AH537" s="1209"/>
      <c r="AI537" s="1210"/>
    </row>
    <row r="538" spans="2:35" s="425" customFormat="1">
      <c r="B538" s="1211">
        <v>2016</v>
      </c>
      <c r="C538" s="1212"/>
      <c r="D538" s="1215" t="s">
        <v>7</v>
      </c>
      <c r="E538" s="1216"/>
      <c r="F538" s="1216"/>
      <c r="G538" s="1216"/>
      <c r="H538" s="1216"/>
      <c r="I538" s="1216"/>
      <c r="J538" s="1217"/>
      <c r="K538" s="1218" t="s">
        <v>957</v>
      </c>
      <c r="L538" s="1219"/>
      <c r="M538" s="1219"/>
      <c r="N538" s="1219"/>
      <c r="O538" s="1219"/>
      <c r="P538" s="1219"/>
      <c r="Q538" s="1219"/>
      <c r="R538" s="1219"/>
      <c r="S538" s="1219"/>
      <c r="T538" s="1219"/>
      <c r="U538" s="1219"/>
      <c r="V538" s="1219"/>
      <c r="W538" s="1219"/>
      <c r="X538" s="1219"/>
      <c r="Y538" s="1219"/>
      <c r="Z538" s="1219"/>
      <c r="AA538" s="1219"/>
      <c r="AB538" s="1219"/>
      <c r="AC538" s="1219"/>
      <c r="AD538" s="1219"/>
      <c r="AE538" s="1219"/>
      <c r="AF538" s="1219"/>
      <c r="AG538" s="1219"/>
      <c r="AH538" s="1219"/>
      <c r="AI538" s="1220"/>
    </row>
    <row r="539" spans="2:35" s="425" customFormat="1" ht="13.5" thickBot="1">
      <c r="B539" s="1213"/>
      <c r="C539" s="1214"/>
      <c r="D539" s="1221" t="s">
        <v>9</v>
      </c>
      <c r="E539" s="1222"/>
      <c r="F539" s="1222"/>
      <c r="G539" s="1222"/>
      <c r="H539" s="1222"/>
      <c r="I539" s="1222"/>
      <c r="J539" s="1223"/>
      <c r="K539" s="1152" t="s">
        <v>563</v>
      </c>
      <c r="L539" s="1153"/>
      <c r="M539" s="1153"/>
      <c r="N539" s="1153"/>
      <c r="O539" s="1153"/>
      <c r="P539" s="1153"/>
      <c r="Q539" s="1153"/>
      <c r="R539" s="1153"/>
      <c r="S539" s="1153"/>
      <c r="T539" s="1153"/>
      <c r="U539" s="1153"/>
      <c r="V539" s="1153"/>
      <c r="W539" s="1153"/>
      <c r="X539" s="1153"/>
      <c r="Y539" s="1153"/>
      <c r="Z539" s="1153"/>
      <c r="AA539" s="1153"/>
      <c r="AB539" s="1153"/>
      <c r="AC539" s="1153"/>
      <c r="AD539" s="1153"/>
      <c r="AE539" s="1153"/>
      <c r="AF539" s="1153"/>
      <c r="AG539" s="1153"/>
      <c r="AH539" s="1153"/>
      <c r="AI539" s="1154"/>
    </row>
    <row r="540" spans="2:35" s="426" customFormat="1" ht="14.25" customHeight="1" thickBot="1"/>
    <row r="541" spans="2:35" s="425" customFormat="1" ht="15.75" customHeight="1">
      <c r="B541" s="1155" t="s">
        <v>11</v>
      </c>
      <c r="C541" s="1158" t="s">
        <v>12</v>
      </c>
      <c r="D541" s="1159"/>
      <c r="E541" s="1160" t="s">
        <v>325</v>
      </c>
      <c r="F541" s="1161"/>
      <c r="G541" s="1161"/>
      <c r="H541" s="1161"/>
      <c r="I541" s="1161"/>
      <c r="J541" s="1161"/>
      <c r="K541" s="1161"/>
      <c r="L541" s="1161"/>
      <c r="M541" s="1161"/>
      <c r="N541" s="1161"/>
      <c r="O541" s="1161"/>
      <c r="P541" s="1161"/>
      <c r="Q541" s="1161"/>
      <c r="R541" s="1161"/>
      <c r="S541" s="1161"/>
      <c r="T541" s="1162"/>
      <c r="U541" s="1163" t="s">
        <v>14</v>
      </c>
      <c r="V541" s="1164"/>
      <c r="W541" s="1165"/>
      <c r="X541" s="1172" t="s">
        <v>15</v>
      </c>
      <c r="Y541" s="1173"/>
      <c r="Z541" s="1176" t="s">
        <v>564</v>
      </c>
      <c r="AA541" s="1177"/>
      <c r="AB541" s="1177"/>
      <c r="AC541" s="1177"/>
      <c r="AD541" s="1177"/>
      <c r="AE541" s="1177"/>
      <c r="AF541" s="1177"/>
      <c r="AG541" s="1177"/>
      <c r="AH541" s="1177"/>
      <c r="AI541" s="1178"/>
    </row>
    <row r="542" spans="2:35" s="425" customFormat="1" ht="18" customHeight="1">
      <c r="B542" s="1156"/>
      <c r="C542" s="1182" t="s">
        <v>17</v>
      </c>
      <c r="D542" s="1183"/>
      <c r="E542" s="1184" t="s">
        <v>245</v>
      </c>
      <c r="F542" s="1185"/>
      <c r="G542" s="1185"/>
      <c r="H542" s="1185"/>
      <c r="I542" s="1185"/>
      <c r="J542" s="1185"/>
      <c r="K542" s="1185"/>
      <c r="L542" s="1185"/>
      <c r="M542" s="1185"/>
      <c r="N542" s="1185"/>
      <c r="O542" s="1185"/>
      <c r="P542" s="1185"/>
      <c r="Q542" s="1185"/>
      <c r="R542" s="1185"/>
      <c r="S542" s="1185"/>
      <c r="T542" s="1186"/>
      <c r="U542" s="1166"/>
      <c r="V542" s="1167"/>
      <c r="W542" s="1168"/>
      <c r="X542" s="1174"/>
      <c r="Y542" s="1175"/>
      <c r="Z542" s="1179"/>
      <c r="AA542" s="1180"/>
      <c r="AB542" s="1180"/>
      <c r="AC542" s="1180"/>
      <c r="AD542" s="1180"/>
      <c r="AE542" s="1180"/>
      <c r="AF542" s="1180"/>
      <c r="AG542" s="1180"/>
      <c r="AH542" s="1180"/>
      <c r="AI542" s="1181"/>
    </row>
    <row r="543" spans="2:35" s="425" customFormat="1" ht="15.75" customHeight="1">
      <c r="B543" s="1156"/>
      <c r="C543" s="1182" t="s">
        <v>19</v>
      </c>
      <c r="D543" s="1183"/>
      <c r="E543" s="1184" t="s">
        <v>565</v>
      </c>
      <c r="F543" s="1185"/>
      <c r="G543" s="1185"/>
      <c r="H543" s="1185"/>
      <c r="I543" s="1185"/>
      <c r="J543" s="1185"/>
      <c r="K543" s="1185"/>
      <c r="L543" s="1185"/>
      <c r="M543" s="1185"/>
      <c r="N543" s="1185"/>
      <c r="O543" s="1185"/>
      <c r="P543" s="1185"/>
      <c r="Q543" s="1185"/>
      <c r="R543" s="1185"/>
      <c r="S543" s="1185"/>
      <c r="T543" s="1186"/>
      <c r="U543" s="1166"/>
      <c r="V543" s="1167"/>
      <c r="W543" s="1168"/>
      <c r="X543" s="1187" t="s">
        <v>21</v>
      </c>
      <c r="Y543" s="1188"/>
      <c r="Z543" s="1191" t="s">
        <v>566</v>
      </c>
      <c r="AA543" s="1192"/>
      <c r="AB543" s="1192"/>
      <c r="AC543" s="1192"/>
      <c r="AD543" s="1192"/>
      <c r="AE543" s="1192"/>
      <c r="AF543" s="1192"/>
      <c r="AG543" s="1192"/>
      <c r="AH543" s="1192"/>
      <c r="AI543" s="1193"/>
    </row>
    <row r="544" spans="2:35" s="425" customFormat="1" ht="15.75" customHeight="1" thickBot="1">
      <c r="B544" s="1157"/>
      <c r="C544" s="1197" t="s">
        <v>23</v>
      </c>
      <c r="D544" s="1198"/>
      <c r="E544" s="1199" t="s">
        <v>567</v>
      </c>
      <c r="F544" s="1200"/>
      <c r="G544" s="1200"/>
      <c r="H544" s="1200"/>
      <c r="I544" s="1200"/>
      <c r="J544" s="1200"/>
      <c r="K544" s="1200"/>
      <c r="L544" s="1200"/>
      <c r="M544" s="1200"/>
      <c r="N544" s="1200"/>
      <c r="O544" s="1200"/>
      <c r="P544" s="1200"/>
      <c r="Q544" s="1200"/>
      <c r="R544" s="1200"/>
      <c r="S544" s="1200"/>
      <c r="T544" s="1201"/>
      <c r="U544" s="1169"/>
      <c r="V544" s="1170"/>
      <c r="W544" s="1171"/>
      <c r="X544" s="1189"/>
      <c r="Y544" s="1190"/>
      <c r="Z544" s="1194"/>
      <c r="AA544" s="1195"/>
      <c r="AB544" s="1195"/>
      <c r="AC544" s="1195"/>
      <c r="AD544" s="1195"/>
      <c r="AE544" s="1195"/>
      <c r="AF544" s="1195"/>
      <c r="AG544" s="1195"/>
      <c r="AH544" s="1195"/>
      <c r="AI544" s="1196"/>
    </row>
    <row r="545" spans="2:37" s="426" customFormat="1" ht="13.5" customHeight="1" thickBot="1">
      <c r="B545" s="1202"/>
      <c r="C545" s="1202"/>
      <c r="D545" s="1202"/>
      <c r="E545" s="1202"/>
      <c r="F545" s="1202"/>
    </row>
    <row r="546" spans="2:37" s="471" customFormat="1" ht="12.75" customHeight="1" thickBot="1">
      <c r="B546" s="472"/>
      <c r="C546" s="473"/>
      <c r="D546" s="473"/>
      <c r="E546" s="211"/>
      <c r="F546" s="473"/>
      <c r="G546" s="473"/>
      <c r="H546" s="473"/>
      <c r="I546" s="474"/>
      <c r="J546" s="474"/>
      <c r="K546" s="474"/>
      <c r="L546" s="474"/>
      <c r="M546" s="474"/>
      <c r="N546" s="474"/>
      <c r="O546" s="474"/>
      <c r="P546" s="474"/>
      <c r="Q546" s="474"/>
      <c r="R546" s="474"/>
      <c r="S546" s="474"/>
      <c r="T546" s="474"/>
      <c r="U546" s="474"/>
      <c r="V546" s="474"/>
      <c r="W546" s="474"/>
      <c r="X546" s="474"/>
      <c r="Y546" s="474"/>
      <c r="Z546" s="474"/>
      <c r="AA546" s="474"/>
      <c r="AB546" s="474"/>
      <c r="AC546" s="474"/>
      <c r="AD546" s="474"/>
      <c r="AE546" s="474"/>
      <c r="AF546" s="474"/>
      <c r="AG546" s="474"/>
      <c r="AH546" s="474"/>
      <c r="AI546" s="475"/>
    </row>
    <row r="547" spans="2:37" s="426" customFormat="1" ht="15.75" customHeight="1">
      <c r="B547" s="1115" t="s">
        <v>357</v>
      </c>
      <c r="C547" s="1116"/>
      <c r="D547" s="1117"/>
      <c r="E547" s="1115" t="s">
        <v>590</v>
      </c>
      <c r="F547" s="1116"/>
      <c r="G547" s="1116"/>
      <c r="H547" s="1116"/>
      <c r="I547" s="1116"/>
      <c r="J547" s="1116"/>
      <c r="K547" s="1116"/>
      <c r="L547" s="1116"/>
      <c r="M547" s="1116"/>
      <c r="N547" s="1116"/>
      <c r="O547" s="1116"/>
      <c r="P547" s="1116"/>
      <c r="Q547" s="1116"/>
      <c r="R547" s="1116"/>
      <c r="S547" s="1116"/>
      <c r="T547" s="1116"/>
      <c r="U547" s="1116"/>
      <c r="V547" s="1116"/>
      <c r="W547" s="1116"/>
      <c r="X547" s="1116"/>
      <c r="Y547" s="1116"/>
      <c r="Z547" s="1116"/>
      <c r="AA547" s="1116"/>
      <c r="AB547" s="1116"/>
      <c r="AC547" s="1116"/>
      <c r="AD547" s="1116"/>
      <c r="AE547" s="1116"/>
      <c r="AF547" s="1116"/>
      <c r="AG547" s="1116"/>
      <c r="AH547" s="1116"/>
      <c r="AI547" s="1117"/>
    </row>
    <row r="548" spans="2:37" s="426" customFormat="1" ht="15.75" customHeight="1" thickBot="1">
      <c r="B548" s="1224" t="s">
        <v>875</v>
      </c>
      <c r="C548" s="1225"/>
      <c r="D548" s="1225"/>
      <c r="E548" s="1225"/>
      <c r="F548" s="1225"/>
      <c r="G548" s="1225"/>
      <c r="H548" s="1225"/>
      <c r="I548" s="1225"/>
      <c r="J548" s="1225"/>
      <c r="K548" s="1225"/>
      <c r="L548" s="1225"/>
      <c r="M548" s="1225"/>
      <c r="N548" s="1225"/>
      <c r="O548" s="1225"/>
      <c r="P548" s="1225"/>
      <c r="Q548" s="1225"/>
      <c r="R548" s="1225"/>
      <c r="S548" s="1225"/>
      <c r="T548" s="1225"/>
      <c r="U548" s="1225"/>
      <c r="V548" s="1225"/>
      <c r="W548" s="1225"/>
      <c r="X548" s="1225"/>
      <c r="Y548" s="1225"/>
      <c r="Z548" s="1225"/>
      <c r="AA548" s="1225"/>
      <c r="AB548" s="1225"/>
      <c r="AC548" s="1225"/>
      <c r="AD548" s="1225"/>
      <c r="AE548" s="1225"/>
      <c r="AF548" s="1225"/>
      <c r="AG548" s="1225"/>
      <c r="AH548" s="1225"/>
      <c r="AI548" s="1226"/>
    </row>
    <row r="549" spans="2:37" s="426" customFormat="1" ht="13.5" customHeight="1" thickBot="1">
      <c r="B549" s="1227" t="s">
        <v>28</v>
      </c>
      <c r="C549" s="1227" t="s">
        <v>29</v>
      </c>
      <c r="D549" s="1229" t="s">
        <v>30</v>
      </c>
      <c r="E549" s="1229" t="s">
        <v>31</v>
      </c>
      <c r="F549" s="1229" t="s">
        <v>32</v>
      </c>
      <c r="G549" s="1231" t="s">
        <v>33</v>
      </c>
      <c r="H549" s="1233" t="s">
        <v>34</v>
      </c>
      <c r="I549" s="1235" t="s">
        <v>35</v>
      </c>
      <c r="J549" s="1236"/>
      <c r="K549" s="1235" t="s">
        <v>36</v>
      </c>
      <c r="L549" s="1235"/>
      <c r="M549" s="1237" t="s">
        <v>37</v>
      </c>
      <c r="N549" s="1236"/>
      <c r="O549" s="1235" t="s">
        <v>38</v>
      </c>
      <c r="P549" s="1235"/>
      <c r="Q549" s="1237" t="s">
        <v>39</v>
      </c>
      <c r="R549" s="1236"/>
      <c r="S549" s="1235" t="s">
        <v>40</v>
      </c>
      <c r="T549" s="1235"/>
      <c r="U549" s="1237" t="s">
        <v>41</v>
      </c>
      <c r="V549" s="1236"/>
      <c r="W549" s="1235" t="s">
        <v>42</v>
      </c>
      <c r="X549" s="1235"/>
      <c r="Y549" s="1237" t="s">
        <v>43</v>
      </c>
      <c r="Z549" s="1236"/>
      <c r="AA549" s="1235" t="s">
        <v>44</v>
      </c>
      <c r="AB549" s="1235"/>
      <c r="AC549" s="1237" t="s">
        <v>45</v>
      </c>
      <c r="AD549" s="1236"/>
      <c r="AE549" s="1235" t="s">
        <v>46</v>
      </c>
      <c r="AF549" s="1235"/>
      <c r="AG549" s="1238" t="s">
        <v>47</v>
      </c>
      <c r="AH549" s="1238" t="s">
        <v>48</v>
      </c>
      <c r="AI549" s="1238" t="e">
        <f>#REF!</f>
        <v>#REF!</v>
      </c>
    </row>
    <row r="550" spans="2:37" s="426" customFormat="1" ht="13.5" thickBot="1">
      <c r="B550" s="1228"/>
      <c r="C550" s="1228"/>
      <c r="D550" s="1230"/>
      <c r="E550" s="1230"/>
      <c r="F550" s="1230"/>
      <c r="G550" s="1232"/>
      <c r="H550" s="1234"/>
      <c r="I550" s="476" t="s">
        <v>50</v>
      </c>
      <c r="J550" s="431" t="s">
        <v>51</v>
      </c>
      <c r="K550" s="430" t="s">
        <v>50</v>
      </c>
      <c r="L550" s="431" t="s">
        <v>51</v>
      </c>
      <c r="M550" s="430" t="s">
        <v>50</v>
      </c>
      <c r="N550" s="431" t="s">
        <v>51</v>
      </c>
      <c r="O550" s="430" t="s">
        <v>50</v>
      </c>
      <c r="P550" s="431" t="s">
        <v>51</v>
      </c>
      <c r="Q550" s="430" t="s">
        <v>50</v>
      </c>
      <c r="R550" s="431" t="s">
        <v>51</v>
      </c>
      <c r="S550" s="430" t="s">
        <v>50</v>
      </c>
      <c r="T550" s="431" t="s">
        <v>51</v>
      </c>
      <c r="U550" s="430" t="s">
        <v>50</v>
      </c>
      <c r="V550" s="431" t="s">
        <v>51</v>
      </c>
      <c r="W550" s="430" t="s">
        <v>50</v>
      </c>
      <c r="X550" s="431" t="s">
        <v>51</v>
      </c>
      <c r="Y550" s="430" t="s">
        <v>50</v>
      </c>
      <c r="Z550" s="431" t="s">
        <v>51</v>
      </c>
      <c r="AA550" s="430" t="s">
        <v>50</v>
      </c>
      <c r="AB550" s="431" t="s">
        <v>51</v>
      </c>
      <c r="AC550" s="430" t="s">
        <v>50</v>
      </c>
      <c r="AD550" s="431" t="s">
        <v>51</v>
      </c>
      <c r="AE550" s="430" t="s">
        <v>50</v>
      </c>
      <c r="AF550" s="431" t="s">
        <v>51</v>
      </c>
      <c r="AG550" s="1239"/>
      <c r="AH550" s="1239"/>
      <c r="AI550" s="1239"/>
    </row>
    <row r="551" spans="2:37" s="426" customFormat="1" ht="63.75">
      <c r="B551" s="1240">
        <v>0.3</v>
      </c>
      <c r="C551" s="123" t="s">
        <v>52</v>
      </c>
      <c r="D551" s="130" t="s">
        <v>591</v>
      </c>
      <c r="E551" s="433">
        <v>0.2</v>
      </c>
      <c r="F551" s="432" t="s">
        <v>592</v>
      </c>
      <c r="G551" s="434">
        <v>750000000</v>
      </c>
      <c r="H551" s="651" t="s">
        <v>593</v>
      </c>
      <c r="I551" s="649">
        <v>0.16669999999999999</v>
      </c>
      <c r="J551" s="448"/>
      <c r="K551" s="447">
        <v>0.16669999999999999</v>
      </c>
      <c r="L551" s="448"/>
      <c r="M551" s="447">
        <v>0.16669999999999999</v>
      </c>
      <c r="N551" s="448"/>
      <c r="O551" s="447">
        <v>0.16669999999999999</v>
      </c>
      <c r="P551" s="448"/>
      <c r="Q551" s="447">
        <v>0.16669999999999999</v>
      </c>
      <c r="R551" s="448"/>
      <c r="S551" s="447">
        <v>0.16669999999999999</v>
      </c>
      <c r="T551" s="465"/>
      <c r="U551" s="477"/>
      <c r="V551" s="465"/>
      <c r="W551" s="477"/>
      <c r="X551" s="465"/>
      <c r="Y551" s="477"/>
      <c r="Z551" s="465"/>
      <c r="AA551" s="477"/>
      <c r="AB551" s="465"/>
      <c r="AC551" s="477"/>
      <c r="AD551" s="465"/>
      <c r="AE551" s="477"/>
      <c r="AF551" s="465"/>
      <c r="AG551" s="447">
        <f t="shared" ref="AG551:AH554" si="50">+I551+K551+M551+O551+Q551+S551+U551+W551+Y551+AA551+AC551+AE551</f>
        <v>1.0002</v>
      </c>
      <c r="AH551" s="448">
        <f t="shared" si="50"/>
        <v>0</v>
      </c>
      <c r="AI551" s="656"/>
      <c r="AK551" s="441"/>
    </row>
    <row r="552" spans="2:37" s="426" customFormat="1" ht="25.5">
      <c r="B552" s="1241"/>
      <c r="C552" s="118" t="s">
        <v>56</v>
      </c>
      <c r="D552" s="647" t="s">
        <v>594</v>
      </c>
      <c r="E552" s="443">
        <v>0.2</v>
      </c>
      <c r="F552" s="479" t="s">
        <v>595</v>
      </c>
      <c r="G552" s="444">
        <v>800000000</v>
      </c>
      <c r="H552" s="652" t="s">
        <v>596</v>
      </c>
      <c r="I552" s="649">
        <v>0.16669999999999999</v>
      </c>
      <c r="J552" s="448"/>
      <c r="K552" s="447">
        <v>0.16669999999999999</v>
      </c>
      <c r="L552" s="448"/>
      <c r="M552" s="447">
        <v>0.16669999999999999</v>
      </c>
      <c r="N552" s="448"/>
      <c r="O552" s="447">
        <v>0.16669999999999999</v>
      </c>
      <c r="P552" s="448"/>
      <c r="Q552" s="447">
        <v>0.16669999999999999</v>
      </c>
      <c r="R552" s="448"/>
      <c r="S552" s="447">
        <v>0.16669999999999999</v>
      </c>
      <c r="T552" s="465"/>
      <c r="U552" s="477"/>
      <c r="V552" s="465"/>
      <c r="W552" s="477"/>
      <c r="X552" s="465"/>
      <c r="Y552" s="477"/>
      <c r="Z552" s="465"/>
      <c r="AA552" s="477"/>
      <c r="AB552" s="465"/>
      <c r="AC552" s="477"/>
      <c r="AD552" s="465"/>
      <c r="AE552" s="477"/>
      <c r="AF552" s="465"/>
      <c r="AG552" s="447">
        <f t="shared" si="50"/>
        <v>1.0002</v>
      </c>
      <c r="AH552" s="448">
        <f t="shared" si="50"/>
        <v>0</v>
      </c>
      <c r="AI552" s="659"/>
    </row>
    <row r="553" spans="2:37" s="426" customFormat="1" ht="38.25">
      <c r="B553" s="1241"/>
      <c r="C553" s="118" t="s">
        <v>59</v>
      </c>
      <c r="D553" s="647" t="s">
        <v>597</v>
      </c>
      <c r="E553" s="443">
        <v>0.2</v>
      </c>
      <c r="F553" s="479" t="s">
        <v>598</v>
      </c>
      <c r="G553" s="444">
        <v>100000000</v>
      </c>
      <c r="H553" s="652" t="s">
        <v>599</v>
      </c>
      <c r="I553" s="649">
        <v>0.16669999999999999</v>
      </c>
      <c r="J553" s="440"/>
      <c r="K553" s="439">
        <v>0.16669999999999999</v>
      </c>
      <c r="L553" s="440"/>
      <c r="M553" s="439">
        <v>0.16669999999999999</v>
      </c>
      <c r="N553" s="440"/>
      <c r="O553" s="439">
        <v>0.16669999999999999</v>
      </c>
      <c r="P553" s="440"/>
      <c r="Q553" s="439">
        <v>0.16669999999999999</v>
      </c>
      <c r="R553" s="440"/>
      <c r="S553" s="447">
        <v>0.16669999999999999</v>
      </c>
      <c r="T553" s="465"/>
      <c r="U553" s="477"/>
      <c r="V553" s="465"/>
      <c r="W553" s="477"/>
      <c r="X553" s="465"/>
      <c r="Y553" s="477"/>
      <c r="Z553" s="465"/>
      <c r="AA553" s="477"/>
      <c r="AB553" s="465"/>
      <c r="AC553" s="477"/>
      <c r="AD553" s="465"/>
      <c r="AE553" s="477"/>
      <c r="AF553" s="465"/>
      <c r="AG553" s="447">
        <f t="shared" si="50"/>
        <v>1.0002</v>
      </c>
      <c r="AH553" s="448">
        <f t="shared" si="50"/>
        <v>0</v>
      </c>
      <c r="AI553" s="656"/>
    </row>
    <row r="554" spans="2:37" s="426" customFormat="1" ht="25.5">
      <c r="B554" s="1241"/>
      <c r="C554" s="118" t="s">
        <v>126</v>
      </c>
      <c r="D554" s="647" t="s">
        <v>601</v>
      </c>
      <c r="E554" s="443">
        <v>0.2</v>
      </c>
      <c r="F554" s="479" t="s">
        <v>904</v>
      </c>
      <c r="G554" s="444">
        <v>100000000</v>
      </c>
      <c r="H554" s="652" t="s">
        <v>602</v>
      </c>
      <c r="I554" s="649">
        <v>0.16669999999999999</v>
      </c>
      <c r="J554" s="448"/>
      <c r="K554" s="447">
        <v>0.16669999999999999</v>
      </c>
      <c r="L554" s="448"/>
      <c r="M554" s="447">
        <v>0.16669999999999999</v>
      </c>
      <c r="N554" s="448"/>
      <c r="O554" s="447">
        <v>0.16669999999999999</v>
      </c>
      <c r="P554" s="448"/>
      <c r="Q554" s="447">
        <v>0.16669999999999999</v>
      </c>
      <c r="R554" s="448"/>
      <c r="S554" s="447">
        <v>0.16669999999999999</v>
      </c>
      <c r="T554" s="465"/>
      <c r="U554" s="477"/>
      <c r="V554" s="465"/>
      <c r="W554" s="477"/>
      <c r="X554" s="465"/>
      <c r="Y554" s="477"/>
      <c r="Z554" s="465"/>
      <c r="AA554" s="477"/>
      <c r="AB554" s="465"/>
      <c r="AC554" s="477"/>
      <c r="AD554" s="465"/>
      <c r="AE554" s="477"/>
      <c r="AF554" s="465"/>
      <c r="AG554" s="447">
        <f t="shared" si="50"/>
        <v>1.0002</v>
      </c>
      <c r="AH554" s="448">
        <f t="shared" si="50"/>
        <v>0</v>
      </c>
      <c r="AI554" s="656"/>
    </row>
    <row r="555" spans="2:37" s="426" customFormat="1" ht="51.75" thickBot="1">
      <c r="B555" s="1242"/>
      <c r="C555" s="119" t="s">
        <v>130</v>
      </c>
      <c r="D555" s="129" t="s">
        <v>604</v>
      </c>
      <c r="E555" s="450">
        <v>0.2</v>
      </c>
      <c r="F555" s="449" t="s">
        <v>605</v>
      </c>
      <c r="G555" s="467">
        <v>850000000</v>
      </c>
      <c r="H555" s="653" t="s">
        <v>606</v>
      </c>
      <c r="I555" s="650">
        <v>0.16669999999999999</v>
      </c>
      <c r="J555" s="455"/>
      <c r="K555" s="454">
        <v>0.16669999999999999</v>
      </c>
      <c r="L555" s="455"/>
      <c r="M555" s="454">
        <v>0.16669999999999999</v>
      </c>
      <c r="N555" s="455"/>
      <c r="O555" s="454">
        <v>0.16669999999999999</v>
      </c>
      <c r="P555" s="455"/>
      <c r="Q555" s="454">
        <v>0.16669999999999999</v>
      </c>
      <c r="R555" s="455"/>
      <c r="S555" s="454">
        <v>0.16669999999999999</v>
      </c>
      <c r="T555" s="465"/>
      <c r="U555" s="477"/>
      <c r="V555" s="465"/>
      <c r="W555" s="477"/>
      <c r="X555" s="465"/>
      <c r="Y555" s="477"/>
      <c r="Z555" s="465"/>
      <c r="AA555" s="477"/>
      <c r="AB555" s="465"/>
      <c r="AC555" s="477"/>
      <c r="AD555" s="465"/>
      <c r="AE555" s="477"/>
      <c r="AF555" s="465"/>
      <c r="AG555" s="447">
        <f>+I555+K555+M555+O555+Q555+S555+U555+W555+Y555+AA555+AC555+AE555</f>
        <v>1.0002</v>
      </c>
      <c r="AH555" s="448">
        <f>+J555+L555+N555+P555+R555+T555+V555+X555+Z555+AB555+AD555+AF555</f>
        <v>0</v>
      </c>
      <c r="AI555" s="656"/>
    </row>
    <row r="556" spans="2:37" s="480" customFormat="1" ht="12" customHeight="1" thickBot="1">
      <c r="B556" s="481"/>
      <c r="C556" s="473"/>
      <c r="D556" s="473"/>
      <c r="E556" s="211"/>
      <c r="F556" s="473"/>
      <c r="G556" s="473"/>
      <c r="H556" s="473"/>
      <c r="I556" s="474"/>
      <c r="J556" s="474"/>
      <c r="K556" s="474"/>
      <c r="L556" s="474"/>
      <c r="M556" s="474"/>
      <c r="N556" s="474"/>
      <c r="O556" s="474"/>
      <c r="P556" s="474"/>
      <c r="Q556" s="474"/>
      <c r="R556" s="474"/>
      <c r="S556" s="474"/>
      <c r="T556" s="474"/>
      <c r="U556" s="474"/>
      <c r="V556" s="474"/>
      <c r="W556" s="474"/>
      <c r="X556" s="474"/>
      <c r="Y556" s="474"/>
      <c r="Z556" s="474"/>
      <c r="AA556" s="474"/>
      <c r="AB556" s="474"/>
      <c r="AC556" s="474"/>
      <c r="AD556" s="474"/>
      <c r="AE556" s="474"/>
      <c r="AF556" s="474"/>
      <c r="AG556" s="474"/>
      <c r="AH556" s="474"/>
      <c r="AI556" s="475"/>
    </row>
    <row r="557" spans="2:37" s="426" customFormat="1" ht="15.75" customHeight="1">
      <c r="B557" s="1115" t="s">
        <v>363</v>
      </c>
      <c r="C557" s="1116"/>
      <c r="D557" s="1117"/>
      <c r="E557" s="1115" t="s">
        <v>607</v>
      </c>
      <c r="F557" s="1116"/>
      <c r="G557" s="1116"/>
      <c r="H557" s="1116"/>
      <c r="I557" s="1116"/>
      <c r="J557" s="1116"/>
      <c r="K557" s="1116"/>
      <c r="L557" s="1116"/>
      <c r="M557" s="1116"/>
      <c r="N557" s="1116"/>
      <c r="O557" s="1116"/>
      <c r="P557" s="1116"/>
      <c r="Q557" s="1116"/>
      <c r="R557" s="1116"/>
      <c r="S557" s="1116"/>
      <c r="T557" s="1116"/>
      <c r="U557" s="1116"/>
      <c r="V557" s="1116"/>
      <c r="W557" s="1116"/>
      <c r="X557" s="1116"/>
      <c r="Y557" s="1116"/>
      <c r="Z557" s="1116"/>
      <c r="AA557" s="1116"/>
      <c r="AB557" s="1116"/>
      <c r="AC557" s="1116"/>
      <c r="AD557" s="1116"/>
      <c r="AE557" s="1116"/>
      <c r="AF557" s="1116"/>
      <c r="AG557" s="1116"/>
      <c r="AH557" s="1116"/>
      <c r="AI557" s="1117"/>
    </row>
    <row r="558" spans="2:37" s="426" customFormat="1" ht="15.75" customHeight="1" thickBot="1">
      <c r="B558" s="1224" t="s">
        <v>27</v>
      </c>
      <c r="C558" s="1225"/>
      <c r="D558" s="1225"/>
      <c r="E558" s="1225"/>
      <c r="F558" s="1225"/>
      <c r="G558" s="1225"/>
      <c r="H558" s="1225"/>
      <c r="I558" s="1225"/>
      <c r="J558" s="1225"/>
      <c r="K558" s="1225"/>
      <c r="L558" s="1225"/>
      <c r="M558" s="1225"/>
      <c r="N558" s="1225"/>
      <c r="O558" s="1225"/>
      <c r="P558" s="1225"/>
      <c r="Q558" s="1225"/>
      <c r="R558" s="1225"/>
      <c r="S558" s="1225"/>
      <c r="T558" s="1225"/>
      <c r="U558" s="1225"/>
      <c r="V558" s="1225"/>
      <c r="W558" s="1225"/>
      <c r="X558" s="1225"/>
      <c r="Y558" s="1225"/>
      <c r="Z558" s="1225"/>
      <c r="AA558" s="1225"/>
      <c r="AB558" s="1225"/>
      <c r="AC558" s="1225"/>
      <c r="AD558" s="1225"/>
      <c r="AE558" s="1225"/>
      <c r="AF558" s="1225"/>
      <c r="AG558" s="1225"/>
      <c r="AH558" s="1225"/>
      <c r="AI558" s="1226"/>
    </row>
    <row r="559" spans="2:37" s="426" customFormat="1" ht="13.5" customHeight="1" thickBot="1">
      <c r="B559" s="1243" t="s">
        <v>28</v>
      </c>
      <c r="C559" s="1243" t="s">
        <v>29</v>
      </c>
      <c r="D559" s="1245" t="s">
        <v>30</v>
      </c>
      <c r="E559" s="1245" t="s">
        <v>31</v>
      </c>
      <c r="F559" s="1245" t="s">
        <v>32</v>
      </c>
      <c r="G559" s="1246" t="s">
        <v>33</v>
      </c>
      <c r="H559" s="1248" t="s">
        <v>34</v>
      </c>
      <c r="I559" s="1235" t="s">
        <v>35</v>
      </c>
      <c r="J559" s="1236"/>
      <c r="K559" s="1235" t="s">
        <v>36</v>
      </c>
      <c r="L559" s="1235"/>
      <c r="M559" s="1237" t="s">
        <v>37</v>
      </c>
      <c r="N559" s="1236"/>
      <c r="O559" s="1235" t="s">
        <v>38</v>
      </c>
      <c r="P559" s="1235"/>
      <c r="Q559" s="1237" t="s">
        <v>39</v>
      </c>
      <c r="R559" s="1236"/>
      <c r="S559" s="1235" t="s">
        <v>40</v>
      </c>
      <c r="T559" s="1235"/>
      <c r="U559" s="1237" t="s">
        <v>41</v>
      </c>
      <c r="V559" s="1236"/>
      <c r="W559" s="1235" t="s">
        <v>42</v>
      </c>
      <c r="X559" s="1235"/>
      <c r="Y559" s="1237" t="s">
        <v>43</v>
      </c>
      <c r="Z559" s="1236"/>
      <c r="AA559" s="1235" t="s">
        <v>44</v>
      </c>
      <c r="AB559" s="1235"/>
      <c r="AC559" s="1237" t="s">
        <v>45</v>
      </c>
      <c r="AD559" s="1236"/>
      <c r="AE559" s="1235" t="s">
        <v>46</v>
      </c>
      <c r="AF559" s="1235"/>
      <c r="AG559" s="1238" t="s">
        <v>47</v>
      </c>
      <c r="AH559" s="1238" t="s">
        <v>48</v>
      </c>
      <c r="AI559" s="1238" t="e">
        <f>AI549</f>
        <v>#REF!</v>
      </c>
    </row>
    <row r="560" spans="2:37" s="426" customFormat="1" ht="13.5" thickBot="1">
      <c r="B560" s="1244"/>
      <c r="C560" s="1244"/>
      <c r="D560" s="1246"/>
      <c r="E560" s="1246"/>
      <c r="F560" s="1246"/>
      <c r="G560" s="1247"/>
      <c r="H560" s="1249"/>
      <c r="I560" s="476" t="s">
        <v>50</v>
      </c>
      <c r="J560" s="431" t="s">
        <v>51</v>
      </c>
      <c r="K560" s="430" t="s">
        <v>50</v>
      </c>
      <c r="L560" s="431" t="s">
        <v>51</v>
      </c>
      <c r="M560" s="430" t="s">
        <v>50</v>
      </c>
      <c r="N560" s="431" t="s">
        <v>51</v>
      </c>
      <c r="O560" s="430" t="s">
        <v>50</v>
      </c>
      <c r="P560" s="431" t="s">
        <v>51</v>
      </c>
      <c r="Q560" s="430" t="s">
        <v>50</v>
      </c>
      <c r="R560" s="431" t="s">
        <v>51</v>
      </c>
      <c r="S560" s="430" t="s">
        <v>50</v>
      </c>
      <c r="T560" s="431" t="s">
        <v>51</v>
      </c>
      <c r="U560" s="430" t="s">
        <v>50</v>
      </c>
      <c r="V560" s="431" t="s">
        <v>51</v>
      </c>
      <c r="W560" s="430" t="s">
        <v>50</v>
      </c>
      <c r="X560" s="431" t="s">
        <v>51</v>
      </c>
      <c r="Y560" s="430" t="s">
        <v>50</v>
      </c>
      <c r="Z560" s="431" t="s">
        <v>51</v>
      </c>
      <c r="AA560" s="430" t="s">
        <v>50</v>
      </c>
      <c r="AB560" s="431" t="s">
        <v>51</v>
      </c>
      <c r="AC560" s="430" t="s">
        <v>50</v>
      </c>
      <c r="AD560" s="431" t="s">
        <v>51</v>
      </c>
      <c r="AE560" s="430" t="s">
        <v>50</v>
      </c>
      <c r="AF560" s="431" t="s">
        <v>51</v>
      </c>
      <c r="AG560" s="1239"/>
      <c r="AH560" s="1239"/>
      <c r="AI560" s="1239"/>
    </row>
    <row r="561" spans="2:37" s="426" customFormat="1" ht="42" customHeight="1">
      <c r="B561" s="1240">
        <v>0.7</v>
      </c>
      <c r="C561" s="123" t="s">
        <v>65</v>
      </c>
      <c r="D561" s="130" t="s">
        <v>608</v>
      </c>
      <c r="E561" s="433">
        <v>0.5</v>
      </c>
      <c r="F561" s="432" t="s">
        <v>609</v>
      </c>
      <c r="G561" s="457">
        <v>250000000</v>
      </c>
      <c r="H561" s="432" t="s">
        <v>609</v>
      </c>
      <c r="I561" s="437">
        <v>0.16669999999999999</v>
      </c>
      <c r="J561" s="438"/>
      <c r="K561" s="437">
        <v>0.16669999999999999</v>
      </c>
      <c r="L561" s="438"/>
      <c r="M561" s="437">
        <v>0.16669999999999999</v>
      </c>
      <c r="N561" s="438"/>
      <c r="O561" s="437">
        <v>0.16669999999999999</v>
      </c>
      <c r="P561" s="438"/>
      <c r="Q561" s="437">
        <v>0.16669999999999999</v>
      </c>
      <c r="R561" s="438"/>
      <c r="S561" s="437">
        <v>0.16669999999999999</v>
      </c>
      <c r="T561" s="458"/>
      <c r="U561" s="459"/>
      <c r="V561" s="458"/>
      <c r="W561" s="459"/>
      <c r="X561" s="458"/>
      <c r="Y561" s="459"/>
      <c r="Z561" s="458"/>
      <c r="AA561" s="459"/>
      <c r="AB561" s="458"/>
      <c r="AC561" s="459"/>
      <c r="AD561" s="458"/>
      <c r="AE561" s="459"/>
      <c r="AF561" s="458"/>
      <c r="AG561" s="437">
        <f>+I561+K561+M561+O561+Q561+S561+U561+W561+Y561+AA561+AC561+AE561</f>
        <v>1.0002</v>
      </c>
      <c r="AH561" s="460">
        <f>+J561+L561+N561+P561+R561+T561+V561+X561+Z561+AB561+AD561+AF561</f>
        <v>0</v>
      </c>
      <c r="AI561" s="658"/>
    </row>
    <row r="562" spans="2:37" s="426" customFormat="1" ht="51.75" customHeight="1" thickBot="1">
      <c r="B562" s="1242"/>
      <c r="C562" s="119" t="s">
        <v>69</v>
      </c>
      <c r="D562" s="129" t="s">
        <v>610</v>
      </c>
      <c r="E562" s="450">
        <v>0.5</v>
      </c>
      <c r="F562" s="508" t="s">
        <v>903</v>
      </c>
      <c r="G562" s="467"/>
      <c r="H562" s="449" t="s">
        <v>611</v>
      </c>
      <c r="I562" s="454">
        <v>0.16669999999999999</v>
      </c>
      <c r="J562" s="455"/>
      <c r="K562" s="454">
        <v>0.16669999999999999</v>
      </c>
      <c r="L562" s="455"/>
      <c r="M562" s="454">
        <v>0.16669999999999999</v>
      </c>
      <c r="N562" s="455"/>
      <c r="O562" s="454">
        <v>0.16669999999999999</v>
      </c>
      <c r="P562" s="455"/>
      <c r="Q562" s="454">
        <v>0.16669999999999999</v>
      </c>
      <c r="R562" s="455"/>
      <c r="S562" s="454">
        <v>0.16669999999999999</v>
      </c>
      <c r="T562" s="470"/>
      <c r="U562" s="469"/>
      <c r="V562" s="468"/>
      <c r="W562" s="469"/>
      <c r="X562" s="468"/>
      <c r="Y562" s="469"/>
      <c r="Z562" s="468"/>
      <c r="AA562" s="469"/>
      <c r="AB562" s="468"/>
      <c r="AC562" s="469"/>
      <c r="AD562" s="468"/>
      <c r="AE562" s="469"/>
      <c r="AF562" s="468"/>
      <c r="AG562" s="454">
        <f>+I562+K562+M562+O562+Q562+S562+U562+W562+Y562+AA562+AC562+AE562</f>
        <v>1.0002</v>
      </c>
      <c r="AH562" s="470">
        <f>+J562+L562+N562+P562+R562+T562+V562+X562+Z562+AB562+AD562+AF562</f>
        <v>0</v>
      </c>
      <c r="AI562" s="657"/>
      <c r="AK562" s="441"/>
    </row>
    <row r="563" spans="2:37" s="426" customFormat="1" ht="13.5" thickBot="1"/>
    <row r="564" spans="2:37">
      <c r="B564" s="772" t="s">
        <v>639</v>
      </c>
      <c r="C564" s="773"/>
      <c r="D564" s="774"/>
      <c r="E564" s="772" t="s">
        <v>99</v>
      </c>
      <c r="F564" s="773"/>
      <c r="G564" s="773"/>
      <c r="H564" s="774"/>
      <c r="I564" s="62"/>
      <c r="J564" s="34"/>
      <c r="K564" s="34"/>
      <c r="L564" s="34"/>
      <c r="M564" s="34"/>
      <c r="N564" s="34"/>
      <c r="O564" s="34"/>
      <c r="P564" s="34"/>
      <c r="Q564" s="34"/>
      <c r="R564" s="34"/>
      <c r="S564" s="34"/>
      <c r="T564" s="34"/>
      <c r="U564" s="34"/>
      <c r="V564" s="34"/>
      <c r="W564" s="34"/>
      <c r="X564" s="34"/>
      <c r="Y564" s="34"/>
      <c r="Z564" s="34"/>
      <c r="AA564" s="34"/>
      <c r="AB564" s="34"/>
      <c r="AC564" s="34"/>
      <c r="AD564" s="34"/>
      <c r="AE564" s="34"/>
      <c r="AF564" s="34"/>
      <c r="AG564" s="34"/>
      <c r="AH564" s="34"/>
      <c r="AI564" s="35"/>
    </row>
    <row r="565" spans="2:37" ht="13.5" thickBot="1">
      <c r="B565" s="890" t="s">
        <v>27</v>
      </c>
      <c r="C565" s="891"/>
      <c r="D565" s="892"/>
      <c r="E565" s="406"/>
      <c r="F565" s="406"/>
      <c r="G565" s="406"/>
      <c r="H565" s="406"/>
      <c r="I565" s="57"/>
      <c r="J565" s="36"/>
      <c r="K565" s="36"/>
      <c r="L565" s="36"/>
      <c r="M565" s="36"/>
      <c r="N565" s="36"/>
      <c r="O565" s="36"/>
      <c r="P565" s="36"/>
      <c r="Q565" s="36"/>
      <c r="R565" s="36"/>
      <c r="S565" s="36"/>
      <c r="T565" s="36"/>
      <c r="U565" s="36"/>
      <c r="V565" s="36"/>
      <c r="W565" s="36"/>
      <c r="X565" s="36"/>
      <c r="Y565" s="36"/>
      <c r="Z565" s="36"/>
      <c r="AA565" s="36"/>
      <c r="AB565" s="36"/>
      <c r="AC565" s="36"/>
      <c r="AD565" s="36"/>
      <c r="AE565" s="36"/>
      <c r="AF565" s="36"/>
      <c r="AG565" s="36"/>
      <c r="AH565" s="36"/>
      <c r="AI565" s="37"/>
    </row>
    <row r="566" spans="2:37" ht="13.5" thickBot="1">
      <c r="B566" s="749" t="s">
        <v>28</v>
      </c>
      <c r="C566" s="749" t="s">
        <v>29</v>
      </c>
      <c r="D566" s="751" t="s">
        <v>30</v>
      </c>
      <c r="E566" s="751" t="s">
        <v>64</v>
      </c>
      <c r="F566" s="751" t="s">
        <v>32</v>
      </c>
      <c r="G566" s="753" t="s">
        <v>33</v>
      </c>
      <c r="H566" s="751" t="s">
        <v>34</v>
      </c>
      <c r="I566" s="763" t="s">
        <v>35</v>
      </c>
      <c r="J566" s="764"/>
      <c r="K566" s="776" t="s">
        <v>36</v>
      </c>
      <c r="L566" s="776"/>
      <c r="M566" s="763" t="s">
        <v>37</v>
      </c>
      <c r="N566" s="764"/>
      <c r="O566" s="776" t="s">
        <v>38</v>
      </c>
      <c r="P566" s="776"/>
      <c r="Q566" s="763" t="s">
        <v>39</v>
      </c>
      <c r="R566" s="764"/>
      <c r="S566" s="776" t="s">
        <v>40</v>
      </c>
      <c r="T566" s="776"/>
      <c r="U566" s="763" t="s">
        <v>41</v>
      </c>
      <c r="V566" s="764"/>
      <c r="W566" s="776" t="s">
        <v>42</v>
      </c>
      <c r="X566" s="776"/>
      <c r="Y566" s="763" t="s">
        <v>43</v>
      </c>
      <c r="Z566" s="764"/>
      <c r="AA566" s="776" t="s">
        <v>44</v>
      </c>
      <c r="AB566" s="776"/>
      <c r="AC566" s="763" t="s">
        <v>45</v>
      </c>
      <c r="AD566" s="764"/>
      <c r="AE566" s="776" t="s">
        <v>46</v>
      </c>
      <c r="AF566" s="776"/>
      <c r="AG566" s="731" t="s">
        <v>47</v>
      </c>
      <c r="AH566" s="731" t="s">
        <v>48</v>
      </c>
      <c r="AI566" s="731" t="s">
        <v>49</v>
      </c>
    </row>
    <row r="567" spans="2:37" ht="13.5" thickBot="1">
      <c r="B567" s="750"/>
      <c r="C567" s="750"/>
      <c r="D567" s="752"/>
      <c r="E567" s="752"/>
      <c r="F567" s="752"/>
      <c r="G567" s="754"/>
      <c r="H567" s="752"/>
      <c r="I567" s="39" t="s">
        <v>50</v>
      </c>
      <c r="J567" s="403" t="s">
        <v>51</v>
      </c>
      <c r="K567" s="39" t="s">
        <v>50</v>
      </c>
      <c r="L567" s="403" t="s">
        <v>51</v>
      </c>
      <c r="M567" s="39" t="s">
        <v>50</v>
      </c>
      <c r="N567" s="403" t="s">
        <v>51</v>
      </c>
      <c r="O567" s="39" t="s">
        <v>50</v>
      </c>
      <c r="P567" s="403" t="s">
        <v>51</v>
      </c>
      <c r="Q567" s="39" t="s">
        <v>50</v>
      </c>
      <c r="R567" s="403" t="s">
        <v>51</v>
      </c>
      <c r="S567" s="39" t="s">
        <v>50</v>
      </c>
      <c r="T567" s="403" t="s">
        <v>51</v>
      </c>
      <c r="U567" s="39" t="s">
        <v>50</v>
      </c>
      <c r="V567" s="403" t="s">
        <v>51</v>
      </c>
      <c r="W567" s="39" t="s">
        <v>50</v>
      </c>
      <c r="X567" s="403" t="s">
        <v>51</v>
      </c>
      <c r="Y567" s="39" t="s">
        <v>50</v>
      </c>
      <c r="Z567" s="403" t="s">
        <v>51</v>
      </c>
      <c r="AA567" s="39" t="s">
        <v>50</v>
      </c>
      <c r="AB567" s="403" t="s">
        <v>51</v>
      </c>
      <c r="AC567" s="39" t="s">
        <v>50</v>
      </c>
      <c r="AD567" s="403" t="s">
        <v>51</v>
      </c>
      <c r="AE567" s="39" t="s">
        <v>50</v>
      </c>
      <c r="AF567" s="403" t="s">
        <v>51</v>
      </c>
      <c r="AG567" s="732"/>
      <c r="AH567" s="732"/>
      <c r="AI567" s="732"/>
    </row>
    <row r="568" spans="2:37" ht="25.5">
      <c r="B568" s="834">
        <v>0.2</v>
      </c>
      <c r="C568" s="3" t="s">
        <v>100</v>
      </c>
      <c r="D568" s="77" t="s">
        <v>101</v>
      </c>
      <c r="E568" s="21">
        <v>0.7</v>
      </c>
      <c r="F568" s="21" t="s">
        <v>102</v>
      </c>
      <c r="G568" s="3"/>
      <c r="H568" s="5" t="s">
        <v>103</v>
      </c>
      <c r="I568" s="482"/>
      <c r="J568" s="483"/>
      <c r="K568" s="484"/>
      <c r="L568" s="483"/>
      <c r="M568" s="484">
        <v>0.5</v>
      </c>
      <c r="N568" s="483"/>
      <c r="O568" s="484"/>
      <c r="P568" s="483"/>
      <c r="Q568" s="484"/>
      <c r="R568" s="483"/>
      <c r="S568" s="484">
        <v>0.5</v>
      </c>
      <c r="T568" s="485"/>
      <c r="U568" s="486"/>
      <c r="V568" s="485"/>
      <c r="W568" s="486"/>
      <c r="X568" s="485"/>
      <c r="Y568" s="486"/>
      <c r="Z568" s="485"/>
      <c r="AA568" s="486"/>
      <c r="AB568" s="485"/>
      <c r="AC568" s="486"/>
      <c r="AD568" s="485"/>
      <c r="AE568" s="486"/>
      <c r="AF568" s="485"/>
      <c r="AG568" s="486">
        <f t="shared" ref="AG568:AH569" si="51">+I568+K568+M568+O568+Q568+S568+U568+W568+Y568+AA568+AC568+AE568</f>
        <v>1</v>
      </c>
      <c r="AH568" s="485">
        <f t="shared" si="51"/>
        <v>0</v>
      </c>
      <c r="AI568" s="67"/>
    </row>
    <row r="569" spans="2:37" ht="39" thickBot="1">
      <c r="B569" s="835"/>
      <c r="C569" s="8" t="s">
        <v>94</v>
      </c>
      <c r="D569" s="115" t="s">
        <v>104</v>
      </c>
      <c r="E569" s="22">
        <v>0.3</v>
      </c>
      <c r="F569" s="22" t="s">
        <v>105</v>
      </c>
      <c r="G569" s="8"/>
      <c r="H569" s="10" t="s">
        <v>106</v>
      </c>
      <c r="I569" s="1385"/>
      <c r="J569" s="1373"/>
      <c r="K569" s="1385"/>
      <c r="L569" s="1373"/>
      <c r="M569" s="1385"/>
      <c r="N569" s="1386"/>
      <c r="O569" s="1387">
        <v>0.33333333333333337</v>
      </c>
      <c r="P569" s="1386"/>
      <c r="Q569" s="1387">
        <v>0.33333333333333337</v>
      </c>
      <c r="R569" s="1386"/>
      <c r="S569" s="1387">
        <v>0.33333333333333337</v>
      </c>
      <c r="T569" s="487"/>
      <c r="U569" s="488"/>
      <c r="V569" s="487"/>
      <c r="W569" s="488"/>
      <c r="X569" s="487"/>
      <c r="Y569" s="488"/>
      <c r="Z569" s="487"/>
      <c r="AA569" s="488"/>
      <c r="AB569" s="487"/>
      <c r="AC569" s="488"/>
      <c r="AD569" s="487"/>
      <c r="AE569" s="488"/>
      <c r="AF569" s="487"/>
      <c r="AG569" s="488">
        <f t="shared" si="51"/>
        <v>1</v>
      </c>
      <c r="AH569" s="487">
        <f t="shared" si="51"/>
        <v>0</v>
      </c>
      <c r="AI569" s="72"/>
    </row>
    <row r="570" spans="2:37" s="213" customFormat="1" ht="13.5" thickBot="1"/>
    <row r="571" spans="2:37" s="2" customFormat="1">
      <c r="B571" s="765" t="s">
        <v>4</v>
      </c>
      <c r="C571" s="766"/>
      <c r="D571" s="1250" t="s">
        <v>5</v>
      </c>
      <c r="E571" s="1251"/>
      <c r="F571" s="1251"/>
      <c r="G571" s="1251"/>
      <c r="H571" s="1251"/>
      <c r="I571" s="1251"/>
      <c r="J571" s="1252"/>
      <c r="K571" s="933" t="s">
        <v>612</v>
      </c>
      <c r="L571" s="934"/>
      <c r="M571" s="934"/>
      <c r="N571" s="934"/>
      <c r="O571" s="934"/>
      <c r="P571" s="934"/>
      <c r="Q571" s="934"/>
      <c r="R571" s="934"/>
      <c r="S571" s="934"/>
      <c r="T571" s="934"/>
      <c r="U571" s="934"/>
      <c r="V571" s="934"/>
      <c r="W571" s="934"/>
      <c r="X571" s="934"/>
      <c r="Y571" s="934"/>
      <c r="Z571" s="934"/>
      <c r="AA571" s="934"/>
      <c r="AB571" s="934"/>
      <c r="AC571" s="934"/>
      <c r="AD571" s="934"/>
      <c r="AE571" s="934"/>
      <c r="AF571" s="934"/>
      <c r="AG571" s="934"/>
      <c r="AH571" s="934"/>
      <c r="AI571" s="935"/>
    </row>
    <row r="572" spans="2:37" s="2" customFormat="1">
      <c r="B572" s="1118">
        <v>2016</v>
      </c>
      <c r="C572" s="1119"/>
      <c r="D572" s="1253" t="s">
        <v>7</v>
      </c>
      <c r="E572" s="1254"/>
      <c r="F572" s="1254"/>
      <c r="G572" s="1254"/>
      <c r="H572" s="1254"/>
      <c r="I572" s="1254"/>
      <c r="J572" s="1255"/>
      <c r="K572" s="940" t="s">
        <v>613</v>
      </c>
      <c r="L572" s="941"/>
      <c r="M572" s="941"/>
      <c r="N572" s="941"/>
      <c r="O572" s="941"/>
      <c r="P572" s="941"/>
      <c r="Q572" s="941"/>
      <c r="R572" s="941"/>
      <c r="S572" s="941"/>
      <c r="T572" s="941"/>
      <c r="U572" s="941"/>
      <c r="V572" s="941"/>
      <c r="W572" s="941"/>
      <c r="X572" s="941"/>
      <c r="Y572" s="941"/>
      <c r="Z572" s="941"/>
      <c r="AA572" s="941"/>
      <c r="AB572" s="941"/>
      <c r="AC572" s="941"/>
      <c r="AD572" s="941"/>
      <c r="AE572" s="941"/>
      <c r="AF572" s="941"/>
      <c r="AG572" s="941"/>
      <c r="AH572" s="941"/>
      <c r="AI572" s="942"/>
    </row>
    <row r="573" spans="2:37" s="2" customFormat="1" ht="13.5" thickBot="1">
      <c r="B573" s="1120"/>
      <c r="C573" s="1121"/>
      <c r="D573" s="1256" t="s">
        <v>9</v>
      </c>
      <c r="E573" s="1257"/>
      <c r="F573" s="1257"/>
      <c r="G573" s="1257"/>
      <c r="H573" s="1257"/>
      <c r="I573" s="1257"/>
      <c r="J573" s="1258"/>
      <c r="K573" s="943" t="s">
        <v>614</v>
      </c>
      <c r="L573" s="944"/>
      <c r="M573" s="944"/>
      <c r="N573" s="944"/>
      <c r="O573" s="944"/>
      <c r="P573" s="944"/>
      <c r="Q573" s="944"/>
      <c r="R573" s="944"/>
      <c r="S573" s="944"/>
      <c r="T573" s="944"/>
      <c r="U573" s="944"/>
      <c r="V573" s="944"/>
      <c r="W573" s="944"/>
      <c r="X573" s="944"/>
      <c r="Y573" s="944"/>
      <c r="Z573" s="944"/>
      <c r="AA573" s="944"/>
      <c r="AB573" s="944"/>
      <c r="AC573" s="944"/>
      <c r="AD573" s="944"/>
      <c r="AE573" s="944"/>
      <c r="AF573" s="944"/>
      <c r="AG573" s="944"/>
      <c r="AH573" s="944"/>
      <c r="AI573" s="945"/>
    </row>
    <row r="574" spans="2:37" ht="13.5" thickBot="1">
      <c r="AI574" s="13"/>
    </row>
    <row r="575" spans="2:37" s="2" customFormat="1" ht="15.75" customHeight="1">
      <c r="B575" s="787" t="s">
        <v>11</v>
      </c>
      <c r="C575" s="790" t="s">
        <v>12</v>
      </c>
      <c r="D575" s="791"/>
      <c r="E575" s="792" t="s">
        <v>325</v>
      </c>
      <c r="F575" s="793"/>
      <c r="G575" s="793"/>
      <c r="H575" s="793"/>
      <c r="I575" s="793"/>
      <c r="J575" s="793"/>
      <c r="K575" s="793"/>
      <c r="L575" s="793"/>
      <c r="M575" s="793"/>
      <c r="N575" s="793"/>
      <c r="O575" s="793"/>
      <c r="P575" s="793"/>
      <c r="Q575" s="793"/>
      <c r="R575" s="793"/>
      <c r="S575" s="793"/>
      <c r="T575" s="794"/>
      <c r="U575" s="795" t="s">
        <v>14</v>
      </c>
      <c r="V575" s="796"/>
      <c r="W575" s="797"/>
      <c r="X575" s="804" t="s">
        <v>15</v>
      </c>
      <c r="Y575" s="805"/>
      <c r="Z575" s="1259" t="s">
        <v>615</v>
      </c>
      <c r="AA575" s="1260"/>
      <c r="AB575" s="1260"/>
      <c r="AC575" s="1260"/>
      <c r="AD575" s="1260"/>
      <c r="AE575" s="1260"/>
      <c r="AF575" s="1260"/>
      <c r="AG575" s="1260"/>
      <c r="AH575" s="1260"/>
      <c r="AI575" s="1261"/>
    </row>
    <row r="576" spans="2:37" s="2" customFormat="1" ht="15.75" customHeight="1" thickBot="1">
      <c r="B576" s="788"/>
      <c r="C576" s="814" t="s">
        <v>17</v>
      </c>
      <c r="D576" s="815"/>
      <c r="E576" s="816" t="s">
        <v>245</v>
      </c>
      <c r="F576" s="817"/>
      <c r="G576" s="817"/>
      <c r="H576" s="817"/>
      <c r="I576" s="817"/>
      <c r="J576" s="817"/>
      <c r="K576" s="817"/>
      <c r="L576" s="817"/>
      <c r="M576" s="817"/>
      <c r="N576" s="817"/>
      <c r="O576" s="817"/>
      <c r="P576" s="817"/>
      <c r="Q576" s="817"/>
      <c r="R576" s="817"/>
      <c r="S576" s="817"/>
      <c r="T576" s="818"/>
      <c r="U576" s="798"/>
      <c r="V576" s="799"/>
      <c r="W576" s="800"/>
      <c r="X576" s="806"/>
      <c r="Y576" s="807"/>
      <c r="Z576" s="1262"/>
      <c r="AA576" s="1263"/>
      <c r="AB576" s="1263"/>
      <c r="AC576" s="1263"/>
      <c r="AD576" s="1263"/>
      <c r="AE576" s="1263"/>
      <c r="AF576" s="1263"/>
      <c r="AG576" s="1263"/>
      <c r="AH576" s="1263"/>
      <c r="AI576" s="1264"/>
    </row>
    <row r="577" spans="2:35" s="2" customFormat="1" ht="15.75" customHeight="1">
      <c r="B577" s="788"/>
      <c r="C577" s="814" t="s">
        <v>19</v>
      </c>
      <c r="D577" s="815"/>
      <c r="E577" s="816" t="s">
        <v>565</v>
      </c>
      <c r="F577" s="817"/>
      <c r="G577" s="817"/>
      <c r="H577" s="817"/>
      <c r="I577" s="817"/>
      <c r="J577" s="817"/>
      <c r="K577" s="817"/>
      <c r="L577" s="817"/>
      <c r="M577" s="817"/>
      <c r="N577" s="817"/>
      <c r="O577" s="817"/>
      <c r="P577" s="817"/>
      <c r="Q577" s="817"/>
      <c r="R577" s="817"/>
      <c r="S577" s="817"/>
      <c r="T577" s="818"/>
      <c r="U577" s="798"/>
      <c r="V577" s="799"/>
      <c r="W577" s="800"/>
      <c r="X577" s="819" t="s">
        <v>21</v>
      </c>
      <c r="Y577" s="820"/>
      <c r="Z577" s="1259" t="s">
        <v>616</v>
      </c>
      <c r="AA577" s="1260"/>
      <c r="AB577" s="1260"/>
      <c r="AC577" s="1260"/>
      <c r="AD577" s="1260"/>
      <c r="AE577" s="1260"/>
      <c r="AF577" s="1260"/>
      <c r="AG577" s="1260"/>
      <c r="AH577" s="1260"/>
      <c r="AI577" s="1261"/>
    </row>
    <row r="578" spans="2:35" s="2" customFormat="1" ht="15.75" customHeight="1" thickBot="1">
      <c r="B578" s="789"/>
      <c r="C578" s="829" t="s">
        <v>23</v>
      </c>
      <c r="D578" s="830"/>
      <c r="E578" s="831" t="s">
        <v>617</v>
      </c>
      <c r="F578" s="832"/>
      <c r="G578" s="832"/>
      <c r="H578" s="832"/>
      <c r="I578" s="832"/>
      <c r="J578" s="832"/>
      <c r="K578" s="832"/>
      <c r="L578" s="832"/>
      <c r="M578" s="832"/>
      <c r="N578" s="832"/>
      <c r="O578" s="832"/>
      <c r="P578" s="832"/>
      <c r="Q578" s="832"/>
      <c r="R578" s="832"/>
      <c r="S578" s="832"/>
      <c r="T578" s="833"/>
      <c r="U578" s="801"/>
      <c r="V578" s="802"/>
      <c r="W578" s="803"/>
      <c r="X578" s="821"/>
      <c r="Y578" s="822"/>
      <c r="Z578" s="1262"/>
      <c r="AA578" s="1263"/>
      <c r="AB578" s="1263"/>
      <c r="AC578" s="1263"/>
      <c r="AD578" s="1263"/>
      <c r="AE578" s="1263"/>
      <c r="AF578" s="1263"/>
      <c r="AG578" s="1263"/>
      <c r="AH578" s="1263"/>
      <c r="AI578" s="1264"/>
    </row>
    <row r="579" spans="2:35" s="20" customFormat="1" ht="13.5" thickBot="1">
      <c r="B579" s="12"/>
      <c r="C579" s="11"/>
      <c r="D579" s="11"/>
      <c r="E579" s="12"/>
      <c r="F579" s="11"/>
      <c r="G579" s="11"/>
      <c r="H579" s="11"/>
      <c r="I579" s="55"/>
      <c r="J579" s="55"/>
      <c r="K579" s="55"/>
      <c r="L579" s="55"/>
      <c r="M579" s="55"/>
      <c r="N579" s="55"/>
      <c r="O579" s="55"/>
      <c r="P579" s="55"/>
      <c r="Q579" s="55"/>
      <c r="R579" s="55"/>
      <c r="S579" s="55"/>
      <c r="T579" s="55"/>
      <c r="U579" s="55"/>
      <c r="V579" s="55"/>
      <c r="W579" s="55"/>
      <c r="X579" s="55"/>
      <c r="Y579" s="55"/>
      <c r="Z579" s="55"/>
      <c r="AA579" s="55"/>
      <c r="AB579" s="55"/>
      <c r="AC579" s="55"/>
      <c r="AD579" s="55"/>
      <c r="AE579" s="55"/>
      <c r="AF579" s="55"/>
      <c r="AG579" s="55"/>
      <c r="AH579" s="55"/>
      <c r="AI579" s="56"/>
    </row>
    <row r="580" spans="2:35" ht="15.75" thickBot="1">
      <c r="B580" s="1265" t="s">
        <v>357</v>
      </c>
      <c r="C580" s="1266"/>
      <c r="D580" s="1266"/>
      <c r="E580" s="772" t="s">
        <v>618</v>
      </c>
      <c r="F580" s="773"/>
      <c r="G580" s="773"/>
      <c r="H580" s="773"/>
      <c r="I580" s="773"/>
      <c r="J580" s="773"/>
      <c r="K580" s="773"/>
      <c r="L580" s="773"/>
      <c r="M580" s="773"/>
      <c r="N580" s="773"/>
      <c r="O580" s="773"/>
      <c r="P580" s="773"/>
      <c r="Q580" s="773"/>
      <c r="R580" s="773"/>
      <c r="S580" s="773"/>
      <c r="T580" s="773"/>
      <c r="U580" s="773"/>
      <c r="V580" s="773"/>
      <c r="W580" s="773"/>
      <c r="X580" s="773"/>
      <c r="Y580" s="773"/>
      <c r="Z580" s="773"/>
      <c r="AA580" s="773"/>
      <c r="AB580" s="773"/>
      <c r="AC580" s="773"/>
      <c r="AD580" s="773"/>
      <c r="AE580" s="773"/>
      <c r="AF580" s="773"/>
      <c r="AG580" s="773"/>
      <c r="AH580" s="773"/>
      <c r="AI580" s="774"/>
    </row>
    <row r="581" spans="2:35" ht="15.75" thickBot="1">
      <c r="B581" s="1267" t="s">
        <v>27</v>
      </c>
      <c r="C581" s="1268"/>
      <c r="D581" s="1269"/>
      <c r="E581" s="929" t="s">
        <v>619</v>
      </c>
      <c r="F581" s="930"/>
      <c r="G581" s="930"/>
      <c r="H581" s="931"/>
      <c r="I581" s="672"/>
      <c r="J581" s="673"/>
      <c r="K581" s="673"/>
      <c r="L581" s="673"/>
      <c r="M581" s="673"/>
      <c r="N581" s="673"/>
      <c r="O581" s="673"/>
      <c r="P581" s="673"/>
      <c r="Q581" s="673"/>
      <c r="R581" s="673"/>
      <c r="S581" s="673"/>
      <c r="T581" s="673"/>
      <c r="U581" s="673"/>
      <c r="V581" s="673"/>
      <c r="W581" s="673"/>
      <c r="X581" s="673"/>
      <c r="Y581" s="673"/>
      <c r="Z581" s="673"/>
      <c r="AA581" s="673"/>
      <c r="AB581" s="673"/>
      <c r="AC581" s="673"/>
      <c r="AD581" s="673"/>
      <c r="AE581" s="673"/>
      <c r="AF581" s="673"/>
      <c r="AG581" s="673"/>
      <c r="AH581" s="673"/>
      <c r="AI581" s="674"/>
    </row>
    <row r="582" spans="2:35" ht="13.5" thickBot="1">
      <c r="B582" s="749" t="s">
        <v>28</v>
      </c>
      <c r="C582" s="749" t="s">
        <v>29</v>
      </c>
      <c r="D582" s="785" t="s">
        <v>30</v>
      </c>
      <c r="E582" s="749" t="s">
        <v>64</v>
      </c>
      <c r="F582" s="751" t="s">
        <v>32</v>
      </c>
      <c r="G582" s="753" t="s">
        <v>33</v>
      </c>
      <c r="H582" s="751" t="s">
        <v>34</v>
      </c>
      <c r="I582" s="729" t="s">
        <v>35</v>
      </c>
      <c r="J582" s="730"/>
      <c r="K582" s="728" t="s">
        <v>36</v>
      </c>
      <c r="L582" s="728"/>
      <c r="M582" s="729" t="s">
        <v>37</v>
      </c>
      <c r="N582" s="730"/>
      <c r="O582" s="728" t="s">
        <v>38</v>
      </c>
      <c r="P582" s="728"/>
      <c r="Q582" s="729" t="s">
        <v>39</v>
      </c>
      <c r="R582" s="730"/>
      <c r="S582" s="728" t="s">
        <v>40</v>
      </c>
      <c r="T582" s="728"/>
      <c r="U582" s="729" t="s">
        <v>41</v>
      </c>
      <c r="V582" s="730"/>
      <c r="W582" s="728" t="s">
        <v>42</v>
      </c>
      <c r="X582" s="728"/>
      <c r="Y582" s="729" t="s">
        <v>43</v>
      </c>
      <c r="Z582" s="730"/>
      <c r="AA582" s="728" t="s">
        <v>44</v>
      </c>
      <c r="AB582" s="728"/>
      <c r="AC582" s="729" t="s">
        <v>45</v>
      </c>
      <c r="AD582" s="730"/>
      <c r="AE582" s="728" t="s">
        <v>46</v>
      </c>
      <c r="AF582" s="728"/>
      <c r="AG582" s="731" t="s">
        <v>47</v>
      </c>
      <c r="AH582" s="731" t="s">
        <v>48</v>
      </c>
      <c r="AI582" s="737" t="s">
        <v>620</v>
      </c>
    </row>
    <row r="583" spans="2:35" ht="13.5" thickBot="1">
      <c r="B583" s="750"/>
      <c r="C583" s="750"/>
      <c r="D583" s="924"/>
      <c r="E583" s="750"/>
      <c r="F583" s="752"/>
      <c r="G583" s="754"/>
      <c r="H583" s="1270"/>
      <c r="I583" s="675" t="s">
        <v>50</v>
      </c>
      <c r="J583" s="676" t="s">
        <v>51</v>
      </c>
      <c r="K583" s="675" t="s">
        <v>50</v>
      </c>
      <c r="L583" s="676" t="s">
        <v>51</v>
      </c>
      <c r="M583" s="675" t="s">
        <v>50</v>
      </c>
      <c r="N583" s="676" t="s">
        <v>51</v>
      </c>
      <c r="O583" s="675" t="s">
        <v>50</v>
      </c>
      <c r="P583" s="676" t="s">
        <v>51</v>
      </c>
      <c r="Q583" s="675" t="s">
        <v>50</v>
      </c>
      <c r="R583" s="676" t="s">
        <v>51</v>
      </c>
      <c r="S583" s="675" t="s">
        <v>50</v>
      </c>
      <c r="T583" s="676" t="s">
        <v>51</v>
      </c>
      <c r="U583" s="675" t="s">
        <v>50</v>
      </c>
      <c r="V583" s="676" t="s">
        <v>51</v>
      </c>
      <c r="W583" s="675" t="s">
        <v>50</v>
      </c>
      <c r="X583" s="676" t="s">
        <v>51</v>
      </c>
      <c r="Y583" s="675" t="s">
        <v>50</v>
      </c>
      <c r="Z583" s="676" t="s">
        <v>51</v>
      </c>
      <c r="AA583" s="675" t="s">
        <v>50</v>
      </c>
      <c r="AB583" s="676" t="s">
        <v>51</v>
      </c>
      <c r="AC583" s="675" t="s">
        <v>50</v>
      </c>
      <c r="AD583" s="676" t="s">
        <v>51</v>
      </c>
      <c r="AE583" s="675" t="s">
        <v>50</v>
      </c>
      <c r="AF583" s="676" t="s">
        <v>51</v>
      </c>
      <c r="AG583" s="732"/>
      <c r="AH583" s="732"/>
      <c r="AI583" s="738"/>
    </row>
    <row r="584" spans="2:35" ht="128.25">
      <c r="B584" s="739">
        <v>0.4</v>
      </c>
      <c r="C584" s="663" t="s">
        <v>945</v>
      </c>
      <c r="D584" s="664" t="s">
        <v>879</v>
      </c>
      <c r="E584" s="665">
        <v>0.3</v>
      </c>
      <c r="F584" s="666" t="s">
        <v>880</v>
      </c>
      <c r="G584" s="667"/>
      <c r="H584" s="668" t="s">
        <v>621</v>
      </c>
      <c r="I584" s="708"/>
      <c r="J584" s="709"/>
      <c r="K584" s="708"/>
      <c r="L584" s="709"/>
      <c r="M584" s="708"/>
      <c r="N584" s="709"/>
      <c r="O584" s="708"/>
      <c r="P584" s="709"/>
      <c r="Q584" s="708"/>
      <c r="R584" s="709"/>
      <c r="S584" s="708">
        <v>1</v>
      </c>
      <c r="T584" s="709"/>
      <c r="U584" s="708"/>
      <c r="V584" s="709"/>
      <c r="W584" s="708"/>
      <c r="X584" s="709"/>
      <c r="Y584" s="708"/>
      <c r="Z584" s="709"/>
      <c r="AA584" s="708"/>
      <c r="AB584" s="709"/>
      <c r="AC584" s="708"/>
      <c r="AD584" s="709"/>
      <c r="AE584" s="708"/>
      <c r="AF584" s="709"/>
      <c r="AG584" s="710">
        <f t="shared" ref="AG584:AG586" si="52">+I584+K584+M584+O584+Q584+S584+U584+W584+Y584+AA584+AC584+AE584</f>
        <v>1</v>
      </c>
      <c r="AH584" s="711">
        <f>+J584+L584+N584+P584+R584+T584+V584+X584+Z584+AB584+AD584+AF584</f>
        <v>0</v>
      </c>
      <c r="AI584" s="677"/>
    </row>
    <row r="585" spans="2:35" ht="85.5">
      <c r="B585" s="739"/>
      <c r="C585" s="663" t="s">
        <v>943</v>
      </c>
      <c r="D585" s="664" t="s">
        <v>881</v>
      </c>
      <c r="E585" s="665">
        <v>0.3</v>
      </c>
      <c r="F585" s="666" t="s">
        <v>882</v>
      </c>
      <c r="G585" s="667"/>
      <c r="H585" s="666" t="s">
        <v>883</v>
      </c>
      <c r="I585" s="708"/>
      <c r="J585" s="709"/>
      <c r="K585" s="708"/>
      <c r="L585" s="709"/>
      <c r="M585" s="708"/>
      <c r="N585" s="709"/>
      <c r="O585" s="708">
        <v>0.2</v>
      </c>
      <c r="P585" s="709"/>
      <c r="Q585" s="708">
        <v>0.2</v>
      </c>
      <c r="R585" s="709"/>
      <c r="S585" s="708">
        <v>0.6</v>
      </c>
      <c r="T585" s="709"/>
      <c r="U585" s="708"/>
      <c r="V585" s="709"/>
      <c r="W585" s="708"/>
      <c r="X585" s="709"/>
      <c r="Y585" s="708"/>
      <c r="Z585" s="709"/>
      <c r="AA585" s="708"/>
      <c r="AB585" s="709"/>
      <c r="AC585" s="708"/>
      <c r="AD585" s="709"/>
      <c r="AE585" s="708"/>
      <c r="AF585" s="709"/>
      <c r="AG585" s="712">
        <f t="shared" si="52"/>
        <v>1</v>
      </c>
      <c r="AH585" s="711">
        <f>+J585+L585+N585+P585+R585+T585+V585+X585+Z585+AB585+AD585+AF585</f>
        <v>0</v>
      </c>
      <c r="AI585" s="677"/>
    </row>
    <row r="586" spans="2:35" ht="71.25">
      <c r="B586" s="739"/>
      <c r="C586" s="663" t="s">
        <v>944</v>
      </c>
      <c r="D586" s="664" t="s">
        <v>884</v>
      </c>
      <c r="E586" s="665">
        <v>0.4</v>
      </c>
      <c r="F586" s="666" t="s">
        <v>885</v>
      </c>
      <c r="G586" s="667"/>
      <c r="H586" s="668" t="s">
        <v>886</v>
      </c>
      <c r="I586" s="713"/>
      <c r="J586" s="714"/>
      <c r="K586" s="713">
        <f>(100/4)%</f>
        <v>0.25</v>
      </c>
      <c r="L586" s="714"/>
      <c r="M586" s="713">
        <v>0.25</v>
      </c>
      <c r="N586" s="714"/>
      <c r="O586" s="713">
        <v>0.25</v>
      </c>
      <c r="P586" s="714"/>
      <c r="Q586" s="713">
        <v>0.25</v>
      </c>
      <c r="R586" s="714"/>
      <c r="S586" s="713"/>
      <c r="T586" s="714"/>
      <c r="U586" s="713"/>
      <c r="V586" s="714"/>
      <c r="W586" s="713"/>
      <c r="X586" s="714"/>
      <c r="Y586" s="713"/>
      <c r="Z586" s="714"/>
      <c r="AA586" s="713"/>
      <c r="AB586" s="714"/>
      <c r="AC586" s="713"/>
      <c r="AD586" s="714"/>
      <c r="AE586" s="713"/>
      <c r="AF586" s="714"/>
      <c r="AG586" s="710">
        <f t="shared" si="52"/>
        <v>1</v>
      </c>
      <c r="AH586" s="711">
        <f t="shared" ref="AH586" si="53">+J586+L586+N586+P586+R586+T586+V586+X586+Z586+AB586+AD586+AF586</f>
        <v>0</v>
      </c>
      <c r="AI586" s="678"/>
    </row>
    <row r="587" spans="2:35" ht="24" thickBot="1">
      <c r="B587" s="12"/>
      <c r="C587" s="11"/>
      <c r="D587" s="11"/>
      <c r="E587" s="12">
        <f>SUM(E584:E586)</f>
        <v>1</v>
      </c>
      <c r="F587" s="11"/>
      <c r="G587" s="11"/>
      <c r="H587" s="11"/>
      <c r="I587" s="669"/>
      <c r="J587" s="669"/>
      <c r="K587" s="669"/>
      <c r="L587" s="669"/>
      <c r="M587" s="669"/>
      <c r="N587" s="669"/>
      <c r="O587" s="669"/>
      <c r="P587" s="669"/>
      <c r="Q587" s="669"/>
      <c r="R587" s="669"/>
      <c r="S587" s="669"/>
      <c r="T587" s="669"/>
      <c r="U587" s="669"/>
      <c r="V587" s="669"/>
      <c r="W587" s="669"/>
      <c r="X587" s="669"/>
      <c r="Y587" s="669"/>
      <c r="Z587" s="669"/>
      <c r="AA587" s="669"/>
      <c r="AB587" s="669"/>
      <c r="AC587" s="669"/>
      <c r="AD587" s="669"/>
      <c r="AE587" s="669"/>
      <c r="AF587" s="669"/>
      <c r="AG587" s="670"/>
      <c r="AH587" s="670"/>
      <c r="AI587" s="671"/>
    </row>
    <row r="588" spans="2:35" ht="15">
      <c r="B588" s="740" t="s">
        <v>363</v>
      </c>
      <c r="C588" s="741"/>
      <c r="D588" s="742"/>
      <c r="E588" s="743" t="s">
        <v>887</v>
      </c>
      <c r="F588" s="744"/>
      <c r="G588" s="744"/>
      <c r="H588" s="745"/>
      <c r="I588" s="679"/>
      <c r="J588" s="680"/>
      <c r="K588" s="680"/>
      <c r="L588" s="680"/>
      <c r="M588" s="680"/>
      <c r="N588" s="680"/>
      <c r="O588" s="680"/>
      <c r="P588" s="680"/>
      <c r="Q588" s="680"/>
      <c r="R588" s="680"/>
      <c r="S588" s="680"/>
      <c r="T588" s="680"/>
      <c r="U588" s="680"/>
      <c r="V588" s="680"/>
      <c r="W588" s="680"/>
      <c r="X588" s="680"/>
      <c r="Y588" s="680"/>
      <c r="Z588" s="680"/>
      <c r="AA588" s="680"/>
      <c r="AB588" s="680"/>
      <c r="AC588" s="680"/>
      <c r="AD588" s="680"/>
      <c r="AE588" s="680"/>
      <c r="AF588" s="680"/>
      <c r="AG588" s="680"/>
      <c r="AH588" s="680"/>
      <c r="AI588" s="681"/>
    </row>
    <row r="589" spans="2:35" ht="15.75" thickBot="1">
      <c r="B589" s="746" t="s">
        <v>27</v>
      </c>
      <c r="C589" s="747"/>
      <c r="D589" s="748"/>
      <c r="E589" s="696" t="s">
        <v>619</v>
      </c>
      <c r="F589" s="695"/>
      <c r="G589" s="695"/>
      <c r="H589" s="695"/>
      <c r="I589" s="672"/>
      <c r="J589" s="673"/>
      <c r="K589" s="673"/>
      <c r="L589" s="673"/>
      <c r="M589" s="673"/>
      <c r="N589" s="673"/>
      <c r="O589" s="673"/>
      <c r="P589" s="673"/>
      <c r="Q589" s="673"/>
      <c r="R589" s="673"/>
      <c r="S589" s="673"/>
      <c r="T589" s="673"/>
      <c r="U589" s="673"/>
      <c r="V589" s="673"/>
      <c r="W589" s="673"/>
      <c r="X589" s="673"/>
      <c r="Y589" s="673"/>
      <c r="Z589" s="673"/>
      <c r="AA589" s="673"/>
      <c r="AB589" s="673"/>
      <c r="AC589" s="673"/>
      <c r="AD589" s="673"/>
      <c r="AE589" s="673"/>
      <c r="AF589" s="673"/>
      <c r="AG589" s="673"/>
      <c r="AH589" s="673"/>
      <c r="AI589" s="674"/>
    </row>
    <row r="590" spans="2:35" ht="13.5" thickBot="1">
      <c r="B590" s="749" t="s">
        <v>28</v>
      </c>
      <c r="C590" s="749" t="s">
        <v>29</v>
      </c>
      <c r="D590" s="751" t="s">
        <v>30</v>
      </c>
      <c r="E590" s="751" t="s">
        <v>64</v>
      </c>
      <c r="F590" s="751" t="s">
        <v>32</v>
      </c>
      <c r="G590" s="753" t="s">
        <v>33</v>
      </c>
      <c r="H590" s="751" t="s">
        <v>34</v>
      </c>
      <c r="I590" s="729" t="s">
        <v>35</v>
      </c>
      <c r="J590" s="730"/>
      <c r="K590" s="728" t="s">
        <v>36</v>
      </c>
      <c r="L590" s="728"/>
      <c r="M590" s="729" t="s">
        <v>37</v>
      </c>
      <c r="N590" s="730"/>
      <c r="O590" s="728" t="s">
        <v>38</v>
      </c>
      <c r="P590" s="728"/>
      <c r="Q590" s="729" t="s">
        <v>39</v>
      </c>
      <c r="R590" s="730"/>
      <c r="S590" s="728" t="s">
        <v>40</v>
      </c>
      <c r="T590" s="728"/>
      <c r="U590" s="729" t="s">
        <v>41</v>
      </c>
      <c r="V590" s="730"/>
      <c r="W590" s="728" t="s">
        <v>42</v>
      </c>
      <c r="X590" s="728"/>
      <c r="Y590" s="729" t="s">
        <v>43</v>
      </c>
      <c r="Z590" s="730"/>
      <c r="AA590" s="728" t="s">
        <v>44</v>
      </c>
      <c r="AB590" s="728"/>
      <c r="AC590" s="729" t="s">
        <v>45</v>
      </c>
      <c r="AD590" s="730"/>
      <c r="AE590" s="728" t="s">
        <v>46</v>
      </c>
      <c r="AF590" s="728"/>
      <c r="AG590" s="731" t="s">
        <v>47</v>
      </c>
      <c r="AH590" s="731" t="s">
        <v>48</v>
      </c>
      <c r="AI590" s="733" t="e">
        <f>#REF!</f>
        <v>#REF!</v>
      </c>
    </row>
    <row r="591" spans="2:35" ht="13.5" thickBot="1">
      <c r="B591" s="750"/>
      <c r="C591" s="750"/>
      <c r="D591" s="752"/>
      <c r="E591" s="752"/>
      <c r="F591" s="752"/>
      <c r="G591" s="754"/>
      <c r="H591" s="752"/>
      <c r="I591" s="682" t="s">
        <v>50</v>
      </c>
      <c r="J591" s="683" t="s">
        <v>51</v>
      </c>
      <c r="K591" s="682" t="s">
        <v>50</v>
      </c>
      <c r="L591" s="683" t="s">
        <v>51</v>
      </c>
      <c r="M591" s="682" t="s">
        <v>50</v>
      </c>
      <c r="N591" s="683" t="s">
        <v>51</v>
      </c>
      <c r="O591" s="682" t="s">
        <v>50</v>
      </c>
      <c r="P591" s="683" t="s">
        <v>51</v>
      </c>
      <c r="Q591" s="682" t="s">
        <v>50</v>
      </c>
      <c r="R591" s="683" t="s">
        <v>51</v>
      </c>
      <c r="S591" s="682" t="s">
        <v>50</v>
      </c>
      <c r="T591" s="683" t="s">
        <v>51</v>
      </c>
      <c r="U591" s="682" t="s">
        <v>50</v>
      </c>
      <c r="V591" s="683" t="s">
        <v>51</v>
      </c>
      <c r="W591" s="682" t="s">
        <v>50</v>
      </c>
      <c r="X591" s="683" t="s">
        <v>51</v>
      </c>
      <c r="Y591" s="682" t="s">
        <v>50</v>
      </c>
      <c r="Z591" s="683" t="s">
        <v>51</v>
      </c>
      <c r="AA591" s="682" t="s">
        <v>50</v>
      </c>
      <c r="AB591" s="683" t="s">
        <v>51</v>
      </c>
      <c r="AC591" s="682" t="s">
        <v>50</v>
      </c>
      <c r="AD591" s="683" t="s">
        <v>51</v>
      </c>
      <c r="AE591" s="682" t="s">
        <v>50</v>
      </c>
      <c r="AF591" s="683" t="s">
        <v>51</v>
      </c>
      <c r="AG591" s="732"/>
      <c r="AH591" s="732"/>
      <c r="AI591" s="734"/>
    </row>
    <row r="592" spans="2:35" ht="71.25">
      <c r="B592" s="735">
        <v>0.4</v>
      </c>
      <c r="C592" s="3" t="s">
        <v>65</v>
      </c>
      <c r="D592" s="684" t="s">
        <v>888</v>
      </c>
      <c r="E592" s="685">
        <v>0.5</v>
      </c>
      <c r="F592" s="684" t="s">
        <v>889</v>
      </c>
      <c r="G592" s="686"/>
      <c r="H592" s="687" t="s">
        <v>890</v>
      </c>
      <c r="I592" s="715"/>
      <c r="J592" s="716"/>
      <c r="K592" s="715">
        <v>0.2</v>
      </c>
      <c r="L592" s="716"/>
      <c r="M592" s="715">
        <v>0.2</v>
      </c>
      <c r="N592" s="716"/>
      <c r="O592" s="715">
        <v>0.2</v>
      </c>
      <c r="P592" s="716"/>
      <c r="Q592" s="715">
        <v>0.2</v>
      </c>
      <c r="R592" s="716"/>
      <c r="S592" s="715">
        <v>0.2</v>
      </c>
      <c r="T592" s="716"/>
      <c r="U592" s="715"/>
      <c r="V592" s="716"/>
      <c r="W592" s="715"/>
      <c r="X592" s="716"/>
      <c r="Y592" s="715"/>
      <c r="Z592" s="716"/>
      <c r="AA592" s="715"/>
      <c r="AB592" s="716"/>
      <c r="AC592" s="715"/>
      <c r="AD592" s="716"/>
      <c r="AE592" s="715"/>
      <c r="AF592" s="716"/>
      <c r="AG592" s="717">
        <f>+I592+K592+M592+O592+Q592+S592+U592+W592+Y592+AA592+AC592+AE592</f>
        <v>1</v>
      </c>
      <c r="AH592" s="718">
        <f>+J592+L592+N592+P592+R592+T592+V592+X592+Z592+AB592+AD592+AF592</f>
        <v>0</v>
      </c>
      <c r="AI592" s="678"/>
    </row>
    <row r="593" spans="2:35" ht="114.75" thickBot="1">
      <c r="B593" s="736"/>
      <c r="C593" s="8" t="s">
        <v>942</v>
      </c>
      <c r="D593" s="688" t="s">
        <v>891</v>
      </c>
      <c r="E593" s="689">
        <v>0.5</v>
      </c>
      <c r="F593" s="688" t="s">
        <v>892</v>
      </c>
      <c r="G593" s="690"/>
      <c r="H593" s="691" t="s">
        <v>893</v>
      </c>
      <c r="I593" s="719"/>
      <c r="J593" s="720"/>
      <c r="K593" s="719">
        <v>0.2</v>
      </c>
      <c r="L593" s="720"/>
      <c r="M593" s="719">
        <v>0.2</v>
      </c>
      <c r="N593" s="720"/>
      <c r="O593" s="719">
        <v>0.2</v>
      </c>
      <c r="P593" s="720"/>
      <c r="Q593" s="719">
        <v>0.2</v>
      </c>
      <c r="R593" s="720"/>
      <c r="S593" s="719">
        <v>0.2</v>
      </c>
      <c r="T593" s="720"/>
      <c r="U593" s="719"/>
      <c r="V593" s="720"/>
      <c r="W593" s="719"/>
      <c r="X593" s="720"/>
      <c r="Y593" s="719"/>
      <c r="Z593" s="720"/>
      <c r="AA593" s="719"/>
      <c r="AB593" s="720"/>
      <c r="AC593" s="719"/>
      <c r="AD593" s="720"/>
      <c r="AE593" s="719"/>
      <c r="AF593" s="720"/>
      <c r="AG593" s="721">
        <f>+I593+K593+M593+O593+Q593+S593+U593+W593+Y593+AA593+AC593+AE593</f>
        <v>1</v>
      </c>
      <c r="AH593" s="722">
        <f>+J593+L593+N593+P593+R593+T593+V593+X593+Z593+AB593+AD593+AF593</f>
        <v>0</v>
      </c>
      <c r="AI593" s="678"/>
    </row>
    <row r="594" spans="2:35" ht="23.25">
      <c r="B594" s="12"/>
      <c r="C594" s="11"/>
      <c r="D594" s="11"/>
      <c r="E594" s="12">
        <f>SUM(E592:E593)</f>
        <v>1</v>
      </c>
      <c r="F594" s="11"/>
      <c r="G594" s="11"/>
      <c r="H594" s="11"/>
      <c r="I594" s="669"/>
      <c r="J594" s="669"/>
      <c r="K594" s="669"/>
      <c r="L594" s="669"/>
      <c r="M594" s="669"/>
      <c r="N594" s="669"/>
      <c r="O594" s="669"/>
      <c r="P594" s="669"/>
      <c r="Q594" s="669"/>
      <c r="R594" s="669"/>
      <c r="S594" s="669"/>
      <c r="T594" s="669"/>
      <c r="U594" s="669"/>
      <c r="V594" s="669"/>
      <c r="W594" s="669"/>
      <c r="X594" s="669"/>
      <c r="Y594" s="669"/>
      <c r="Z594" s="669"/>
      <c r="AA594" s="669"/>
      <c r="AB594" s="669"/>
      <c r="AC594" s="669"/>
      <c r="AD594" s="669"/>
      <c r="AE594" s="669"/>
      <c r="AF594" s="669"/>
      <c r="AG594" s="670"/>
      <c r="AH594" s="670"/>
      <c r="AI594" s="671"/>
    </row>
    <row r="595" spans="2:35" s="20" customFormat="1" ht="16.5" hidden="1" customHeight="1">
      <c r="B595" s="1271">
        <v>0.3</v>
      </c>
      <c r="C595" s="496" t="s">
        <v>385</v>
      </c>
      <c r="D595" s="497" t="s">
        <v>622</v>
      </c>
      <c r="E595" s="132">
        <v>0.2</v>
      </c>
      <c r="F595" s="498" t="s">
        <v>466</v>
      </c>
      <c r="G595" s="499"/>
      <c r="H595" s="500" t="s">
        <v>623</v>
      </c>
      <c r="I595" s="82">
        <v>0.16666666666666669</v>
      </c>
      <c r="J595" s="83">
        <v>0.16666666666666669</v>
      </c>
      <c r="K595" s="82">
        <v>0.16666666666666669</v>
      </c>
      <c r="L595" s="83">
        <v>0.16666666666666669</v>
      </c>
      <c r="M595" s="82">
        <v>0.16666666666666669</v>
      </c>
      <c r="N595" s="83">
        <v>0.16666666666666669</v>
      </c>
      <c r="O595" s="82">
        <v>0.16666666666666669</v>
      </c>
      <c r="P595" s="83">
        <v>0.16666666666666669</v>
      </c>
      <c r="Q595" s="82">
        <v>0.16666666666666669</v>
      </c>
      <c r="R595" s="83">
        <v>0.16666666666666669</v>
      </c>
      <c r="S595" s="82">
        <v>0.16666666666666669</v>
      </c>
      <c r="T595" s="83">
        <v>0.16666666666666669</v>
      </c>
      <c r="U595" s="82"/>
      <c r="V595" s="83"/>
      <c r="W595" s="82"/>
      <c r="X595" s="83"/>
      <c r="Y595" s="82"/>
      <c r="Z595" s="83"/>
      <c r="AA595" s="82"/>
      <c r="AB595" s="83"/>
      <c r="AC595" s="82"/>
      <c r="AD595" s="83"/>
      <c r="AE595" s="82"/>
      <c r="AF595" s="83"/>
      <c r="AG595" s="40">
        <f>SUM(I595+K595+M595+O595+Q595+S595+U595+W595+Y595+AA595+AC595+AE595)</f>
        <v>1.0000000000000002</v>
      </c>
      <c r="AH595" s="41">
        <f>+J595+L595+N595+P595+R595+T595+V595+X595+Z595+AB595+AD595+AF595</f>
        <v>1.0000000000000002</v>
      </c>
      <c r="AI595" s="495" t="s">
        <v>624</v>
      </c>
    </row>
    <row r="596" spans="2:35" s="20" customFormat="1" ht="16.5" hidden="1" customHeight="1">
      <c r="B596" s="1272"/>
      <c r="C596" s="501" t="s">
        <v>320</v>
      </c>
      <c r="D596" s="502" t="s">
        <v>468</v>
      </c>
      <c r="E596" s="503">
        <v>0.2</v>
      </c>
      <c r="F596" s="504" t="s">
        <v>469</v>
      </c>
      <c r="G596" s="121"/>
      <c r="H596" s="505" t="s">
        <v>625</v>
      </c>
      <c r="I596" s="90"/>
      <c r="J596" s="91"/>
      <c r="K596" s="90"/>
      <c r="L596" s="91"/>
      <c r="M596" s="90"/>
      <c r="N596" s="91"/>
      <c r="O596" s="90">
        <v>0.25</v>
      </c>
      <c r="P596" s="91">
        <v>0</v>
      </c>
      <c r="Q596" s="90"/>
      <c r="R596" s="91"/>
      <c r="S596" s="90"/>
      <c r="T596" s="91"/>
      <c r="U596" s="90">
        <v>0.25</v>
      </c>
      <c r="V596" s="91"/>
      <c r="W596" s="90"/>
      <c r="X596" s="91"/>
      <c r="Y596" s="90"/>
      <c r="Z596" s="91"/>
      <c r="AA596" s="90">
        <v>0.25</v>
      </c>
      <c r="AB596" s="91"/>
      <c r="AC596" s="90"/>
      <c r="AD596" s="91">
        <v>1</v>
      </c>
      <c r="AE596" s="90">
        <v>0.25</v>
      </c>
      <c r="AF596" s="91"/>
      <c r="AG596" s="45">
        <f>SUM(I596+K596+M596+O596+Q596+S596+U596+W596+Y596+AA596+AC596+AE596)</f>
        <v>1</v>
      </c>
      <c r="AH596" s="46">
        <f>+J596+L596+N596+P596+R596+T596+V596+X596+Z596+AB596+AD596+AF596</f>
        <v>1</v>
      </c>
      <c r="AI596" s="492" t="s">
        <v>626</v>
      </c>
    </row>
    <row r="597" spans="2:35" s="20" customFormat="1" ht="16.5" hidden="1" customHeight="1">
      <c r="B597" s="1272"/>
      <c r="C597" s="501" t="s">
        <v>392</v>
      </c>
      <c r="D597" s="502" t="s">
        <v>627</v>
      </c>
      <c r="E597" s="503">
        <v>0.2</v>
      </c>
      <c r="F597" s="504" t="s">
        <v>628</v>
      </c>
      <c r="G597" s="121"/>
      <c r="H597" s="505" t="s">
        <v>629</v>
      </c>
      <c r="I597" s="90"/>
      <c r="J597" s="91"/>
      <c r="K597" s="90">
        <v>9.0909090909090912E-2</v>
      </c>
      <c r="L597" s="91">
        <v>9.0909090909090912E-2</v>
      </c>
      <c r="M597" s="90">
        <v>9.0909090909090912E-2</v>
      </c>
      <c r="N597" s="91">
        <v>9.0909090909090912E-2</v>
      </c>
      <c r="O597" s="90">
        <v>9.0909090909090912E-2</v>
      </c>
      <c r="P597" s="91">
        <v>9.0909090909090912E-2</v>
      </c>
      <c r="Q597" s="90">
        <v>9.0909090909090912E-2</v>
      </c>
      <c r="R597" s="91">
        <v>9.0909090909090912E-2</v>
      </c>
      <c r="S597" s="90">
        <v>9.0909090909090912E-2</v>
      </c>
      <c r="T597" s="91">
        <v>9.0909090909090912E-2</v>
      </c>
      <c r="U597" s="90">
        <v>9.0909090909090912E-2</v>
      </c>
      <c r="V597" s="91">
        <v>9.0909090909090912E-2</v>
      </c>
      <c r="W597" s="90">
        <v>9.0909090909090912E-2</v>
      </c>
      <c r="X597" s="91">
        <v>9.0909090909090912E-2</v>
      </c>
      <c r="Y597" s="90">
        <v>9.0909090909090912E-2</v>
      </c>
      <c r="Z597" s="91">
        <v>9.0909090909090912E-2</v>
      </c>
      <c r="AA597" s="90">
        <v>9.0909090909090912E-2</v>
      </c>
      <c r="AB597" s="91">
        <v>9.0909090909090912E-2</v>
      </c>
      <c r="AC597" s="90">
        <v>9.0909090909090912E-2</v>
      </c>
      <c r="AD597" s="91">
        <v>9.0909090909090912E-2</v>
      </c>
      <c r="AE597" s="90">
        <v>9.0909090909090912E-2</v>
      </c>
      <c r="AF597" s="91"/>
      <c r="AG597" s="45">
        <f>SUM(I597+K597+M597+O597+Q597+S597+U597+W597+Y597+AA597+AC597+AE597)</f>
        <v>1.0000000000000002</v>
      </c>
      <c r="AH597" s="46">
        <f>+J597+L597+N597+P597+R597+T597+V597+X597+Z597+AB597+AD597+AF597</f>
        <v>0.90909090909090928</v>
      </c>
      <c r="AI597" s="492" t="s">
        <v>630</v>
      </c>
    </row>
    <row r="598" spans="2:35" s="20" customFormat="1" ht="16.5" hidden="1" customHeight="1">
      <c r="B598" s="1272"/>
      <c r="C598" s="501" t="s">
        <v>452</v>
      </c>
      <c r="D598" s="502" t="s">
        <v>631</v>
      </c>
      <c r="E598" s="503">
        <v>0.2</v>
      </c>
      <c r="F598" s="504" t="s">
        <v>632</v>
      </c>
      <c r="G598" s="121"/>
      <c r="H598" s="505" t="s">
        <v>633</v>
      </c>
      <c r="I598" s="90"/>
      <c r="J598" s="91"/>
      <c r="K598" s="90"/>
      <c r="L598" s="91"/>
      <c r="M598" s="90"/>
      <c r="N598" s="91"/>
      <c r="O598" s="90">
        <v>0.25</v>
      </c>
      <c r="P598" s="91">
        <v>0.25</v>
      </c>
      <c r="Q598" s="90"/>
      <c r="R598" s="91"/>
      <c r="S598" s="90"/>
      <c r="T598" s="91"/>
      <c r="U598" s="90">
        <v>0.25</v>
      </c>
      <c r="V598" s="91">
        <v>0.25</v>
      </c>
      <c r="W598" s="90"/>
      <c r="X598" s="91"/>
      <c r="Y598" s="90"/>
      <c r="Z598" s="91"/>
      <c r="AA598" s="90">
        <v>0.25</v>
      </c>
      <c r="AB598" s="91">
        <v>0.25</v>
      </c>
      <c r="AC598" s="90"/>
      <c r="AD598" s="91"/>
      <c r="AE598" s="90">
        <v>0.25</v>
      </c>
      <c r="AF598" s="91"/>
      <c r="AG598" s="45">
        <f>SUM(I598+K598+M598+O598+Q598+S598+U598+W598+Y598+AA598+AC598+AE598)</f>
        <v>1</v>
      </c>
      <c r="AH598" s="46">
        <f>+J598+L598+N598+P598+R598+T598+V598+X598+Z598+AB598+AD598+AF598</f>
        <v>0.75</v>
      </c>
      <c r="AI598" s="660" t="s">
        <v>634</v>
      </c>
    </row>
    <row r="599" spans="2:35" s="20" customFormat="1" ht="16.5" hidden="1" customHeight="1">
      <c r="B599" s="1273"/>
      <c r="C599" s="506" t="s">
        <v>452</v>
      </c>
      <c r="D599" s="507" t="s">
        <v>635</v>
      </c>
      <c r="E599" s="133">
        <v>0.2</v>
      </c>
      <c r="F599" s="508" t="s">
        <v>636</v>
      </c>
      <c r="G599" s="509"/>
      <c r="H599" s="510" t="s">
        <v>637</v>
      </c>
      <c r="I599" s="101"/>
      <c r="J599" s="102"/>
      <c r="K599" s="101"/>
      <c r="L599" s="102"/>
      <c r="M599" s="101"/>
      <c r="N599" s="102"/>
      <c r="O599" s="101">
        <v>0.25</v>
      </c>
      <c r="P599" s="102">
        <v>0.25</v>
      </c>
      <c r="Q599" s="101"/>
      <c r="R599" s="102"/>
      <c r="S599" s="101"/>
      <c r="T599" s="102"/>
      <c r="U599" s="101">
        <v>0.25</v>
      </c>
      <c r="V599" s="102">
        <v>0.25</v>
      </c>
      <c r="W599" s="101"/>
      <c r="X599" s="102"/>
      <c r="Y599" s="101"/>
      <c r="Z599" s="102"/>
      <c r="AA599" s="101">
        <v>0.25</v>
      </c>
      <c r="AB599" s="102">
        <v>0</v>
      </c>
      <c r="AC599" s="101"/>
      <c r="AD599" s="102">
        <v>0.25</v>
      </c>
      <c r="AE599" s="101">
        <v>0.25</v>
      </c>
      <c r="AF599" s="102"/>
      <c r="AG599" s="50">
        <f>+I599+K599+M599+O599+Q599+S599+U599+W599+Y599+AA599+AC599+AE599</f>
        <v>1</v>
      </c>
      <c r="AH599" s="51">
        <f>+J599+L599+N599+P599+R599+T599+V599+X599+Z599+AB599+AD599+AF599</f>
        <v>0.75</v>
      </c>
      <c r="AI599" s="660" t="s">
        <v>638</v>
      </c>
    </row>
    <row r="600" spans="2:35" s="20" customFormat="1" ht="16.5" hidden="1" customHeight="1">
      <c r="B600" s="12" t="e">
        <f>+B595+#REF!+#REF!</f>
        <v>#REF!</v>
      </c>
      <c r="C600" s="11"/>
      <c r="D600" s="11"/>
      <c r="E600" s="12"/>
      <c r="F600" s="11"/>
      <c r="G600" s="11"/>
      <c r="H600" s="11"/>
      <c r="I600" s="55"/>
      <c r="J600" s="55"/>
      <c r="K600" s="55"/>
      <c r="L600" s="55"/>
      <c r="M600" s="55"/>
      <c r="N600" s="55"/>
      <c r="O600" s="55"/>
      <c r="P600" s="55"/>
      <c r="Q600" s="55"/>
      <c r="R600" s="55"/>
      <c r="S600" s="55"/>
      <c r="T600" s="55"/>
      <c r="U600" s="55"/>
      <c r="V600" s="55"/>
      <c r="W600" s="55"/>
      <c r="X600" s="55"/>
      <c r="Y600" s="55"/>
      <c r="Z600" s="55"/>
      <c r="AA600" s="55"/>
      <c r="AB600" s="55"/>
      <c r="AC600" s="55"/>
      <c r="AD600" s="55"/>
      <c r="AE600" s="55"/>
      <c r="AF600" s="55"/>
      <c r="AG600" s="55"/>
      <c r="AH600" s="55"/>
      <c r="AI600" s="56"/>
    </row>
    <row r="601" spans="2:35" s="213" customFormat="1" ht="13.5" thickBot="1"/>
    <row r="602" spans="2:35">
      <c r="B602" s="772" t="s">
        <v>639</v>
      </c>
      <c r="C602" s="773"/>
      <c r="D602" s="774"/>
      <c r="E602" s="772" t="s">
        <v>99</v>
      </c>
      <c r="F602" s="773"/>
      <c r="G602" s="773"/>
      <c r="H602" s="774"/>
      <c r="I602" s="62"/>
      <c r="J602" s="34"/>
      <c r="K602" s="34"/>
      <c r="L602" s="34"/>
      <c r="M602" s="34"/>
      <c r="N602" s="34"/>
      <c r="O602" s="34"/>
      <c r="P602" s="34"/>
      <c r="Q602" s="34"/>
      <c r="R602" s="34"/>
      <c r="S602" s="34"/>
      <c r="T602" s="34"/>
      <c r="U602" s="34"/>
      <c r="V602" s="34"/>
      <c r="W602" s="34"/>
      <c r="X602" s="34"/>
      <c r="Y602" s="34"/>
      <c r="Z602" s="34"/>
      <c r="AA602" s="34"/>
      <c r="AB602" s="34"/>
      <c r="AC602" s="34"/>
      <c r="AD602" s="34"/>
      <c r="AE602" s="34"/>
      <c r="AF602" s="34"/>
      <c r="AG602" s="34"/>
      <c r="AH602" s="34"/>
      <c r="AI602" s="35"/>
    </row>
    <row r="603" spans="2:35" ht="13.5" thickBot="1">
      <c r="B603" s="890" t="s">
        <v>27</v>
      </c>
      <c r="C603" s="891"/>
      <c r="D603" s="892"/>
      <c r="E603" s="406"/>
      <c r="F603" s="406"/>
      <c r="G603" s="406"/>
      <c r="H603" s="406"/>
      <c r="I603" s="57"/>
      <c r="J603" s="36"/>
      <c r="K603" s="36"/>
      <c r="L603" s="36"/>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7"/>
    </row>
    <row r="604" spans="2:35" ht="13.5" thickBot="1">
      <c r="B604" s="749" t="s">
        <v>28</v>
      </c>
      <c r="C604" s="749" t="s">
        <v>29</v>
      </c>
      <c r="D604" s="751" t="s">
        <v>30</v>
      </c>
      <c r="E604" s="751" t="s">
        <v>64</v>
      </c>
      <c r="F604" s="751" t="s">
        <v>32</v>
      </c>
      <c r="G604" s="753" t="s">
        <v>33</v>
      </c>
      <c r="H604" s="751" t="s">
        <v>34</v>
      </c>
      <c r="I604" s="763" t="s">
        <v>35</v>
      </c>
      <c r="J604" s="764"/>
      <c r="K604" s="776" t="s">
        <v>36</v>
      </c>
      <c r="L604" s="776"/>
      <c r="M604" s="763" t="s">
        <v>37</v>
      </c>
      <c r="N604" s="764"/>
      <c r="O604" s="776" t="s">
        <v>38</v>
      </c>
      <c r="P604" s="776"/>
      <c r="Q604" s="763" t="s">
        <v>39</v>
      </c>
      <c r="R604" s="764"/>
      <c r="S604" s="776" t="s">
        <v>40</v>
      </c>
      <c r="T604" s="776"/>
      <c r="U604" s="763" t="s">
        <v>41</v>
      </c>
      <c r="V604" s="764"/>
      <c r="W604" s="776" t="s">
        <v>42</v>
      </c>
      <c r="X604" s="776"/>
      <c r="Y604" s="763" t="s">
        <v>43</v>
      </c>
      <c r="Z604" s="764"/>
      <c r="AA604" s="776" t="s">
        <v>44</v>
      </c>
      <c r="AB604" s="776"/>
      <c r="AC604" s="763" t="s">
        <v>45</v>
      </c>
      <c r="AD604" s="764"/>
      <c r="AE604" s="776" t="s">
        <v>46</v>
      </c>
      <c r="AF604" s="776"/>
      <c r="AG604" s="731" t="s">
        <v>47</v>
      </c>
      <c r="AH604" s="731" t="s">
        <v>48</v>
      </c>
      <c r="AI604" s="731" t="s">
        <v>49</v>
      </c>
    </row>
    <row r="605" spans="2:35" ht="13.5" thickBot="1">
      <c r="B605" s="750"/>
      <c r="C605" s="750"/>
      <c r="D605" s="752"/>
      <c r="E605" s="752"/>
      <c r="F605" s="752"/>
      <c r="G605" s="754"/>
      <c r="H605" s="752"/>
      <c r="I605" s="39" t="s">
        <v>50</v>
      </c>
      <c r="J605" s="403" t="s">
        <v>51</v>
      </c>
      <c r="K605" s="39" t="s">
        <v>50</v>
      </c>
      <c r="L605" s="403" t="s">
        <v>51</v>
      </c>
      <c r="M605" s="39" t="s">
        <v>50</v>
      </c>
      <c r="N605" s="403" t="s">
        <v>51</v>
      </c>
      <c r="O605" s="39" t="s">
        <v>50</v>
      </c>
      <c r="P605" s="403" t="s">
        <v>51</v>
      </c>
      <c r="Q605" s="39" t="s">
        <v>50</v>
      </c>
      <c r="R605" s="403" t="s">
        <v>51</v>
      </c>
      <c r="S605" s="39" t="s">
        <v>50</v>
      </c>
      <c r="T605" s="403" t="s">
        <v>51</v>
      </c>
      <c r="U605" s="39" t="s">
        <v>50</v>
      </c>
      <c r="V605" s="403" t="s">
        <v>51</v>
      </c>
      <c r="W605" s="39" t="s">
        <v>50</v>
      </c>
      <c r="X605" s="403" t="s">
        <v>51</v>
      </c>
      <c r="Y605" s="39" t="s">
        <v>50</v>
      </c>
      <c r="Z605" s="403" t="s">
        <v>51</v>
      </c>
      <c r="AA605" s="39" t="s">
        <v>50</v>
      </c>
      <c r="AB605" s="403" t="s">
        <v>51</v>
      </c>
      <c r="AC605" s="39" t="s">
        <v>50</v>
      </c>
      <c r="AD605" s="403" t="s">
        <v>51</v>
      </c>
      <c r="AE605" s="39" t="s">
        <v>50</v>
      </c>
      <c r="AF605" s="403" t="s">
        <v>51</v>
      </c>
      <c r="AG605" s="732"/>
      <c r="AH605" s="732"/>
      <c r="AI605" s="732"/>
    </row>
    <row r="606" spans="2:35" ht="25.5">
      <c r="B606" s="834">
        <v>0.2</v>
      </c>
      <c r="C606" s="3" t="s">
        <v>100</v>
      </c>
      <c r="D606" s="77" t="s">
        <v>101</v>
      </c>
      <c r="E606" s="21">
        <v>0.7</v>
      </c>
      <c r="F606" s="21" t="s">
        <v>102</v>
      </c>
      <c r="G606" s="3"/>
      <c r="H606" s="5" t="s">
        <v>103</v>
      </c>
      <c r="I606" s="482"/>
      <c r="J606" s="483"/>
      <c r="K606" s="484"/>
      <c r="L606" s="483"/>
      <c r="M606" s="484">
        <v>0.5</v>
      </c>
      <c r="N606" s="483"/>
      <c r="O606" s="484"/>
      <c r="P606" s="483"/>
      <c r="Q606" s="484"/>
      <c r="R606" s="483"/>
      <c r="S606" s="484">
        <v>0.5</v>
      </c>
      <c r="T606" s="485"/>
      <c r="U606" s="486"/>
      <c r="V606" s="485"/>
      <c r="W606" s="486"/>
      <c r="X606" s="485"/>
      <c r="Y606" s="486"/>
      <c r="Z606" s="485"/>
      <c r="AA606" s="486"/>
      <c r="AB606" s="485"/>
      <c r="AC606" s="486"/>
      <c r="AD606" s="485"/>
      <c r="AE606" s="486"/>
      <c r="AF606" s="485"/>
      <c r="AG606" s="486">
        <f t="shared" ref="AG606:AH607" si="54">+I606+K606+M606+O606+Q606+S606+U606+W606+Y606+AA606+AC606+AE606</f>
        <v>1</v>
      </c>
      <c r="AH606" s="485">
        <f t="shared" si="54"/>
        <v>0</v>
      </c>
      <c r="AI606" s="67"/>
    </row>
    <row r="607" spans="2:35" ht="39" thickBot="1">
      <c r="B607" s="835"/>
      <c r="C607" s="8" t="s">
        <v>94</v>
      </c>
      <c r="D607" s="115" t="s">
        <v>104</v>
      </c>
      <c r="E607" s="22">
        <v>0.3</v>
      </c>
      <c r="F607" s="22" t="s">
        <v>105</v>
      </c>
      <c r="G607" s="8"/>
      <c r="H607" s="10" t="s">
        <v>106</v>
      </c>
      <c r="I607" s="1385"/>
      <c r="J607" s="1373"/>
      <c r="K607" s="1385"/>
      <c r="L607" s="1373"/>
      <c r="M607" s="1385"/>
      <c r="N607" s="1386"/>
      <c r="O607" s="1387">
        <v>0.33333333333333337</v>
      </c>
      <c r="P607" s="1386"/>
      <c r="Q607" s="1387">
        <v>0.33333333333333337</v>
      </c>
      <c r="R607" s="1386"/>
      <c r="S607" s="1387">
        <v>0.33333333333333337</v>
      </c>
      <c r="T607" s="487"/>
      <c r="U607" s="488"/>
      <c r="V607" s="487"/>
      <c r="W607" s="488"/>
      <c r="X607" s="487"/>
      <c r="Y607" s="488"/>
      <c r="Z607" s="487"/>
      <c r="AA607" s="488"/>
      <c r="AB607" s="487"/>
      <c r="AC607" s="488"/>
      <c r="AD607" s="487"/>
      <c r="AE607" s="488"/>
      <c r="AF607" s="487"/>
      <c r="AG607" s="488">
        <f t="shared" si="54"/>
        <v>1</v>
      </c>
      <c r="AH607" s="487">
        <f t="shared" si="54"/>
        <v>0</v>
      </c>
      <c r="AI607" s="72"/>
    </row>
    <row r="608" spans="2:35" s="213" customFormat="1" ht="13.5" thickBot="1"/>
    <row r="609" spans="2:36" s="2" customFormat="1">
      <c r="B609" s="765" t="s">
        <v>4</v>
      </c>
      <c r="C609" s="766"/>
      <c r="D609" s="767" t="s">
        <v>5</v>
      </c>
      <c r="E609" s="768"/>
      <c r="F609" s="768"/>
      <c r="G609" s="768"/>
      <c r="H609" s="768"/>
      <c r="I609" s="768"/>
      <c r="J609" s="769"/>
      <c r="K609" s="1274" t="s">
        <v>640</v>
      </c>
      <c r="L609" s="1275"/>
      <c r="M609" s="1275"/>
      <c r="N609" s="1275"/>
      <c r="O609" s="1275"/>
      <c r="P609" s="1275"/>
      <c r="Q609" s="1275"/>
      <c r="R609" s="1275"/>
      <c r="S609" s="1275"/>
      <c r="T609" s="1275"/>
      <c r="U609" s="1275"/>
      <c r="V609" s="1275"/>
      <c r="W609" s="1275"/>
      <c r="X609" s="1275"/>
      <c r="Y609" s="1275"/>
      <c r="Z609" s="1275"/>
      <c r="AA609" s="1275"/>
      <c r="AB609" s="1275"/>
      <c r="AC609" s="1275"/>
      <c r="AD609" s="1275"/>
      <c r="AE609" s="1275"/>
      <c r="AF609" s="1275"/>
      <c r="AG609" s="1275"/>
      <c r="AH609" s="1275"/>
      <c r="AI609" s="1275"/>
      <c r="AJ609" s="1276"/>
    </row>
    <row r="610" spans="2:36" s="2" customFormat="1">
      <c r="B610" s="839">
        <v>2016</v>
      </c>
      <c r="C610" s="840"/>
      <c r="D610" s="843" t="s">
        <v>7</v>
      </c>
      <c r="E610" s="844"/>
      <c r="F610" s="844"/>
      <c r="G610" s="844"/>
      <c r="H610" s="844"/>
      <c r="I610" s="844"/>
      <c r="J610" s="845"/>
      <c r="K610" s="1274" t="s">
        <v>641</v>
      </c>
      <c r="L610" s="1275"/>
      <c r="M610" s="1275"/>
      <c r="N610" s="1275"/>
      <c r="O610" s="1275"/>
      <c r="P610" s="1275"/>
      <c r="Q610" s="1275"/>
      <c r="R610" s="1275"/>
      <c r="S610" s="1275"/>
      <c r="T610" s="1275"/>
      <c r="U610" s="1275"/>
      <c r="V610" s="1275"/>
      <c r="W610" s="1275"/>
      <c r="X610" s="1275"/>
      <c r="Y610" s="1275"/>
      <c r="Z610" s="1275"/>
      <c r="AA610" s="1275"/>
      <c r="AB610" s="1275"/>
      <c r="AC610" s="1275"/>
      <c r="AD610" s="1275"/>
      <c r="AE610" s="1275"/>
      <c r="AF610" s="1275"/>
      <c r="AG610" s="1275"/>
      <c r="AH610" s="1275"/>
      <c r="AI610" s="1275"/>
      <c r="AJ610" s="1276"/>
    </row>
    <row r="611" spans="2:36" s="2" customFormat="1" ht="13.5" thickBot="1">
      <c r="B611" s="841"/>
      <c r="C611" s="842"/>
      <c r="D611" s="849" t="s">
        <v>9</v>
      </c>
      <c r="E611" s="850"/>
      <c r="F611" s="850"/>
      <c r="G611" s="850"/>
      <c r="H611" s="850"/>
      <c r="I611" s="850"/>
      <c r="J611" s="851"/>
      <c r="K611" s="1274" t="s">
        <v>642</v>
      </c>
      <c r="L611" s="1275"/>
      <c r="M611" s="1275"/>
      <c r="N611" s="1275"/>
      <c r="O611" s="1275"/>
      <c r="P611" s="1275"/>
      <c r="Q611" s="1275"/>
      <c r="R611" s="1275"/>
      <c r="S611" s="1275"/>
      <c r="T611" s="1275"/>
      <c r="U611" s="1275"/>
      <c r="V611" s="1275"/>
      <c r="W611" s="1275"/>
      <c r="X611" s="1275"/>
      <c r="Y611" s="1275"/>
      <c r="Z611" s="1275"/>
      <c r="AA611" s="1275"/>
      <c r="AB611" s="1275"/>
      <c r="AC611" s="1275"/>
      <c r="AD611" s="1275"/>
      <c r="AE611" s="1275"/>
      <c r="AF611" s="1275"/>
      <c r="AG611" s="1275"/>
      <c r="AH611" s="1275"/>
      <c r="AI611" s="1275"/>
      <c r="AJ611" s="1276"/>
    </row>
    <row r="612" spans="2:36" ht="10.5" customHeight="1" thickBot="1"/>
    <row r="613" spans="2:36" s="2" customFormat="1" ht="15.75" customHeight="1">
      <c r="B613" s="787" t="s">
        <v>11</v>
      </c>
      <c r="C613" s="790" t="s">
        <v>12</v>
      </c>
      <c r="D613" s="791"/>
      <c r="E613" s="792" t="s">
        <v>643</v>
      </c>
      <c r="F613" s="793"/>
      <c r="G613" s="793"/>
      <c r="H613" s="793"/>
      <c r="I613" s="793"/>
      <c r="J613" s="793"/>
      <c r="K613" s="793"/>
      <c r="L613" s="793"/>
      <c r="M613" s="793"/>
      <c r="N613" s="793"/>
      <c r="O613" s="793"/>
      <c r="P613" s="793"/>
      <c r="Q613" s="793"/>
      <c r="R613" s="793"/>
      <c r="S613" s="793"/>
      <c r="T613" s="794"/>
      <c r="U613" s="795" t="s">
        <v>14</v>
      </c>
      <c r="V613" s="796"/>
      <c r="W613" s="797"/>
      <c r="X613" s="804" t="s">
        <v>15</v>
      </c>
      <c r="Y613" s="805"/>
      <c r="Z613" s="1277" t="s">
        <v>953</v>
      </c>
      <c r="AA613" s="1278"/>
      <c r="AB613" s="1278"/>
      <c r="AC613" s="1278"/>
      <c r="AD613" s="1278"/>
      <c r="AE613" s="1278"/>
      <c r="AF613" s="1278"/>
      <c r="AG613" s="1278"/>
      <c r="AH613" s="1278"/>
      <c r="AI613" s="1279"/>
    </row>
    <row r="614" spans="2:36" s="2" customFormat="1" ht="15.75" customHeight="1">
      <c r="B614" s="788"/>
      <c r="C614" s="814" t="s">
        <v>17</v>
      </c>
      <c r="D614" s="815"/>
      <c r="E614" s="816" t="s">
        <v>644</v>
      </c>
      <c r="F614" s="817"/>
      <c r="G614" s="817"/>
      <c r="H614" s="817"/>
      <c r="I614" s="817"/>
      <c r="J614" s="817"/>
      <c r="K614" s="817"/>
      <c r="L614" s="817"/>
      <c r="M614" s="817"/>
      <c r="N614" s="817"/>
      <c r="O614" s="817"/>
      <c r="P614" s="817"/>
      <c r="Q614" s="817"/>
      <c r="R614" s="817"/>
      <c r="S614" s="817"/>
      <c r="T614" s="818"/>
      <c r="U614" s="798"/>
      <c r="V614" s="799"/>
      <c r="W614" s="800"/>
      <c r="X614" s="806"/>
      <c r="Y614" s="807"/>
      <c r="Z614" s="1280"/>
      <c r="AA614" s="1281"/>
      <c r="AB614" s="1281"/>
      <c r="AC614" s="1281"/>
      <c r="AD614" s="1281"/>
      <c r="AE614" s="1281"/>
      <c r="AF614" s="1281"/>
      <c r="AG614" s="1281"/>
      <c r="AH614" s="1281"/>
      <c r="AI614" s="1282"/>
    </row>
    <row r="615" spans="2:36" s="2" customFormat="1" ht="15.75" customHeight="1">
      <c r="B615" s="788"/>
      <c r="C615" s="814" t="s">
        <v>19</v>
      </c>
      <c r="D615" s="815"/>
      <c r="E615" s="816" t="s">
        <v>645</v>
      </c>
      <c r="F615" s="817"/>
      <c r="G615" s="817"/>
      <c r="H615" s="817"/>
      <c r="I615" s="817"/>
      <c r="J615" s="817"/>
      <c r="K615" s="817"/>
      <c r="L615" s="817"/>
      <c r="M615" s="817"/>
      <c r="N615" s="817"/>
      <c r="O615" s="817"/>
      <c r="P615" s="817"/>
      <c r="Q615" s="817"/>
      <c r="R615" s="817"/>
      <c r="S615" s="817"/>
      <c r="T615" s="818"/>
      <c r="U615" s="798"/>
      <c r="V615" s="799"/>
      <c r="W615" s="800"/>
      <c r="X615" s="819" t="s">
        <v>21</v>
      </c>
      <c r="Y615" s="820"/>
      <c r="Z615" s="1283" t="s">
        <v>952</v>
      </c>
      <c r="AA615" s="1284"/>
      <c r="AB615" s="1284"/>
      <c r="AC615" s="1284"/>
      <c r="AD615" s="1284"/>
      <c r="AE615" s="1284"/>
      <c r="AF615" s="1284"/>
      <c r="AG615" s="1284"/>
      <c r="AH615" s="1284"/>
      <c r="AI615" s="1285"/>
    </row>
    <row r="616" spans="2:36" s="2" customFormat="1" ht="26.25" customHeight="1" thickBot="1">
      <c r="B616" s="789"/>
      <c r="C616" s="829" t="s">
        <v>23</v>
      </c>
      <c r="D616" s="830"/>
      <c r="E616" s="831" t="s">
        <v>646</v>
      </c>
      <c r="F616" s="832"/>
      <c r="G616" s="832"/>
      <c r="H616" s="832"/>
      <c r="I616" s="832"/>
      <c r="J616" s="832"/>
      <c r="K616" s="832"/>
      <c r="L616" s="832"/>
      <c r="M616" s="832"/>
      <c r="N616" s="832"/>
      <c r="O616" s="832"/>
      <c r="P616" s="832"/>
      <c r="Q616" s="832"/>
      <c r="R616" s="832"/>
      <c r="S616" s="832"/>
      <c r="T616" s="833"/>
      <c r="U616" s="801"/>
      <c r="V616" s="802"/>
      <c r="W616" s="803"/>
      <c r="X616" s="821"/>
      <c r="Y616" s="822"/>
      <c r="Z616" s="1286"/>
      <c r="AA616" s="1287"/>
      <c r="AB616" s="1287"/>
      <c r="AC616" s="1287"/>
      <c r="AD616" s="1287"/>
      <c r="AE616" s="1287"/>
      <c r="AF616" s="1287"/>
      <c r="AG616" s="1287"/>
      <c r="AH616" s="1287"/>
      <c r="AI616" s="1288"/>
    </row>
    <row r="617" spans="2:36" ht="12.75" customHeight="1" thickBot="1"/>
    <row r="618" spans="2:36" ht="15.75" customHeight="1">
      <c r="B618" s="772" t="s">
        <v>357</v>
      </c>
      <c r="C618" s="773"/>
      <c r="D618" s="774"/>
      <c r="E618" s="1274" t="s">
        <v>647</v>
      </c>
      <c r="F618" s="1275"/>
      <c r="G618" s="1275"/>
      <c r="H618" s="1275"/>
      <c r="I618" s="1275"/>
      <c r="J618" s="1275"/>
      <c r="K618" s="1275"/>
      <c r="L618" s="1276"/>
      <c r="M618" s="34"/>
      <c r="N618" s="34"/>
      <c r="O618" s="34"/>
      <c r="P618" s="34"/>
      <c r="Q618" s="34"/>
      <c r="R618" s="34"/>
      <c r="S618" s="34"/>
      <c r="T618" s="34"/>
      <c r="U618" s="34"/>
      <c r="V618" s="34"/>
      <c r="W618" s="34"/>
      <c r="X618" s="34"/>
      <c r="Y618" s="34"/>
      <c r="Z618" s="34"/>
      <c r="AA618" s="34"/>
      <c r="AB618" s="34"/>
      <c r="AC618" s="34"/>
      <c r="AD618" s="34"/>
      <c r="AE618" s="34"/>
      <c r="AF618" s="34"/>
      <c r="AG618" s="34"/>
      <c r="AH618" s="34"/>
      <c r="AI618" s="35"/>
    </row>
    <row r="619" spans="2:36" ht="15.75" customHeight="1" thickBot="1">
      <c r="B619" s="780" t="s">
        <v>648</v>
      </c>
      <c r="C619" s="781"/>
      <c r="D619" s="782"/>
      <c r="E619" s="412"/>
      <c r="F619" s="412"/>
      <c r="G619" s="412"/>
      <c r="H619" s="413"/>
      <c r="I619" s="36"/>
      <c r="J619" s="36"/>
      <c r="K619" s="36"/>
      <c r="L619" s="36"/>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7"/>
    </row>
    <row r="620" spans="2:36" ht="13.5" thickBot="1">
      <c r="B620" s="749" t="s">
        <v>28</v>
      </c>
      <c r="C620" s="749" t="s">
        <v>29</v>
      </c>
      <c r="D620" s="751" t="s">
        <v>30</v>
      </c>
      <c r="E620" s="751" t="s">
        <v>31</v>
      </c>
      <c r="F620" s="751" t="s">
        <v>32</v>
      </c>
      <c r="G620" s="752" t="s">
        <v>33</v>
      </c>
      <c r="H620" s="785" t="s">
        <v>34</v>
      </c>
      <c r="I620" s="776" t="s">
        <v>35</v>
      </c>
      <c r="J620" s="764"/>
      <c r="K620" s="776" t="s">
        <v>36</v>
      </c>
      <c r="L620" s="776"/>
      <c r="M620" s="763" t="s">
        <v>37</v>
      </c>
      <c r="N620" s="764"/>
      <c r="O620" s="776" t="s">
        <v>38</v>
      </c>
      <c r="P620" s="776"/>
      <c r="Q620" s="763" t="s">
        <v>39</v>
      </c>
      <c r="R620" s="764"/>
      <c r="S620" s="776" t="s">
        <v>40</v>
      </c>
      <c r="T620" s="776"/>
      <c r="U620" s="763" t="s">
        <v>41</v>
      </c>
      <c r="V620" s="764"/>
      <c r="W620" s="776" t="s">
        <v>42</v>
      </c>
      <c r="X620" s="776"/>
      <c r="Y620" s="763" t="s">
        <v>43</v>
      </c>
      <c r="Z620" s="764"/>
      <c r="AA620" s="776" t="s">
        <v>44</v>
      </c>
      <c r="AB620" s="776"/>
      <c r="AC620" s="763" t="s">
        <v>45</v>
      </c>
      <c r="AD620" s="764"/>
      <c r="AE620" s="776" t="s">
        <v>46</v>
      </c>
      <c r="AF620" s="776"/>
      <c r="AG620" s="731" t="s">
        <v>47</v>
      </c>
      <c r="AH620" s="731" t="s">
        <v>48</v>
      </c>
      <c r="AI620" s="731" t="s">
        <v>49</v>
      </c>
    </row>
    <row r="621" spans="2:36" ht="13.5" thickBot="1">
      <c r="B621" s="749"/>
      <c r="C621" s="749"/>
      <c r="D621" s="751"/>
      <c r="E621" s="751"/>
      <c r="F621" s="751"/>
      <c r="G621" s="1069"/>
      <c r="H621" s="785"/>
      <c r="I621" s="421" t="s">
        <v>50</v>
      </c>
      <c r="J621" s="410" t="s">
        <v>51</v>
      </c>
      <c r="K621" s="418" t="s">
        <v>50</v>
      </c>
      <c r="L621" s="410" t="s">
        <v>51</v>
      </c>
      <c r="M621" s="418" t="s">
        <v>50</v>
      </c>
      <c r="N621" s="410" t="s">
        <v>51</v>
      </c>
      <c r="O621" s="418" t="s">
        <v>50</v>
      </c>
      <c r="P621" s="410" t="s">
        <v>51</v>
      </c>
      <c r="Q621" s="418" t="s">
        <v>50</v>
      </c>
      <c r="R621" s="410" t="s">
        <v>51</v>
      </c>
      <c r="S621" s="418" t="s">
        <v>50</v>
      </c>
      <c r="T621" s="410" t="s">
        <v>51</v>
      </c>
      <c r="U621" s="418" t="s">
        <v>50</v>
      </c>
      <c r="V621" s="410" t="s">
        <v>51</v>
      </c>
      <c r="W621" s="418" t="s">
        <v>50</v>
      </c>
      <c r="X621" s="410" t="s">
        <v>51</v>
      </c>
      <c r="Y621" s="418" t="s">
        <v>50</v>
      </c>
      <c r="Z621" s="410" t="s">
        <v>51</v>
      </c>
      <c r="AA621" s="418" t="s">
        <v>50</v>
      </c>
      <c r="AB621" s="410" t="s">
        <v>51</v>
      </c>
      <c r="AC621" s="418" t="s">
        <v>50</v>
      </c>
      <c r="AD621" s="410" t="s">
        <v>51</v>
      </c>
      <c r="AE621" s="418" t="s">
        <v>50</v>
      </c>
      <c r="AF621" s="410" t="s">
        <v>51</v>
      </c>
      <c r="AG621" s="757"/>
      <c r="AH621" s="757"/>
      <c r="AI621" s="757"/>
    </row>
    <row r="622" spans="2:36" ht="72" customHeight="1">
      <c r="B622" s="1131">
        <v>0.4</v>
      </c>
      <c r="C622" s="6" t="s">
        <v>52</v>
      </c>
      <c r="D622" s="648" t="s">
        <v>649</v>
      </c>
      <c r="E622" s="503">
        <v>0.2</v>
      </c>
      <c r="F622" s="511" t="s">
        <v>650</v>
      </c>
      <c r="G622" s="6"/>
      <c r="H622" s="512" t="s">
        <v>651</v>
      </c>
      <c r="I622" s="125"/>
      <c r="J622" s="110"/>
      <c r="K622" s="125"/>
      <c r="L622" s="126"/>
      <c r="M622" s="109"/>
      <c r="N622" s="110"/>
      <c r="O622" s="125"/>
      <c r="P622" s="126"/>
      <c r="Q622" s="109"/>
      <c r="R622" s="110"/>
      <c r="S622" s="125">
        <v>1</v>
      </c>
      <c r="T622" s="126"/>
      <c r="U622" s="163"/>
      <c r="V622" s="161"/>
      <c r="W622" s="163"/>
      <c r="X622" s="161"/>
      <c r="Y622" s="163"/>
      <c r="Z622" s="161"/>
      <c r="AA622" s="163"/>
      <c r="AB622" s="161"/>
      <c r="AC622" s="163"/>
      <c r="AD622" s="161"/>
      <c r="AE622" s="163"/>
      <c r="AF622" s="161"/>
      <c r="AG622" s="47">
        <f t="shared" ref="AG622:AH626" si="55">+I622+K622+M622+O622+Q622+S622+U622+W622+Y622+AA622+AC622+AE622</f>
        <v>1</v>
      </c>
      <c r="AH622" s="48">
        <f t="shared" si="55"/>
        <v>0</v>
      </c>
      <c r="AI622" s="60"/>
    </row>
    <row r="623" spans="2:36" ht="25.5">
      <c r="B623" s="1094"/>
      <c r="C623" s="6" t="s">
        <v>56</v>
      </c>
      <c r="D623" s="648" t="s">
        <v>652</v>
      </c>
      <c r="E623" s="503">
        <v>0.2</v>
      </c>
      <c r="F623" s="511" t="s">
        <v>653</v>
      </c>
      <c r="G623" s="6"/>
      <c r="H623" s="512" t="s">
        <v>651</v>
      </c>
      <c r="I623" s="92"/>
      <c r="J623" s="91"/>
      <c r="K623" s="92"/>
      <c r="L623" s="127"/>
      <c r="M623" s="90"/>
      <c r="N623" s="91"/>
      <c r="O623" s="92"/>
      <c r="P623" s="127"/>
      <c r="Q623" s="90"/>
      <c r="R623" s="91"/>
      <c r="S623" s="125">
        <v>1</v>
      </c>
      <c r="T623" s="127"/>
      <c r="U623" s="45"/>
      <c r="V623" s="46"/>
      <c r="W623" s="45"/>
      <c r="X623" s="46"/>
      <c r="Y623" s="45"/>
      <c r="Z623" s="46"/>
      <c r="AA623" s="45"/>
      <c r="AB623" s="46"/>
      <c r="AC623" s="45"/>
      <c r="AD623" s="46"/>
      <c r="AE623" s="45"/>
      <c r="AF623" s="46"/>
      <c r="AG623" s="47">
        <f t="shared" si="55"/>
        <v>1</v>
      </c>
      <c r="AH623" s="48">
        <f t="shared" si="55"/>
        <v>0</v>
      </c>
      <c r="AI623" s="49"/>
    </row>
    <row r="624" spans="2:36" ht="25.5">
      <c r="B624" s="1094"/>
      <c r="C624" s="6" t="s">
        <v>59</v>
      </c>
      <c r="D624" s="648" t="s">
        <v>654</v>
      </c>
      <c r="E624" s="503">
        <v>0.2</v>
      </c>
      <c r="F624" s="511" t="s">
        <v>655</v>
      </c>
      <c r="G624" s="6"/>
      <c r="H624" s="512" t="s">
        <v>656</v>
      </c>
      <c r="I624" s="92"/>
      <c r="J624" s="91"/>
      <c r="K624" s="92"/>
      <c r="L624" s="127"/>
      <c r="M624" s="90"/>
      <c r="N624" s="91"/>
      <c r="O624" s="92"/>
      <c r="P624" s="127"/>
      <c r="Q624" s="90"/>
      <c r="R624" s="91"/>
      <c r="S624" s="125">
        <v>1</v>
      </c>
      <c r="T624" s="127"/>
      <c r="U624" s="45"/>
      <c r="V624" s="46"/>
      <c r="W624" s="45"/>
      <c r="X624" s="46"/>
      <c r="Y624" s="45"/>
      <c r="Z624" s="46"/>
      <c r="AA624" s="45"/>
      <c r="AB624" s="46"/>
      <c r="AC624" s="45"/>
      <c r="AD624" s="46"/>
      <c r="AE624" s="45"/>
      <c r="AF624" s="46"/>
      <c r="AG624" s="47">
        <f t="shared" si="55"/>
        <v>1</v>
      </c>
      <c r="AH624" s="48">
        <f t="shared" si="55"/>
        <v>0</v>
      </c>
      <c r="AI624" s="49"/>
    </row>
    <row r="625" spans="2:35" ht="114.75">
      <c r="B625" s="1094"/>
      <c r="C625" s="6" t="s">
        <v>126</v>
      </c>
      <c r="D625" s="648" t="s">
        <v>657</v>
      </c>
      <c r="E625" s="503">
        <v>0.2</v>
      </c>
      <c r="F625" s="511" t="s">
        <v>658</v>
      </c>
      <c r="G625" s="6"/>
      <c r="H625" s="512" t="s">
        <v>659</v>
      </c>
      <c r="I625" s="92"/>
      <c r="J625" s="91"/>
      <c r="K625" s="92"/>
      <c r="L625" s="127"/>
      <c r="M625" s="90"/>
      <c r="N625" s="91"/>
      <c r="O625" s="92"/>
      <c r="P625" s="127"/>
      <c r="Q625" s="90"/>
      <c r="R625" s="91"/>
      <c r="S625" s="125">
        <v>1</v>
      </c>
      <c r="T625" s="127"/>
      <c r="U625" s="45"/>
      <c r="V625" s="46"/>
      <c r="W625" s="45"/>
      <c r="X625" s="46"/>
      <c r="Y625" s="45"/>
      <c r="Z625" s="46"/>
      <c r="AA625" s="45"/>
      <c r="AB625" s="46"/>
      <c r="AC625" s="45"/>
      <c r="AD625" s="46"/>
      <c r="AE625" s="45"/>
      <c r="AF625" s="46"/>
      <c r="AG625" s="47">
        <f t="shared" si="55"/>
        <v>1</v>
      </c>
      <c r="AH625" s="48">
        <f t="shared" si="55"/>
        <v>0</v>
      </c>
      <c r="AI625" s="49"/>
    </row>
    <row r="626" spans="2:35" ht="77.25" thickBot="1">
      <c r="B626" s="965"/>
      <c r="C626" s="8" t="s">
        <v>130</v>
      </c>
      <c r="D626" s="199" t="s">
        <v>660</v>
      </c>
      <c r="E626" s="503">
        <v>0.2</v>
      </c>
      <c r="F626" s="513" t="s">
        <v>661</v>
      </c>
      <c r="G626" s="8"/>
      <c r="H626" s="514" t="s">
        <v>662</v>
      </c>
      <c r="I626" s="99"/>
      <c r="J626" s="102"/>
      <c r="K626" s="99"/>
      <c r="L626" s="100"/>
      <c r="M626" s="101"/>
      <c r="N626" s="102"/>
      <c r="O626" s="99"/>
      <c r="P626" s="100"/>
      <c r="Q626" s="101"/>
      <c r="R626" s="102"/>
      <c r="S626" s="125">
        <v>1</v>
      </c>
      <c r="T626" s="100"/>
      <c r="U626" s="50"/>
      <c r="V626" s="51"/>
      <c r="W626" s="50"/>
      <c r="X626" s="51"/>
      <c r="Y626" s="50"/>
      <c r="Z626" s="51"/>
      <c r="AA626" s="50"/>
      <c r="AB626" s="51"/>
      <c r="AC626" s="50"/>
      <c r="AD626" s="51"/>
      <c r="AE626" s="50"/>
      <c r="AF626" s="51"/>
      <c r="AG626" s="149">
        <f t="shared" si="55"/>
        <v>1</v>
      </c>
      <c r="AH626" s="150">
        <f t="shared" si="55"/>
        <v>0</v>
      </c>
      <c r="AI626" s="54"/>
    </row>
    <row r="627" spans="2:35" ht="12" customHeight="1" thickBot="1"/>
    <row r="628" spans="2:35" ht="15.75" customHeight="1">
      <c r="B628" s="772" t="s">
        <v>363</v>
      </c>
      <c r="C628" s="773"/>
      <c r="D628" s="774"/>
      <c r="E628" s="726" t="s">
        <v>954</v>
      </c>
      <c r="F628" s="727"/>
      <c r="G628" s="727"/>
      <c r="H628" s="727"/>
      <c r="I628" s="727"/>
      <c r="J628" s="727"/>
      <c r="K628" s="727"/>
      <c r="L628" s="727"/>
      <c r="M628" s="34"/>
      <c r="N628" s="34"/>
      <c r="O628" s="34"/>
      <c r="P628" s="34"/>
      <c r="Q628" s="34"/>
      <c r="R628" s="34"/>
      <c r="S628" s="34"/>
      <c r="T628" s="34"/>
      <c r="U628" s="34"/>
      <c r="V628" s="34"/>
      <c r="W628" s="34"/>
      <c r="X628" s="34"/>
      <c r="Y628" s="34"/>
      <c r="Z628" s="34"/>
      <c r="AA628" s="34"/>
      <c r="AB628" s="34"/>
      <c r="AC628" s="34"/>
      <c r="AD628" s="34"/>
      <c r="AE628" s="34"/>
      <c r="AF628" s="34"/>
      <c r="AG628" s="34"/>
      <c r="AH628" s="34"/>
      <c r="AI628" s="35"/>
    </row>
    <row r="629" spans="2:35" ht="27.75" customHeight="1" thickBot="1">
      <c r="B629" s="890" t="s">
        <v>663</v>
      </c>
      <c r="C629" s="891"/>
      <c r="D629" s="892"/>
      <c r="E629" s="406"/>
      <c r="F629" s="406"/>
      <c r="G629" s="406"/>
      <c r="H629" s="406"/>
      <c r="I629" s="57"/>
      <c r="J629" s="36"/>
      <c r="K629" s="36"/>
      <c r="L629" s="36"/>
      <c r="M629" s="36"/>
      <c r="N629" s="36"/>
      <c r="O629" s="36"/>
      <c r="P629" s="36"/>
      <c r="Q629" s="36"/>
      <c r="R629" s="36"/>
      <c r="S629" s="36"/>
      <c r="T629" s="36"/>
      <c r="U629" s="36"/>
      <c r="V629" s="36"/>
      <c r="W629" s="36"/>
      <c r="X629" s="36"/>
      <c r="Y629" s="36"/>
      <c r="Z629" s="36"/>
      <c r="AA629" s="36"/>
      <c r="AB629" s="36"/>
      <c r="AC629" s="36"/>
      <c r="AD629" s="36"/>
      <c r="AE629" s="36"/>
      <c r="AF629" s="36"/>
      <c r="AG629" s="36"/>
      <c r="AH629" s="36"/>
      <c r="AI629" s="37"/>
    </row>
    <row r="630" spans="2:35" ht="13.5" customHeight="1" thickBot="1">
      <c r="B630" s="749" t="s">
        <v>28</v>
      </c>
      <c r="C630" s="749" t="s">
        <v>29</v>
      </c>
      <c r="D630" s="751" t="s">
        <v>30</v>
      </c>
      <c r="E630" s="751" t="s">
        <v>64</v>
      </c>
      <c r="F630" s="751" t="s">
        <v>32</v>
      </c>
      <c r="G630" s="753" t="s">
        <v>33</v>
      </c>
      <c r="H630" s="751" t="s">
        <v>34</v>
      </c>
      <c r="I630" s="763" t="s">
        <v>35</v>
      </c>
      <c r="J630" s="764"/>
      <c r="K630" s="776" t="s">
        <v>36</v>
      </c>
      <c r="L630" s="776"/>
      <c r="M630" s="763" t="s">
        <v>37</v>
      </c>
      <c r="N630" s="764"/>
      <c r="O630" s="776" t="s">
        <v>38</v>
      </c>
      <c r="P630" s="776"/>
      <c r="Q630" s="763" t="s">
        <v>39</v>
      </c>
      <c r="R630" s="764"/>
      <c r="S630" s="776" t="s">
        <v>40</v>
      </c>
      <c r="T630" s="776"/>
      <c r="U630" s="763" t="s">
        <v>41</v>
      </c>
      <c r="V630" s="764"/>
      <c r="W630" s="776" t="s">
        <v>42</v>
      </c>
      <c r="X630" s="776"/>
      <c r="Y630" s="763" t="s">
        <v>43</v>
      </c>
      <c r="Z630" s="764"/>
      <c r="AA630" s="776" t="s">
        <v>44</v>
      </c>
      <c r="AB630" s="776"/>
      <c r="AC630" s="763" t="s">
        <v>45</v>
      </c>
      <c r="AD630" s="764"/>
      <c r="AE630" s="776" t="s">
        <v>46</v>
      </c>
      <c r="AF630" s="776"/>
      <c r="AG630" s="731" t="s">
        <v>47</v>
      </c>
      <c r="AH630" s="731" t="s">
        <v>48</v>
      </c>
      <c r="AI630" s="731" t="s">
        <v>49</v>
      </c>
    </row>
    <row r="631" spans="2:35" ht="13.5" thickBot="1">
      <c r="B631" s="750"/>
      <c r="C631" s="750"/>
      <c r="D631" s="752"/>
      <c r="E631" s="752"/>
      <c r="F631" s="752"/>
      <c r="G631" s="754"/>
      <c r="H631" s="752"/>
      <c r="I631" s="39" t="s">
        <v>50</v>
      </c>
      <c r="J631" s="403" t="s">
        <v>51</v>
      </c>
      <c r="K631" s="39" t="s">
        <v>50</v>
      </c>
      <c r="L631" s="403" t="s">
        <v>51</v>
      </c>
      <c r="M631" s="39" t="s">
        <v>50</v>
      </c>
      <c r="N631" s="403" t="s">
        <v>51</v>
      </c>
      <c r="O631" s="39" t="s">
        <v>50</v>
      </c>
      <c r="P631" s="403" t="s">
        <v>51</v>
      </c>
      <c r="Q631" s="39" t="s">
        <v>50</v>
      </c>
      <c r="R631" s="403" t="s">
        <v>51</v>
      </c>
      <c r="S631" s="39" t="s">
        <v>50</v>
      </c>
      <c r="T631" s="403" t="s">
        <v>51</v>
      </c>
      <c r="U631" s="39" t="s">
        <v>50</v>
      </c>
      <c r="V631" s="403" t="s">
        <v>51</v>
      </c>
      <c r="W631" s="39" t="s">
        <v>50</v>
      </c>
      <c r="X631" s="403" t="s">
        <v>51</v>
      </c>
      <c r="Y631" s="39" t="s">
        <v>50</v>
      </c>
      <c r="Z631" s="403" t="s">
        <v>51</v>
      </c>
      <c r="AA631" s="39" t="s">
        <v>50</v>
      </c>
      <c r="AB631" s="403" t="s">
        <v>51</v>
      </c>
      <c r="AC631" s="39" t="s">
        <v>50</v>
      </c>
      <c r="AD631" s="403" t="s">
        <v>51</v>
      </c>
      <c r="AE631" s="39" t="s">
        <v>50</v>
      </c>
      <c r="AF631" s="403" t="s">
        <v>51</v>
      </c>
      <c r="AG631" s="732"/>
      <c r="AH631" s="732"/>
      <c r="AI631" s="732"/>
    </row>
    <row r="632" spans="2:35" ht="89.25">
      <c r="B632" s="964">
        <v>0.4</v>
      </c>
      <c r="C632" s="173" t="s">
        <v>65</v>
      </c>
      <c r="D632" s="198" t="s">
        <v>664</v>
      </c>
      <c r="E632" s="21">
        <v>0.5</v>
      </c>
      <c r="F632" s="173" t="s">
        <v>665</v>
      </c>
      <c r="G632" s="3"/>
      <c r="H632" s="515" t="s">
        <v>666</v>
      </c>
      <c r="I632" s="82"/>
      <c r="J632" s="83"/>
      <c r="K632" s="82"/>
      <c r="L632" s="83"/>
      <c r="M632" s="82"/>
      <c r="N632" s="83"/>
      <c r="O632" s="82"/>
      <c r="P632" s="83"/>
      <c r="Q632" s="82"/>
      <c r="R632" s="83"/>
      <c r="S632" s="82">
        <v>1</v>
      </c>
      <c r="T632" s="41"/>
      <c r="U632" s="40"/>
      <c r="V632" s="41"/>
      <c r="W632" s="40"/>
      <c r="X632" s="41"/>
      <c r="Y632" s="40"/>
      <c r="Z632" s="41"/>
      <c r="AA632" s="40"/>
      <c r="AB632" s="41"/>
      <c r="AC632" s="40"/>
      <c r="AD632" s="41"/>
      <c r="AE632" s="40"/>
      <c r="AF632" s="41"/>
      <c r="AG632" s="42">
        <f t="shared" ref="AG632:AH633" si="56">+I632+K632+M632+O632+Q632+S632+U632+W632+Y632+AA632+AC632+AE632</f>
        <v>1</v>
      </c>
      <c r="AH632" s="43">
        <f t="shared" si="56"/>
        <v>0</v>
      </c>
      <c r="AI632" s="44"/>
    </row>
    <row r="633" spans="2:35" ht="39" thickBot="1">
      <c r="B633" s="965"/>
      <c r="C633" s="181" t="s">
        <v>69</v>
      </c>
      <c r="D633" s="723" t="s">
        <v>905</v>
      </c>
      <c r="E633" s="22">
        <v>0.5</v>
      </c>
      <c r="F633" s="181" t="s">
        <v>667</v>
      </c>
      <c r="G633" s="8"/>
      <c r="H633" s="514" t="s">
        <v>668</v>
      </c>
      <c r="I633" s="90"/>
      <c r="J633" s="91"/>
      <c r="K633" s="90"/>
      <c r="L633" s="91"/>
      <c r="M633" s="90"/>
      <c r="N633" s="91"/>
      <c r="O633" s="90"/>
      <c r="P633" s="91"/>
      <c r="Q633" s="90"/>
      <c r="R633" s="91"/>
      <c r="S633" s="90">
        <v>1</v>
      </c>
      <c r="T633" s="46"/>
      <c r="U633" s="45"/>
      <c r="V633" s="46"/>
      <c r="W633" s="45"/>
      <c r="X633" s="46"/>
      <c r="Y633" s="45"/>
      <c r="Z633" s="46"/>
      <c r="AA633" s="45"/>
      <c r="AB633" s="46"/>
      <c r="AC633" s="45"/>
      <c r="AD633" s="46"/>
      <c r="AE633" s="45"/>
      <c r="AF633" s="46"/>
      <c r="AG633" s="47">
        <f t="shared" si="56"/>
        <v>1</v>
      </c>
      <c r="AH633" s="48">
        <f t="shared" si="56"/>
        <v>0</v>
      </c>
      <c r="AI633" s="49"/>
    </row>
    <row r="634" spans="2:35" s="213" customFormat="1" ht="13.5" thickBot="1"/>
    <row r="635" spans="2:35">
      <c r="B635" s="772" t="s">
        <v>639</v>
      </c>
      <c r="C635" s="773"/>
      <c r="D635" s="774"/>
      <c r="E635" s="772" t="s">
        <v>99</v>
      </c>
      <c r="F635" s="773"/>
      <c r="G635" s="773"/>
      <c r="H635" s="774"/>
      <c r="I635" s="62"/>
      <c r="J635" s="34"/>
      <c r="K635" s="34"/>
      <c r="L635" s="34"/>
      <c r="M635" s="34"/>
      <c r="N635" s="34"/>
      <c r="O635" s="34"/>
      <c r="P635" s="34"/>
      <c r="Q635" s="34"/>
      <c r="R635" s="34"/>
      <c r="S635" s="34"/>
      <c r="T635" s="34"/>
      <c r="U635" s="34"/>
      <c r="V635" s="34"/>
      <c r="W635" s="34"/>
      <c r="X635" s="34"/>
      <c r="Y635" s="34"/>
      <c r="Z635" s="34"/>
      <c r="AA635" s="34"/>
      <c r="AB635" s="34"/>
      <c r="AC635" s="34"/>
      <c r="AD635" s="34"/>
      <c r="AE635" s="34"/>
      <c r="AF635" s="34"/>
      <c r="AG635" s="34"/>
      <c r="AH635" s="34"/>
      <c r="AI635" s="35"/>
    </row>
    <row r="636" spans="2:35" ht="13.5" thickBot="1">
      <c r="B636" s="890" t="s">
        <v>27</v>
      </c>
      <c r="C636" s="891"/>
      <c r="D636" s="892"/>
      <c r="E636" s="406"/>
      <c r="F636" s="406"/>
      <c r="G636" s="406"/>
      <c r="H636" s="406"/>
      <c r="I636" s="57"/>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7"/>
    </row>
    <row r="637" spans="2:35" ht="13.5" thickBot="1">
      <c r="B637" s="749" t="s">
        <v>28</v>
      </c>
      <c r="C637" s="749" t="s">
        <v>29</v>
      </c>
      <c r="D637" s="751" t="s">
        <v>30</v>
      </c>
      <c r="E637" s="751" t="s">
        <v>64</v>
      </c>
      <c r="F637" s="751" t="s">
        <v>32</v>
      </c>
      <c r="G637" s="753" t="s">
        <v>33</v>
      </c>
      <c r="H637" s="751" t="s">
        <v>34</v>
      </c>
      <c r="I637" s="763" t="s">
        <v>35</v>
      </c>
      <c r="J637" s="764"/>
      <c r="K637" s="776" t="s">
        <v>36</v>
      </c>
      <c r="L637" s="776"/>
      <c r="M637" s="763" t="s">
        <v>37</v>
      </c>
      <c r="N637" s="764"/>
      <c r="O637" s="776" t="s">
        <v>38</v>
      </c>
      <c r="P637" s="776"/>
      <c r="Q637" s="763" t="s">
        <v>39</v>
      </c>
      <c r="R637" s="764"/>
      <c r="S637" s="776" t="s">
        <v>40</v>
      </c>
      <c r="T637" s="776"/>
      <c r="U637" s="763" t="s">
        <v>41</v>
      </c>
      <c r="V637" s="764"/>
      <c r="W637" s="776" t="s">
        <v>42</v>
      </c>
      <c r="X637" s="776"/>
      <c r="Y637" s="763" t="s">
        <v>43</v>
      </c>
      <c r="Z637" s="764"/>
      <c r="AA637" s="776" t="s">
        <v>44</v>
      </c>
      <c r="AB637" s="776"/>
      <c r="AC637" s="763" t="s">
        <v>45</v>
      </c>
      <c r="AD637" s="764"/>
      <c r="AE637" s="776" t="s">
        <v>46</v>
      </c>
      <c r="AF637" s="776"/>
      <c r="AG637" s="731" t="s">
        <v>47</v>
      </c>
      <c r="AH637" s="731" t="s">
        <v>48</v>
      </c>
      <c r="AI637" s="731" t="s">
        <v>49</v>
      </c>
    </row>
    <row r="638" spans="2:35" ht="24" customHeight="1" thickBot="1">
      <c r="B638" s="750"/>
      <c r="C638" s="750"/>
      <c r="D638" s="752"/>
      <c r="E638" s="752"/>
      <c r="F638" s="752"/>
      <c r="G638" s="754"/>
      <c r="H638" s="752"/>
      <c r="I638" s="39" t="s">
        <v>50</v>
      </c>
      <c r="J638" s="403" t="s">
        <v>51</v>
      </c>
      <c r="K638" s="39" t="s">
        <v>50</v>
      </c>
      <c r="L638" s="403" t="s">
        <v>51</v>
      </c>
      <c r="M638" s="39" t="s">
        <v>50</v>
      </c>
      <c r="N638" s="403" t="s">
        <v>51</v>
      </c>
      <c r="O638" s="39" t="s">
        <v>50</v>
      </c>
      <c r="P638" s="403" t="s">
        <v>51</v>
      </c>
      <c r="Q638" s="39" t="s">
        <v>50</v>
      </c>
      <c r="R638" s="403" t="s">
        <v>51</v>
      </c>
      <c r="S638" s="39" t="s">
        <v>50</v>
      </c>
      <c r="T638" s="403" t="s">
        <v>51</v>
      </c>
      <c r="U638" s="39" t="s">
        <v>50</v>
      </c>
      <c r="V638" s="403" t="s">
        <v>51</v>
      </c>
      <c r="W638" s="39" t="s">
        <v>50</v>
      </c>
      <c r="X638" s="403" t="s">
        <v>51</v>
      </c>
      <c r="Y638" s="39" t="s">
        <v>50</v>
      </c>
      <c r="Z638" s="403" t="s">
        <v>51</v>
      </c>
      <c r="AA638" s="39" t="s">
        <v>50</v>
      </c>
      <c r="AB638" s="403" t="s">
        <v>51</v>
      </c>
      <c r="AC638" s="39" t="s">
        <v>50</v>
      </c>
      <c r="AD638" s="403" t="s">
        <v>51</v>
      </c>
      <c r="AE638" s="39" t="s">
        <v>50</v>
      </c>
      <c r="AF638" s="403" t="s">
        <v>51</v>
      </c>
      <c r="AG638" s="732"/>
      <c r="AH638" s="732"/>
      <c r="AI638" s="732"/>
    </row>
    <row r="639" spans="2:35" ht="25.5">
      <c r="B639" s="834">
        <v>0.2</v>
      </c>
      <c r="C639" s="3" t="s">
        <v>100</v>
      </c>
      <c r="D639" s="77" t="s">
        <v>101</v>
      </c>
      <c r="E639" s="21">
        <v>0.7</v>
      </c>
      <c r="F639" s="21" t="s">
        <v>102</v>
      </c>
      <c r="G639" s="3"/>
      <c r="H639" s="5" t="s">
        <v>103</v>
      </c>
      <c r="I639" s="482"/>
      <c r="J639" s="483"/>
      <c r="K639" s="484"/>
      <c r="L639" s="483"/>
      <c r="M639" s="484">
        <v>0.5</v>
      </c>
      <c r="N639" s="483"/>
      <c r="O639" s="484"/>
      <c r="P639" s="483"/>
      <c r="Q639" s="484"/>
      <c r="R639" s="483"/>
      <c r="S639" s="484">
        <v>0.5</v>
      </c>
      <c r="T639" s="485"/>
      <c r="U639" s="486"/>
      <c r="V639" s="485"/>
      <c r="W639" s="486"/>
      <c r="X639" s="485"/>
      <c r="Y639" s="486"/>
      <c r="Z639" s="485"/>
      <c r="AA639" s="486"/>
      <c r="AB639" s="485"/>
      <c r="AC639" s="486"/>
      <c r="AD639" s="485"/>
      <c r="AE639" s="486"/>
      <c r="AF639" s="485"/>
      <c r="AG639" s="486">
        <f t="shared" ref="AG639:AH640" si="57">+I639+K639+M639+O639+Q639+S639+U639+W639+Y639+AA639+AC639+AE639</f>
        <v>1</v>
      </c>
      <c r="AH639" s="485">
        <f t="shared" si="57"/>
        <v>0</v>
      </c>
      <c r="AI639" s="67"/>
    </row>
    <row r="640" spans="2:35" ht="39" thickBot="1">
      <c r="B640" s="835"/>
      <c r="C640" s="8" t="s">
        <v>94</v>
      </c>
      <c r="D640" s="115" t="s">
        <v>104</v>
      </c>
      <c r="E640" s="22">
        <v>0.3</v>
      </c>
      <c r="F640" s="22" t="s">
        <v>105</v>
      </c>
      <c r="G640" s="8"/>
      <c r="H640" s="10" t="s">
        <v>106</v>
      </c>
      <c r="I640" s="1385"/>
      <c r="J640" s="1373"/>
      <c r="K640" s="1385"/>
      <c r="L640" s="1373"/>
      <c r="M640" s="1385"/>
      <c r="N640" s="1386"/>
      <c r="O640" s="1387">
        <v>0.33333333333333337</v>
      </c>
      <c r="P640" s="1386"/>
      <c r="Q640" s="1387">
        <v>0.33333333333333337</v>
      </c>
      <c r="R640" s="1386"/>
      <c r="S640" s="1387">
        <v>0.33333333333333337</v>
      </c>
      <c r="T640" s="487"/>
      <c r="U640" s="488"/>
      <c r="V640" s="487"/>
      <c r="W640" s="488"/>
      <c r="X640" s="487"/>
      <c r="Y640" s="488"/>
      <c r="Z640" s="487"/>
      <c r="AA640" s="488"/>
      <c r="AB640" s="487"/>
      <c r="AC640" s="488"/>
      <c r="AD640" s="487"/>
      <c r="AE640" s="488"/>
      <c r="AF640" s="487"/>
      <c r="AG640" s="488">
        <f t="shared" si="57"/>
        <v>1</v>
      </c>
      <c r="AH640" s="487">
        <f t="shared" si="57"/>
        <v>0</v>
      </c>
      <c r="AI640" s="72"/>
    </row>
    <row r="641" spans="2:35" s="213" customFormat="1" ht="13.5" thickBot="1"/>
    <row r="642" spans="2:35" s="2" customFormat="1">
      <c r="B642" s="765" t="s">
        <v>4</v>
      </c>
      <c r="C642" s="766"/>
      <c r="D642" s="767" t="s">
        <v>5</v>
      </c>
      <c r="E642" s="768"/>
      <c r="F642" s="768"/>
      <c r="G642" s="768"/>
      <c r="H642" s="768"/>
      <c r="I642" s="768"/>
      <c r="J642" s="769"/>
      <c r="K642" s="933" t="s">
        <v>669</v>
      </c>
      <c r="L642" s="934"/>
      <c r="M642" s="934"/>
      <c r="N642" s="934"/>
      <c r="O642" s="934"/>
      <c r="P642" s="934"/>
      <c r="Q642" s="934"/>
      <c r="R642" s="934"/>
      <c r="S642" s="934"/>
      <c r="T642" s="934"/>
      <c r="U642" s="934"/>
      <c r="V642" s="934"/>
      <c r="W642" s="934"/>
      <c r="X642" s="934"/>
      <c r="Y642" s="934"/>
      <c r="Z642" s="934"/>
      <c r="AA642" s="934"/>
      <c r="AB642" s="934"/>
      <c r="AC642" s="934"/>
      <c r="AD642" s="934"/>
      <c r="AE642" s="934"/>
      <c r="AF642" s="934"/>
      <c r="AG642" s="934"/>
      <c r="AH642" s="934"/>
      <c r="AI642" s="935"/>
    </row>
    <row r="643" spans="2:35" s="2" customFormat="1">
      <c r="B643" s="1289">
        <v>2016</v>
      </c>
      <c r="C643" s="1290"/>
      <c r="D643" s="843" t="s">
        <v>7</v>
      </c>
      <c r="E643" s="844"/>
      <c r="F643" s="844"/>
      <c r="G643" s="844"/>
      <c r="H643" s="844"/>
      <c r="I643" s="844"/>
      <c r="J643" s="845"/>
      <c r="K643" s="1218" t="s">
        <v>670</v>
      </c>
      <c r="L643" s="1219"/>
      <c r="M643" s="1219"/>
      <c r="N643" s="1219"/>
      <c r="O643" s="1219"/>
      <c r="P643" s="1219"/>
      <c r="Q643" s="1219"/>
      <c r="R643" s="1219"/>
      <c r="S643" s="1219"/>
      <c r="T643" s="1219"/>
      <c r="U643" s="1219"/>
      <c r="V643" s="1219"/>
      <c r="W643" s="1219"/>
      <c r="X643" s="1219"/>
      <c r="Y643" s="1219"/>
      <c r="Z643" s="1219"/>
      <c r="AA643" s="1219"/>
      <c r="AB643" s="1219"/>
      <c r="AC643" s="1219"/>
      <c r="AD643" s="1219"/>
      <c r="AE643" s="1219"/>
      <c r="AF643" s="1219"/>
      <c r="AG643" s="1219"/>
      <c r="AH643" s="1219"/>
      <c r="AI643" s="1220"/>
    </row>
    <row r="644" spans="2:35" s="2" customFormat="1" ht="13.5" thickBot="1">
      <c r="B644" s="1291"/>
      <c r="C644" s="1292"/>
      <c r="D644" s="849" t="s">
        <v>9</v>
      </c>
      <c r="E644" s="850"/>
      <c r="F644" s="850"/>
      <c r="G644" s="850"/>
      <c r="H644" s="850"/>
      <c r="I644" s="850"/>
      <c r="J644" s="851"/>
      <c r="K644" s="943" t="s">
        <v>671</v>
      </c>
      <c r="L644" s="944"/>
      <c r="M644" s="944"/>
      <c r="N644" s="944"/>
      <c r="O644" s="944"/>
      <c r="P644" s="944"/>
      <c r="Q644" s="944"/>
      <c r="R644" s="944"/>
      <c r="S644" s="944"/>
      <c r="T644" s="944"/>
      <c r="U644" s="944"/>
      <c r="V644" s="944"/>
      <c r="W644" s="944"/>
      <c r="X644" s="944"/>
      <c r="Y644" s="944"/>
      <c r="Z644" s="944"/>
      <c r="AA644" s="944"/>
      <c r="AB644" s="944"/>
      <c r="AC644" s="944"/>
      <c r="AD644" s="944"/>
      <c r="AE644" s="944"/>
      <c r="AF644" s="944"/>
      <c r="AG644" s="944"/>
      <c r="AH644" s="944"/>
      <c r="AI644" s="945"/>
    </row>
    <row r="645" spans="2:35" ht="13.5" thickBot="1"/>
    <row r="646" spans="2:35" s="2" customFormat="1" ht="15.75" customHeight="1">
      <c r="B646" s="787" t="s">
        <v>11</v>
      </c>
      <c r="C646" s="790" t="s">
        <v>12</v>
      </c>
      <c r="D646" s="791"/>
      <c r="E646" s="792" t="s">
        <v>325</v>
      </c>
      <c r="F646" s="793"/>
      <c r="G646" s="793"/>
      <c r="H646" s="793"/>
      <c r="I646" s="793"/>
      <c r="J646" s="793"/>
      <c r="K646" s="793"/>
      <c r="L646" s="793"/>
      <c r="M646" s="793"/>
      <c r="N646" s="793"/>
      <c r="O646" s="793"/>
      <c r="P646" s="793"/>
      <c r="Q646" s="793"/>
      <c r="R646" s="793"/>
      <c r="S646" s="793"/>
      <c r="T646" s="794"/>
      <c r="U646" s="795" t="s">
        <v>14</v>
      </c>
      <c r="V646" s="796"/>
      <c r="W646" s="797"/>
      <c r="X646" s="804" t="s">
        <v>15</v>
      </c>
      <c r="Y646" s="805"/>
      <c r="Z646" s="808" t="s">
        <v>672</v>
      </c>
      <c r="AA646" s="809"/>
      <c r="AB646" s="809"/>
      <c r="AC646" s="809"/>
      <c r="AD646" s="809"/>
      <c r="AE646" s="809"/>
      <c r="AF646" s="809"/>
      <c r="AG646" s="809"/>
      <c r="AH646" s="809"/>
      <c r="AI646" s="810"/>
    </row>
    <row r="647" spans="2:35" s="2" customFormat="1" ht="15.75" customHeight="1">
      <c r="B647" s="788"/>
      <c r="C647" s="814" t="s">
        <v>17</v>
      </c>
      <c r="D647" s="815"/>
      <c r="E647" s="816" t="s">
        <v>245</v>
      </c>
      <c r="F647" s="817"/>
      <c r="G647" s="817"/>
      <c r="H647" s="817"/>
      <c r="I647" s="817"/>
      <c r="J647" s="817"/>
      <c r="K647" s="817"/>
      <c r="L647" s="817"/>
      <c r="M647" s="817"/>
      <c r="N647" s="817"/>
      <c r="O647" s="817"/>
      <c r="P647" s="817"/>
      <c r="Q647" s="817"/>
      <c r="R647" s="817"/>
      <c r="S647" s="817"/>
      <c r="T647" s="818"/>
      <c r="U647" s="798"/>
      <c r="V647" s="799"/>
      <c r="W647" s="800"/>
      <c r="X647" s="806"/>
      <c r="Y647" s="807"/>
      <c r="Z647" s="811"/>
      <c r="AA647" s="812"/>
      <c r="AB647" s="812"/>
      <c r="AC647" s="812"/>
      <c r="AD647" s="812"/>
      <c r="AE647" s="812"/>
      <c r="AF647" s="812"/>
      <c r="AG647" s="812"/>
      <c r="AH647" s="812"/>
      <c r="AI647" s="813"/>
    </row>
    <row r="648" spans="2:35" s="2" customFormat="1" ht="15.75" customHeight="1">
      <c r="B648" s="788"/>
      <c r="C648" s="814" t="s">
        <v>19</v>
      </c>
      <c r="D648" s="815"/>
      <c r="E648" s="816" t="s">
        <v>565</v>
      </c>
      <c r="F648" s="817"/>
      <c r="G648" s="817"/>
      <c r="H648" s="817"/>
      <c r="I648" s="817"/>
      <c r="J648" s="817"/>
      <c r="K648" s="817"/>
      <c r="L648" s="817"/>
      <c r="M648" s="817"/>
      <c r="N648" s="817"/>
      <c r="O648" s="817"/>
      <c r="P648" s="817"/>
      <c r="Q648" s="817"/>
      <c r="R648" s="817"/>
      <c r="S648" s="817"/>
      <c r="T648" s="818"/>
      <c r="U648" s="798"/>
      <c r="V648" s="799"/>
      <c r="W648" s="800"/>
      <c r="X648" s="819" t="s">
        <v>21</v>
      </c>
      <c r="Y648" s="820"/>
      <c r="Z648" s="1293" t="s">
        <v>673</v>
      </c>
      <c r="AA648" s="1294"/>
      <c r="AB648" s="1294"/>
      <c r="AC648" s="1294"/>
      <c r="AD648" s="1294"/>
      <c r="AE648" s="1294"/>
      <c r="AF648" s="1294"/>
      <c r="AG648" s="1294"/>
      <c r="AH648" s="1294"/>
      <c r="AI648" s="1295"/>
    </row>
    <row r="649" spans="2:35" s="2" customFormat="1" ht="15.75" customHeight="1" thickBot="1">
      <c r="B649" s="789"/>
      <c r="C649" s="829" t="s">
        <v>23</v>
      </c>
      <c r="D649" s="830"/>
      <c r="E649" s="831" t="s">
        <v>617</v>
      </c>
      <c r="F649" s="832"/>
      <c r="G649" s="832"/>
      <c r="H649" s="832"/>
      <c r="I649" s="832"/>
      <c r="J649" s="832"/>
      <c r="K649" s="832"/>
      <c r="L649" s="832"/>
      <c r="M649" s="832"/>
      <c r="N649" s="832"/>
      <c r="O649" s="832"/>
      <c r="P649" s="832"/>
      <c r="Q649" s="832"/>
      <c r="R649" s="832"/>
      <c r="S649" s="832"/>
      <c r="T649" s="833"/>
      <c r="U649" s="801"/>
      <c r="V649" s="802"/>
      <c r="W649" s="803"/>
      <c r="X649" s="821"/>
      <c r="Y649" s="822"/>
      <c r="Z649" s="1296"/>
      <c r="AA649" s="1297"/>
      <c r="AB649" s="1297"/>
      <c r="AC649" s="1297"/>
      <c r="AD649" s="1297"/>
      <c r="AE649" s="1297"/>
      <c r="AF649" s="1297"/>
      <c r="AG649" s="1297"/>
      <c r="AH649" s="1297"/>
      <c r="AI649" s="1298"/>
    </row>
    <row r="650" spans="2:35" s="516" customFormat="1" ht="15.75" customHeight="1" thickBot="1">
      <c r="B650" s="11"/>
      <c r="C650" s="11"/>
      <c r="D650" s="11"/>
      <c r="E650" s="11"/>
      <c r="F650" s="11"/>
      <c r="G650" s="11"/>
      <c r="H650" s="11"/>
      <c r="I650" s="11"/>
      <c r="J650" s="11"/>
      <c r="K650" s="11"/>
      <c r="L650" s="11"/>
      <c r="M650" s="11"/>
      <c r="N650" s="11"/>
      <c r="O650" s="11"/>
      <c r="P650" s="11"/>
      <c r="Q650" s="11"/>
      <c r="R650" s="11"/>
      <c r="S650" s="11"/>
      <c r="T650" s="11"/>
      <c r="U650" s="11"/>
      <c r="V650" s="11"/>
      <c r="W650" s="11"/>
      <c r="X650" s="517"/>
      <c r="Y650" s="517"/>
      <c r="Z650" s="517"/>
      <c r="AA650" s="517"/>
      <c r="AB650" s="517"/>
      <c r="AC650" s="517"/>
      <c r="AD650" s="517"/>
      <c r="AE650" s="517"/>
      <c r="AF650" s="517"/>
      <c r="AG650" s="517"/>
      <c r="AH650" s="517"/>
      <c r="AI650" s="517"/>
    </row>
    <row r="651" spans="2:35" ht="46.5" customHeight="1" thickBot="1">
      <c r="B651" s="1299" t="s">
        <v>674</v>
      </c>
      <c r="C651" s="1300"/>
      <c r="D651" s="1300"/>
      <c r="E651" s="1300"/>
      <c r="F651" s="1300"/>
      <c r="G651" s="1300"/>
      <c r="H651" s="1301"/>
      <c r="I651" s="1302" t="s">
        <v>675</v>
      </c>
      <c r="J651" s="1303"/>
      <c r="K651" s="1303"/>
      <c r="L651" s="1303"/>
      <c r="M651" s="1303"/>
      <c r="N651" s="1303"/>
      <c r="O651" s="1303"/>
      <c r="P651" s="1303"/>
      <c r="Q651" s="1303"/>
      <c r="R651" s="1303"/>
      <c r="S651" s="1303"/>
      <c r="T651" s="1303"/>
      <c r="U651" s="1303"/>
      <c r="V651" s="1303"/>
      <c r="W651" s="1303"/>
      <c r="X651" s="1303"/>
      <c r="Y651" s="1303"/>
      <c r="Z651" s="1303"/>
      <c r="AA651" s="1303"/>
      <c r="AB651" s="1303"/>
      <c r="AC651" s="1303"/>
      <c r="AD651" s="1303"/>
      <c r="AE651" s="1303"/>
      <c r="AF651" s="1303"/>
      <c r="AG651" s="1303"/>
      <c r="AH651" s="1303"/>
      <c r="AI651" s="1303"/>
    </row>
    <row r="652" spans="2:35" ht="13.5" thickBot="1">
      <c r="B652" s="918" t="s">
        <v>28</v>
      </c>
      <c r="C652" s="918" t="s">
        <v>29</v>
      </c>
      <c r="D652" s="918" t="s">
        <v>30</v>
      </c>
      <c r="E652" s="918" t="s">
        <v>31</v>
      </c>
      <c r="F652" s="918" t="s">
        <v>32</v>
      </c>
      <c r="G652" s="731" t="s">
        <v>33</v>
      </c>
      <c r="H652" s="918" t="s">
        <v>34</v>
      </c>
      <c r="I652" s="776" t="s">
        <v>35</v>
      </c>
      <c r="J652" s="764"/>
      <c r="K652" s="776" t="s">
        <v>36</v>
      </c>
      <c r="L652" s="776"/>
      <c r="M652" s="763" t="s">
        <v>37</v>
      </c>
      <c r="N652" s="764"/>
      <c r="O652" s="776" t="s">
        <v>38</v>
      </c>
      <c r="P652" s="776"/>
      <c r="Q652" s="763" t="s">
        <v>39</v>
      </c>
      <c r="R652" s="764"/>
      <c r="S652" s="776" t="s">
        <v>40</v>
      </c>
      <c r="T652" s="776"/>
      <c r="U652" s="763" t="s">
        <v>41</v>
      </c>
      <c r="V652" s="764"/>
      <c r="W652" s="776" t="s">
        <v>42</v>
      </c>
      <c r="X652" s="776"/>
      <c r="Y652" s="763" t="s">
        <v>43</v>
      </c>
      <c r="Z652" s="764"/>
      <c r="AA652" s="776" t="s">
        <v>44</v>
      </c>
      <c r="AB652" s="776"/>
      <c r="AC652" s="763" t="s">
        <v>45</v>
      </c>
      <c r="AD652" s="764"/>
      <c r="AE652" s="776" t="s">
        <v>46</v>
      </c>
      <c r="AF652" s="776"/>
      <c r="AG652" s="731" t="s">
        <v>47</v>
      </c>
      <c r="AH652" s="731" t="s">
        <v>48</v>
      </c>
      <c r="AI652" s="731" t="s">
        <v>49</v>
      </c>
    </row>
    <row r="653" spans="2:35" ht="13.5" thickBot="1">
      <c r="B653" s="932"/>
      <c r="C653" s="932"/>
      <c r="D653" s="932"/>
      <c r="E653" s="932"/>
      <c r="F653" s="932"/>
      <c r="G653" s="732"/>
      <c r="H653" s="932"/>
      <c r="I653" s="421" t="s">
        <v>50</v>
      </c>
      <c r="J653" s="410" t="s">
        <v>51</v>
      </c>
      <c r="K653" s="418" t="s">
        <v>50</v>
      </c>
      <c r="L653" s="410" t="s">
        <v>51</v>
      </c>
      <c r="M653" s="418" t="s">
        <v>50</v>
      </c>
      <c r="N653" s="410" t="s">
        <v>51</v>
      </c>
      <c r="O653" s="418" t="s">
        <v>50</v>
      </c>
      <c r="P653" s="410" t="s">
        <v>51</v>
      </c>
      <c r="Q653" s="418" t="s">
        <v>50</v>
      </c>
      <c r="R653" s="410" t="s">
        <v>51</v>
      </c>
      <c r="S653" s="418" t="s">
        <v>50</v>
      </c>
      <c r="T653" s="410" t="s">
        <v>51</v>
      </c>
      <c r="U653" s="418" t="s">
        <v>50</v>
      </c>
      <c r="V653" s="410" t="s">
        <v>51</v>
      </c>
      <c r="W653" s="418" t="s">
        <v>50</v>
      </c>
      <c r="X653" s="410" t="s">
        <v>51</v>
      </c>
      <c r="Y653" s="418" t="s">
        <v>50</v>
      </c>
      <c r="Z653" s="410" t="s">
        <v>51</v>
      </c>
      <c r="AA653" s="418" t="s">
        <v>50</v>
      </c>
      <c r="AB653" s="410" t="s">
        <v>51</v>
      </c>
      <c r="AC653" s="418" t="s">
        <v>50</v>
      </c>
      <c r="AD653" s="410" t="s">
        <v>51</v>
      </c>
      <c r="AE653" s="418" t="s">
        <v>50</v>
      </c>
      <c r="AF653" s="410" t="s">
        <v>51</v>
      </c>
      <c r="AG653" s="732"/>
      <c r="AH653" s="732"/>
      <c r="AI653" s="732"/>
    </row>
    <row r="654" spans="2:35" s="13" customFormat="1" ht="77.25" thickBot="1">
      <c r="B654" s="518">
        <v>3.5000000000000003E-2</v>
      </c>
      <c r="C654" s="519">
        <v>1.1000000000000001</v>
      </c>
      <c r="D654" s="643" t="s">
        <v>676</v>
      </c>
      <c r="E654" s="520">
        <v>0.125</v>
      </c>
      <c r="F654" s="493" t="s">
        <v>946</v>
      </c>
      <c r="G654" s="493" t="s">
        <v>677</v>
      </c>
      <c r="H654" s="494" t="s">
        <v>678</v>
      </c>
      <c r="I654" s="109">
        <v>0</v>
      </c>
      <c r="J654" s="110"/>
      <c r="K654" s="109">
        <v>0.2</v>
      </c>
      <c r="L654" s="110"/>
      <c r="M654" s="109">
        <v>0.2</v>
      </c>
      <c r="N654" s="110"/>
      <c r="O654" s="109">
        <v>0.2</v>
      </c>
      <c r="P654" s="110"/>
      <c r="Q654" s="109">
        <v>0.2</v>
      </c>
      <c r="R654" s="110"/>
      <c r="S654" s="109">
        <v>0.2</v>
      </c>
      <c r="T654" s="110"/>
      <c r="U654" s="109"/>
      <c r="V654" s="110"/>
      <c r="W654" s="109"/>
      <c r="X654" s="110"/>
      <c r="Y654" s="109"/>
      <c r="Z654" s="110"/>
      <c r="AA654" s="109"/>
      <c r="AB654" s="110"/>
      <c r="AC654" s="109"/>
      <c r="AD654" s="110"/>
      <c r="AE654" s="109"/>
      <c r="AF654" s="110"/>
      <c r="AG654" s="93">
        <v>1</v>
      </c>
      <c r="AH654" s="43">
        <v>0</v>
      </c>
      <c r="AI654" s="521"/>
    </row>
    <row r="655" spans="2:35" s="516" customFormat="1" ht="15.75" customHeight="1" thickBot="1">
      <c r="B655" s="11"/>
      <c r="C655" s="11"/>
      <c r="D655" s="11"/>
      <c r="E655" s="522"/>
      <c r="F655" s="11"/>
      <c r="G655" s="11"/>
      <c r="H655" s="11"/>
      <c r="I655" s="11"/>
      <c r="J655" s="11"/>
      <c r="K655" s="11"/>
      <c r="L655" s="11"/>
      <c r="M655" s="11"/>
      <c r="N655" s="11"/>
      <c r="O655" s="11"/>
      <c r="P655" s="11"/>
      <c r="Q655" s="11"/>
      <c r="R655" s="11"/>
      <c r="S655" s="11"/>
      <c r="T655" s="11"/>
      <c r="U655" s="11"/>
      <c r="V655" s="11"/>
      <c r="W655" s="11"/>
      <c r="X655" s="517"/>
      <c r="Y655" s="517"/>
      <c r="Z655" s="517"/>
      <c r="AA655" s="517"/>
      <c r="AB655" s="517"/>
      <c r="AC655" s="517"/>
      <c r="AD655" s="517"/>
      <c r="AE655" s="517"/>
      <c r="AF655" s="517"/>
      <c r="AG655" s="517"/>
      <c r="AH655" s="43"/>
      <c r="AI655" s="517"/>
    </row>
    <row r="656" spans="2:35" ht="38.25" customHeight="1" thickBot="1">
      <c r="B656" s="1299" t="s">
        <v>679</v>
      </c>
      <c r="C656" s="1300"/>
      <c r="D656" s="1300"/>
      <c r="E656" s="1300"/>
      <c r="F656" s="1300"/>
      <c r="G656" s="1300"/>
      <c r="H656" s="1301"/>
      <c r="I656" s="1302" t="s">
        <v>675</v>
      </c>
      <c r="J656" s="1303"/>
      <c r="K656" s="1303"/>
      <c r="L656" s="1303"/>
      <c r="M656" s="1303"/>
      <c r="N656" s="1303"/>
      <c r="O656" s="1303"/>
      <c r="P656" s="1303"/>
      <c r="Q656" s="1303"/>
      <c r="R656" s="1303"/>
      <c r="S656" s="1303"/>
      <c r="T656" s="1303"/>
      <c r="U656" s="1303"/>
      <c r="V656" s="1303"/>
      <c r="W656" s="1303"/>
      <c r="X656" s="1303"/>
      <c r="Y656" s="1303"/>
      <c r="Z656" s="1303"/>
      <c r="AA656" s="1303"/>
      <c r="AB656" s="1303"/>
      <c r="AC656" s="1303"/>
      <c r="AD656" s="1303"/>
      <c r="AE656" s="1303"/>
      <c r="AF656" s="1303"/>
      <c r="AG656" s="1303"/>
      <c r="AH656" s="1303"/>
      <c r="AI656" s="1303"/>
    </row>
    <row r="657" spans="2:35" ht="13.5" thickBot="1">
      <c r="B657" s="1304" t="s">
        <v>28</v>
      </c>
      <c r="C657" s="1304" t="s">
        <v>29</v>
      </c>
      <c r="D657" s="1304" t="s">
        <v>30</v>
      </c>
      <c r="E657" s="1304" t="s">
        <v>31</v>
      </c>
      <c r="F657" s="1304" t="s">
        <v>32</v>
      </c>
      <c r="G657" s="1306" t="s">
        <v>33</v>
      </c>
      <c r="H657" s="1304" t="s">
        <v>34</v>
      </c>
      <c r="I657" s="776" t="s">
        <v>35</v>
      </c>
      <c r="J657" s="764"/>
      <c r="K657" s="776" t="s">
        <v>36</v>
      </c>
      <c r="L657" s="776"/>
      <c r="M657" s="763" t="s">
        <v>37</v>
      </c>
      <c r="N657" s="764"/>
      <c r="O657" s="776" t="s">
        <v>38</v>
      </c>
      <c r="P657" s="776"/>
      <c r="Q657" s="763" t="s">
        <v>39</v>
      </c>
      <c r="R657" s="764"/>
      <c r="S657" s="776" t="s">
        <v>40</v>
      </c>
      <c r="T657" s="776"/>
      <c r="U657" s="763" t="s">
        <v>41</v>
      </c>
      <c r="V657" s="764"/>
      <c r="W657" s="776" t="s">
        <v>42</v>
      </c>
      <c r="X657" s="776"/>
      <c r="Y657" s="763" t="s">
        <v>43</v>
      </c>
      <c r="Z657" s="764"/>
      <c r="AA657" s="776" t="s">
        <v>44</v>
      </c>
      <c r="AB657" s="776"/>
      <c r="AC657" s="763" t="s">
        <v>45</v>
      </c>
      <c r="AD657" s="764"/>
      <c r="AE657" s="776" t="s">
        <v>46</v>
      </c>
      <c r="AF657" s="776"/>
      <c r="AG657" s="731" t="s">
        <v>47</v>
      </c>
      <c r="AH657" s="731" t="s">
        <v>48</v>
      </c>
      <c r="AI657" s="731" t="s">
        <v>49</v>
      </c>
    </row>
    <row r="658" spans="2:35" ht="13.5" thickBot="1">
      <c r="B658" s="1305"/>
      <c r="C658" s="1305"/>
      <c r="D658" s="1305"/>
      <c r="E658" s="1305"/>
      <c r="F658" s="1305"/>
      <c r="G658" s="1307"/>
      <c r="H658" s="1305"/>
      <c r="I658" s="421" t="s">
        <v>50</v>
      </c>
      <c r="J658" s="410" t="s">
        <v>51</v>
      </c>
      <c r="K658" s="418" t="s">
        <v>50</v>
      </c>
      <c r="L658" s="410" t="s">
        <v>51</v>
      </c>
      <c r="M658" s="418" t="s">
        <v>50</v>
      </c>
      <c r="N658" s="410" t="s">
        <v>51</v>
      </c>
      <c r="O658" s="418" t="s">
        <v>50</v>
      </c>
      <c r="P658" s="410" t="s">
        <v>51</v>
      </c>
      <c r="Q658" s="418" t="s">
        <v>50</v>
      </c>
      <c r="R658" s="410" t="s">
        <v>51</v>
      </c>
      <c r="S658" s="418" t="s">
        <v>50</v>
      </c>
      <c r="T658" s="410" t="s">
        <v>51</v>
      </c>
      <c r="U658" s="418" t="s">
        <v>50</v>
      </c>
      <c r="V658" s="410" t="s">
        <v>51</v>
      </c>
      <c r="W658" s="418" t="s">
        <v>50</v>
      </c>
      <c r="X658" s="410" t="s">
        <v>51</v>
      </c>
      <c r="Y658" s="418" t="s">
        <v>50</v>
      </c>
      <c r="Z658" s="410" t="s">
        <v>51</v>
      </c>
      <c r="AA658" s="418" t="s">
        <v>50</v>
      </c>
      <c r="AB658" s="410" t="s">
        <v>51</v>
      </c>
      <c r="AC658" s="418" t="s">
        <v>50</v>
      </c>
      <c r="AD658" s="410" t="s">
        <v>51</v>
      </c>
      <c r="AE658" s="418" t="s">
        <v>50</v>
      </c>
      <c r="AF658" s="410" t="s">
        <v>51</v>
      </c>
      <c r="AG658" s="757"/>
      <c r="AH658" s="757"/>
      <c r="AI658" s="732"/>
    </row>
    <row r="659" spans="2:35" s="13" customFormat="1" ht="77.25" thickBot="1">
      <c r="B659" s="1308">
        <v>3.5000000000000003E-2</v>
      </c>
      <c r="C659" s="523" t="s">
        <v>65</v>
      </c>
      <c r="D659" s="644" t="s">
        <v>680</v>
      </c>
      <c r="E659" s="524">
        <v>0.125</v>
      </c>
      <c r="F659" s="499" t="s">
        <v>681</v>
      </c>
      <c r="G659" s="499" t="s">
        <v>682</v>
      </c>
      <c r="H659" s="525" t="s">
        <v>683</v>
      </c>
      <c r="I659" s="82">
        <v>0.16669999999999999</v>
      </c>
      <c r="J659" s="83"/>
      <c r="K659" s="82">
        <v>0.16669999999999999</v>
      </c>
      <c r="L659" s="83"/>
      <c r="M659" s="82">
        <v>0.16669999999999999</v>
      </c>
      <c r="N659" s="83"/>
      <c r="O659" s="82">
        <v>0.16669999999999999</v>
      </c>
      <c r="P659" s="83"/>
      <c r="Q659" s="82">
        <v>0.16669999999999999</v>
      </c>
      <c r="R659" s="83"/>
      <c r="S659" s="82">
        <v>0.16669999999999999</v>
      </c>
      <c r="T659" s="83"/>
      <c r="U659" s="82"/>
      <c r="V659" s="83"/>
      <c r="W659" s="82"/>
      <c r="X659" s="83"/>
      <c r="Y659" s="82"/>
      <c r="Z659" s="83"/>
      <c r="AA659" s="82"/>
      <c r="AB659" s="83"/>
      <c r="AC659" s="82"/>
      <c r="AD659" s="83"/>
      <c r="AE659" s="82"/>
      <c r="AF659" s="83"/>
      <c r="AG659" s="93">
        <f>+I659+K659+M659+O659+Q659+S659+U659+W659+Y659+AA659+AC659+AE659</f>
        <v>1.0002</v>
      </c>
      <c r="AH659" s="43">
        <f>+J659+L659+N659+P659+R659+T659+V659+X659+Z659+AB659+AD659+AF659</f>
        <v>0</v>
      </c>
      <c r="AI659" s="521"/>
    </row>
    <row r="660" spans="2:35" s="13" customFormat="1" ht="84.75" customHeight="1" thickBot="1">
      <c r="B660" s="835"/>
      <c r="C660" s="526" t="s">
        <v>69</v>
      </c>
      <c r="D660" s="645" t="s">
        <v>684</v>
      </c>
      <c r="E660" s="527">
        <v>0.125</v>
      </c>
      <c r="F660" s="509" t="s">
        <v>947</v>
      </c>
      <c r="G660" s="509" t="s">
        <v>685</v>
      </c>
      <c r="H660" s="528" t="s">
        <v>686</v>
      </c>
      <c r="I660" s="113">
        <v>0.16669999999999999</v>
      </c>
      <c r="J660" s="98"/>
      <c r="K660" s="113">
        <v>0.16669999999999999</v>
      </c>
      <c r="L660" s="98"/>
      <c r="M660" s="113">
        <v>0.16669999999999999</v>
      </c>
      <c r="N660" s="98"/>
      <c r="O660" s="113">
        <v>0.16669999999999999</v>
      </c>
      <c r="P660" s="98"/>
      <c r="Q660" s="113">
        <v>0.16669999999999999</v>
      </c>
      <c r="R660" s="98"/>
      <c r="S660" s="113">
        <v>0.16669999999999999</v>
      </c>
      <c r="T660" s="98"/>
      <c r="U660" s="113"/>
      <c r="V660" s="98"/>
      <c r="W660" s="113"/>
      <c r="X660" s="98"/>
      <c r="Y660" s="113"/>
      <c r="Z660" s="98"/>
      <c r="AA660" s="113"/>
      <c r="AB660" s="98"/>
      <c r="AC660" s="113"/>
      <c r="AD660" s="98"/>
      <c r="AE660" s="113"/>
      <c r="AF660" s="98"/>
      <c r="AG660" s="93">
        <f>+I660+K660+M660+O660+Q660+S660+U660+W660+Y660+AA660+AC660+AE660</f>
        <v>1.0002</v>
      </c>
      <c r="AH660" s="43">
        <f>+J660+L660+N660+P660+R660+T660+V660+X660+Z660+AB660+AD660+AF660</f>
        <v>0</v>
      </c>
      <c r="AI660" s="521"/>
    </row>
    <row r="661" spans="2:35" s="516" customFormat="1" ht="15.75" customHeight="1" thickBot="1">
      <c r="B661" s="11"/>
      <c r="C661" s="11"/>
      <c r="D661" s="11"/>
      <c r="E661" s="522"/>
      <c r="F661" s="11"/>
      <c r="G661" s="11"/>
      <c r="H661" s="11"/>
      <c r="I661" s="11"/>
      <c r="J661" s="11"/>
      <c r="K661" s="11"/>
      <c r="L661" s="11"/>
      <c r="M661" s="11"/>
      <c r="N661" s="11"/>
      <c r="O661" s="11"/>
      <c r="P661" s="11"/>
      <c r="Q661" s="11"/>
      <c r="R661" s="11"/>
      <c r="S661" s="11"/>
      <c r="T661" s="11"/>
      <c r="U661" s="11"/>
      <c r="V661" s="11"/>
      <c r="W661" s="11"/>
      <c r="X661" s="517"/>
      <c r="Y661" s="517"/>
      <c r="Z661" s="517"/>
      <c r="AA661" s="517"/>
      <c r="AB661" s="517"/>
      <c r="AC661" s="517"/>
      <c r="AD661" s="517"/>
      <c r="AE661" s="517"/>
      <c r="AF661" s="517"/>
      <c r="AG661" s="517"/>
      <c r="AH661" s="517"/>
      <c r="AI661" s="517"/>
    </row>
    <row r="662" spans="2:35" ht="26.25" customHeight="1" thickBot="1">
      <c r="B662" s="1299" t="s">
        <v>687</v>
      </c>
      <c r="C662" s="1300"/>
      <c r="D662" s="1300"/>
      <c r="E662" s="1300"/>
      <c r="F662" s="1300"/>
      <c r="G662" s="1300"/>
      <c r="H662" s="1301"/>
      <c r="I662" s="1302"/>
      <c r="J662" s="1303"/>
      <c r="K662" s="1303"/>
      <c r="L662" s="1303"/>
      <c r="M662" s="1303"/>
      <c r="N662" s="1303"/>
      <c r="O662" s="1303"/>
      <c r="P662" s="1303"/>
      <c r="Q662" s="1303"/>
      <c r="R662" s="1303"/>
      <c r="S662" s="1303"/>
      <c r="T662" s="1303"/>
      <c r="U662" s="1303"/>
      <c r="V662" s="1303"/>
      <c r="W662" s="1303"/>
      <c r="X662" s="1303"/>
      <c r="Y662" s="1303"/>
      <c r="Z662" s="1303"/>
      <c r="AA662" s="1303"/>
      <c r="AB662" s="1303"/>
      <c r="AC662" s="1303"/>
      <c r="AD662" s="1303"/>
      <c r="AE662" s="1303"/>
      <c r="AF662" s="1303"/>
      <c r="AG662" s="1303"/>
      <c r="AH662" s="1303"/>
      <c r="AI662" s="1303"/>
    </row>
    <row r="663" spans="2:35" ht="13.5" thickBot="1">
      <c r="B663" s="731" t="s">
        <v>28</v>
      </c>
      <c r="C663" s="1309" t="s">
        <v>29</v>
      </c>
      <c r="D663" s="731" t="s">
        <v>30</v>
      </c>
      <c r="E663" s="731" t="s">
        <v>31</v>
      </c>
      <c r="F663" s="731" t="s">
        <v>32</v>
      </c>
      <c r="G663" s="731" t="s">
        <v>33</v>
      </c>
      <c r="H663" s="731" t="s">
        <v>34</v>
      </c>
      <c r="I663" s="763" t="s">
        <v>35</v>
      </c>
      <c r="J663" s="764"/>
      <c r="K663" s="763" t="s">
        <v>36</v>
      </c>
      <c r="L663" s="764"/>
      <c r="M663" s="763" t="s">
        <v>37</v>
      </c>
      <c r="N663" s="764"/>
      <c r="O663" s="763" t="s">
        <v>38</v>
      </c>
      <c r="P663" s="764"/>
      <c r="Q663" s="763" t="s">
        <v>39</v>
      </c>
      <c r="R663" s="764"/>
      <c r="S663" s="763" t="s">
        <v>40</v>
      </c>
      <c r="T663" s="764"/>
      <c r="U663" s="763" t="s">
        <v>41</v>
      </c>
      <c r="V663" s="764"/>
      <c r="W663" s="763" t="s">
        <v>42</v>
      </c>
      <c r="X663" s="764"/>
      <c r="Y663" s="763" t="s">
        <v>43</v>
      </c>
      <c r="Z663" s="764"/>
      <c r="AA663" s="763" t="s">
        <v>44</v>
      </c>
      <c r="AB663" s="764"/>
      <c r="AC663" s="763" t="s">
        <v>45</v>
      </c>
      <c r="AD663" s="764"/>
      <c r="AE663" s="763" t="s">
        <v>46</v>
      </c>
      <c r="AF663" s="764"/>
      <c r="AG663" s="731" t="s">
        <v>47</v>
      </c>
      <c r="AH663" s="731" t="s">
        <v>48</v>
      </c>
      <c r="AI663" s="731" t="s">
        <v>49</v>
      </c>
    </row>
    <row r="664" spans="2:35" ht="13.5" thickBot="1">
      <c r="B664" s="732"/>
      <c r="C664" s="1310"/>
      <c r="D664" s="732"/>
      <c r="E664" s="732"/>
      <c r="F664" s="732"/>
      <c r="G664" s="732"/>
      <c r="H664" s="732"/>
      <c r="I664" s="421" t="s">
        <v>50</v>
      </c>
      <c r="J664" s="410" t="s">
        <v>51</v>
      </c>
      <c r="K664" s="418" t="s">
        <v>50</v>
      </c>
      <c r="L664" s="410" t="s">
        <v>51</v>
      </c>
      <c r="M664" s="418" t="s">
        <v>50</v>
      </c>
      <c r="N664" s="410" t="s">
        <v>51</v>
      </c>
      <c r="O664" s="418" t="s">
        <v>50</v>
      </c>
      <c r="P664" s="410" t="s">
        <v>51</v>
      </c>
      <c r="Q664" s="418" t="s">
        <v>50</v>
      </c>
      <c r="R664" s="410" t="s">
        <v>51</v>
      </c>
      <c r="S664" s="418" t="s">
        <v>50</v>
      </c>
      <c r="T664" s="410" t="s">
        <v>51</v>
      </c>
      <c r="U664" s="418" t="s">
        <v>50</v>
      </c>
      <c r="V664" s="410" t="s">
        <v>51</v>
      </c>
      <c r="W664" s="418" t="s">
        <v>50</v>
      </c>
      <c r="X664" s="410" t="s">
        <v>51</v>
      </c>
      <c r="Y664" s="418" t="s">
        <v>50</v>
      </c>
      <c r="Z664" s="410" t="s">
        <v>51</v>
      </c>
      <c r="AA664" s="418" t="s">
        <v>50</v>
      </c>
      <c r="AB664" s="410" t="s">
        <v>51</v>
      </c>
      <c r="AC664" s="418" t="s">
        <v>50</v>
      </c>
      <c r="AD664" s="410" t="s">
        <v>51</v>
      </c>
      <c r="AE664" s="418" t="s">
        <v>50</v>
      </c>
      <c r="AF664" s="410" t="s">
        <v>51</v>
      </c>
      <c r="AG664" s="757"/>
      <c r="AH664" s="757"/>
      <c r="AI664" s="757"/>
    </row>
    <row r="665" spans="2:35" ht="63.75">
      <c r="B665" s="1311">
        <v>0.08</v>
      </c>
      <c r="C665" s="529" t="s">
        <v>92</v>
      </c>
      <c r="D665" s="644" t="s">
        <v>688</v>
      </c>
      <c r="E665" s="524">
        <v>0.125</v>
      </c>
      <c r="F665" s="497" t="s">
        <v>689</v>
      </c>
      <c r="G665" s="499" t="s">
        <v>690</v>
      </c>
      <c r="H665" s="530" t="s">
        <v>691</v>
      </c>
      <c r="I665" s="82">
        <v>0.16669999999999999</v>
      </c>
      <c r="J665" s="83"/>
      <c r="K665" s="82">
        <v>0.16669999999999999</v>
      </c>
      <c r="L665" s="83"/>
      <c r="M665" s="82">
        <v>0.16669999999999999</v>
      </c>
      <c r="N665" s="83"/>
      <c r="O665" s="82">
        <v>0.16669999999999999</v>
      </c>
      <c r="P665" s="83"/>
      <c r="Q665" s="82">
        <v>0.16669999999999999</v>
      </c>
      <c r="R665" s="83"/>
      <c r="S665" s="82">
        <v>0.16669999999999999</v>
      </c>
      <c r="T665" s="83"/>
      <c r="U665" s="82"/>
      <c r="V665" s="83"/>
      <c r="W665" s="82"/>
      <c r="X665" s="83"/>
      <c r="Y665" s="82"/>
      <c r="Z665" s="83"/>
      <c r="AA665" s="82"/>
      <c r="AB665" s="83"/>
      <c r="AC665" s="82"/>
      <c r="AD665" s="83"/>
      <c r="AE665" s="82"/>
      <c r="AF665" s="83"/>
      <c r="AG665" s="531">
        <f>+I665+K665+M665+O665+Q665+S665+U665+W665+Y665+AA665+AC665+AE665</f>
        <v>1.0002</v>
      </c>
      <c r="AH665" s="43">
        <f t="shared" ref="AH665:AH669" si="58">+J665+L665+N665+P665+R665+T665+V665+X665+Z665+AB665+AD665+AF665</f>
        <v>0</v>
      </c>
      <c r="AI665" s="532"/>
    </row>
    <row r="666" spans="2:35" ht="76.5">
      <c r="B666" s="1094"/>
      <c r="C666" s="533" t="s">
        <v>94</v>
      </c>
      <c r="D666" s="646" t="s">
        <v>692</v>
      </c>
      <c r="E666" s="534">
        <v>0.125</v>
      </c>
      <c r="F666" s="502" t="s">
        <v>693</v>
      </c>
      <c r="G666" s="121" t="s">
        <v>694</v>
      </c>
      <c r="H666" s="535" t="s">
        <v>695</v>
      </c>
      <c r="I666" s="109">
        <v>0.16669999999999999</v>
      </c>
      <c r="J666" s="110"/>
      <c r="K666" s="109">
        <v>0.16669999999999999</v>
      </c>
      <c r="L666" s="110"/>
      <c r="M666" s="109">
        <v>0.16669999999999999</v>
      </c>
      <c r="N666" s="110"/>
      <c r="O666" s="109">
        <v>0.16669999999999999</v>
      </c>
      <c r="P666" s="110"/>
      <c r="Q666" s="109">
        <v>0.16669999999999999</v>
      </c>
      <c r="R666" s="110"/>
      <c r="S666" s="109">
        <v>0.16669999999999999</v>
      </c>
      <c r="T666" s="110"/>
      <c r="U666" s="109"/>
      <c r="V666" s="110"/>
      <c r="W666" s="109"/>
      <c r="X666" s="110"/>
      <c r="Y666" s="109"/>
      <c r="Z666" s="110"/>
      <c r="AA666" s="109"/>
      <c r="AB666" s="110"/>
      <c r="AC666" s="109"/>
      <c r="AD666" s="110"/>
      <c r="AE666" s="109"/>
      <c r="AF666" s="110"/>
      <c r="AG666" s="536">
        <f t="shared" ref="AG666:AG669" si="59">+I666+K666+M666+O666+Q666+S666+U666+W666+Y666+AA666+AC666+AE666</f>
        <v>1.0002</v>
      </c>
      <c r="AH666" s="48">
        <f t="shared" si="58"/>
        <v>0</v>
      </c>
      <c r="AI666" s="537"/>
    </row>
    <row r="667" spans="2:35" ht="76.5">
      <c r="B667" s="1094"/>
      <c r="C667" s="533" t="s">
        <v>96</v>
      </c>
      <c r="D667" s="646" t="s">
        <v>696</v>
      </c>
      <c r="E667" s="534">
        <v>0.125</v>
      </c>
      <c r="F667" s="502" t="s">
        <v>697</v>
      </c>
      <c r="G667" s="121" t="s">
        <v>694</v>
      </c>
      <c r="H667" s="535" t="s">
        <v>698</v>
      </c>
      <c r="I667" s="109"/>
      <c r="J667" s="110"/>
      <c r="K667" s="109"/>
      <c r="L667" s="110"/>
      <c r="M667" s="109">
        <v>0.5</v>
      </c>
      <c r="N667" s="110"/>
      <c r="O667" s="109"/>
      <c r="P667" s="110"/>
      <c r="Q667" s="109"/>
      <c r="R667" s="110"/>
      <c r="S667" s="109">
        <v>0.5</v>
      </c>
      <c r="T667" s="110"/>
      <c r="U667" s="109"/>
      <c r="V667" s="110"/>
      <c r="W667" s="109"/>
      <c r="X667" s="110"/>
      <c r="Y667" s="109"/>
      <c r="Z667" s="110"/>
      <c r="AA667" s="109"/>
      <c r="AB667" s="110"/>
      <c r="AC667" s="109"/>
      <c r="AD667" s="110"/>
      <c r="AE667" s="109"/>
      <c r="AF667" s="110"/>
      <c r="AG667" s="536">
        <f t="shared" si="59"/>
        <v>1</v>
      </c>
      <c r="AH667" s="48">
        <f t="shared" si="58"/>
        <v>0</v>
      </c>
      <c r="AI667" s="537"/>
    </row>
    <row r="668" spans="2:35" ht="77.25" thickBot="1">
      <c r="B668" s="1094"/>
      <c r="C668" s="533" t="s">
        <v>600</v>
      </c>
      <c r="D668" s="646" t="s">
        <v>699</v>
      </c>
      <c r="E668" s="534">
        <v>0.125</v>
      </c>
      <c r="F668" s="502" t="s">
        <v>700</v>
      </c>
      <c r="G668" s="121" t="s">
        <v>694</v>
      </c>
      <c r="H668" s="535" t="s">
        <v>701</v>
      </c>
      <c r="I668" s="109"/>
      <c r="J668" s="110"/>
      <c r="K668" s="109"/>
      <c r="L668" s="110"/>
      <c r="M668" s="109">
        <v>0.5</v>
      </c>
      <c r="N668" s="110"/>
      <c r="O668" s="109"/>
      <c r="P668" s="110"/>
      <c r="Q668" s="109"/>
      <c r="R668" s="110"/>
      <c r="S668" s="109">
        <v>0.5</v>
      </c>
      <c r="T668" s="110"/>
      <c r="U668" s="109"/>
      <c r="V668" s="110"/>
      <c r="W668" s="109"/>
      <c r="X668" s="110"/>
      <c r="Y668" s="109"/>
      <c r="Z668" s="110"/>
      <c r="AA668" s="109"/>
      <c r="AB668" s="110"/>
      <c r="AC668" s="109"/>
      <c r="AD668" s="110"/>
      <c r="AE668" s="109"/>
      <c r="AF668" s="110"/>
      <c r="AG668" s="538">
        <f t="shared" si="59"/>
        <v>1</v>
      </c>
      <c r="AH668" s="48">
        <f t="shared" si="58"/>
        <v>0</v>
      </c>
      <c r="AI668" s="539"/>
    </row>
    <row r="669" spans="2:35" ht="72.75" customHeight="1" thickBot="1">
      <c r="B669" s="965"/>
      <c r="C669" s="540" t="s">
        <v>603</v>
      </c>
      <c r="D669" s="645" t="s">
        <v>702</v>
      </c>
      <c r="E669" s="527">
        <v>0.125</v>
      </c>
      <c r="F669" s="507" t="s">
        <v>703</v>
      </c>
      <c r="G669" s="509" t="s">
        <v>694</v>
      </c>
      <c r="H669" s="541" t="s">
        <v>704</v>
      </c>
      <c r="I669" s="113"/>
      <c r="J669" s="98"/>
      <c r="K669" s="113"/>
      <c r="L669" s="98"/>
      <c r="M669" s="113">
        <v>0.5</v>
      </c>
      <c r="N669" s="98"/>
      <c r="O669" s="113"/>
      <c r="P669" s="98"/>
      <c r="Q669" s="113"/>
      <c r="R669" s="98"/>
      <c r="S669" s="113">
        <v>0.5</v>
      </c>
      <c r="T669" s="98"/>
      <c r="U669" s="113"/>
      <c r="V669" s="98"/>
      <c r="W669" s="113"/>
      <c r="X669" s="98"/>
      <c r="Y669" s="113"/>
      <c r="Z669" s="98"/>
      <c r="AA669" s="113"/>
      <c r="AB669" s="98"/>
      <c r="AC669" s="113"/>
      <c r="AD669" s="98"/>
      <c r="AE669" s="113"/>
      <c r="AF669" s="98"/>
      <c r="AG669" s="538">
        <f t="shared" si="59"/>
        <v>1</v>
      </c>
      <c r="AH669" s="150">
        <f t="shared" si="58"/>
        <v>0</v>
      </c>
      <c r="AI669" s="542"/>
    </row>
    <row r="670" spans="2:35" s="516" customFormat="1" ht="15.75" customHeight="1" thickBot="1">
      <c r="B670" s="11"/>
      <c r="C670" s="11"/>
      <c r="D670" s="11"/>
      <c r="E670" s="11"/>
      <c r="F670" s="11"/>
      <c r="G670" s="11"/>
      <c r="H670" s="11"/>
      <c r="I670" s="11"/>
      <c r="J670" s="11"/>
      <c r="K670" s="11"/>
      <c r="L670" s="11"/>
      <c r="M670" s="11"/>
      <c r="N670" s="11"/>
      <c r="O670" s="11"/>
      <c r="P670" s="11"/>
      <c r="Q670" s="11"/>
      <c r="R670" s="11"/>
      <c r="S670" s="11"/>
      <c r="T670" s="11"/>
      <c r="U670" s="11"/>
      <c r="V670" s="11"/>
      <c r="W670" s="11"/>
      <c r="X670" s="517"/>
      <c r="Y670" s="517"/>
      <c r="Z670" s="517"/>
      <c r="AA670" s="517"/>
      <c r="AB670" s="517"/>
      <c r="AC670" s="517"/>
      <c r="AD670" s="517"/>
      <c r="AE670" s="517"/>
      <c r="AF670" s="517"/>
      <c r="AG670" s="517"/>
      <c r="AH670" s="517"/>
      <c r="AI670" s="517"/>
    </row>
    <row r="671" spans="2:35" ht="27" customHeight="1" thickBot="1">
      <c r="B671" s="1299" t="s">
        <v>705</v>
      </c>
      <c r="C671" s="1300"/>
      <c r="D671" s="1300"/>
      <c r="E671" s="1300"/>
      <c r="F671" s="1300"/>
      <c r="G671" s="1300"/>
      <c r="H671" s="1301"/>
      <c r="I671" s="1340"/>
      <c r="J671" s="1341"/>
      <c r="K671" s="1341"/>
      <c r="L671" s="1341"/>
      <c r="M671" s="1341"/>
      <c r="N671" s="1341"/>
      <c r="O671" s="1341"/>
      <c r="P671" s="1341"/>
      <c r="Q671" s="1341"/>
      <c r="R671" s="1341"/>
      <c r="S671" s="1341"/>
      <c r="T671" s="1341"/>
      <c r="U671" s="1341"/>
      <c r="V671" s="1341"/>
      <c r="W671" s="1341"/>
      <c r="X671" s="1341"/>
      <c r="Y671" s="1341"/>
      <c r="Z671" s="1341"/>
      <c r="AA671" s="1341"/>
      <c r="AB671" s="1341"/>
      <c r="AC671" s="1341"/>
      <c r="AD671" s="1341"/>
      <c r="AE671" s="1341"/>
      <c r="AF671" s="1341"/>
      <c r="AG671" s="1341"/>
      <c r="AH671" s="1341"/>
      <c r="AI671" s="1342"/>
    </row>
    <row r="672" spans="2:35" s="24" customFormat="1" ht="13.5" thickBot="1">
      <c r="B672" s="918" t="s">
        <v>28</v>
      </c>
      <c r="C672" s="918" t="s">
        <v>29</v>
      </c>
      <c r="D672" s="918" t="s">
        <v>30</v>
      </c>
      <c r="E672" s="918" t="s">
        <v>31</v>
      </c>
      <c r="F672" s="918" t="s">
        <v>32</v>
      </c>
      <c r="G672" s="731" t="s">
        <v>33</v>
      </c>
      <c r="H672" s="918" t="s">
        <v>34</v>
      </c>
      <c r="I672" s="776" t="s">
        <v>35</v>
      </c>
      <c r="J672" s="764"/>
      <c r="K672" s="776" t="s">
        <v>36</v>
      </c>
      <c r="L672" s="776"/>
      <c r="M672" s="763" t="s">
        <v>37</v>
      </c>
      <c r="N672" s="764"/>
      <c r="O672" s="776" t="s">
        <v>38</v>
      </c>
      <c r="P672" s="776"/>
      <c r="Q672" s="763" t="s">
        <v>39</v>
      </c>
      <c r="R672" s="764"/>
      <c r="S672" s="776" t="s">
        <v>40</v>
      </c>
      <c r="T672" s="776"/>
      <c r="U672" s="763" t="s">
        <v>41</v>
      </c>
      <c r="V672" s="764"/>
      <c r="W672" s="776" t="s">
        <v>42</v>
      </c>
      <c r="X672" s="776"/>
      <c r="Y672" s="763" t="s">
        <v>43</v>
      </c>
      <c r="Z672" s="764"/>
      <c r="AA672" s="776" t="s">
        <v>44</v>
      </c>
      <c r="AB672" s="776"/>
      <c r="AC672" s="763" t="s">
        <v>45</v>
      </c>
      <c r="AD672" s="764"/>
      <c r="AE672" s="776" t="s">
        <v>46</v>
      </c>
      <c r="AF672" s="776"/>
      <c r="AG672" s="731" t="s">
        <v>47</v>
      </c>
      <c r="AH672" s="731" t="s">
        <v>48</v>
      </c>
      <c r="AI672" s="731" t="s">
        <v>49</v>
      </c>
    </row>
    <row r="673" spans="2:35" s="24" customFormat="1" ht="13.5" thickBot="1">
      <c r="B673" s="932"/>
      <c r="C673" s="932"/>
      <c r="D673" s="932"/>
      <c r="E673" s="932"/>
      <c r="F673" s="932"/>
      <c r="G673" s="732"/>
      <c r="H673" s="932"/>
      <c r="I673" s="421" t="s">
        <v>50</v>
      </c>
      <c r="J673" s="410" t="s">
        <v>51</v>
      </c>
      <c r="K673" s="418" t="s">
        <v>50</v>
      </c>
      <c r="L673" s="410" t="s">
        <v>51</v>
      </c>
      <c r="M673" s="418" t="s">
        <v>50</v>
      </c>
      <c r="N673" s="410" t="s">
        <v>51</v>
      </c>
      <c r="O673" s="418" t="s">
        <v>50</v>
      </c>
      <c r="P673" s="410" t="s">
        <v>51</v>
      </c>
      <c r="Q673" s="418" t="s">
        <v>50</v>
      </c>
      <c r="R673" s="410" t="s">
        <v>51</v>
      </c>
      <c r="S673" s="418" t="s">
        <v>50</v>
      </c>
      <c r="T673" s="410" t="s">
        <v>51</v>
      </c>
      <c r="U673" s="418" t="s">
        <v>50</v>
      </c>
      <c r="V673" s="410" t="s">
        <v>51</v>
      </c>
      <c r="W673" s="418" t="s">
        <v>50</v>
      </c>
      <c r="X673" s="410" t="s">
        <v>51</v>
      </c>
      <c r="Y673" s="418" t="s">
        <v>50</v>
      </c>
      <c r="Z673" s="410" t="s">
        <v>51</v>
      </c>
      <c r="AA673" s="418" t="s">
        <v>50</v>
      </c>
      <c r="AB673" s="410" t="s">
        <v>51</v>
      </c>
      <c r="AC673" s="418" t="s">
        <v>50</v>
      </c>
      <c r="AD673" s="410" t="s">
        <v>51</v>
      </c>
      <c r="AE673" s="418" t="s">
        <v>50</v>
      </c>
      <c r="AF673" s="410" t="s">
        <v>51</v>
      </c>
      <c r="AG673" s="757"/>
      <c r="AH673" s="757"/>
      <c r="AI673" s="757"/>
    </row>
    <row r="674" spans="2:35" s="24" customFormat="1" ht="51.75" thickBot="1">
      <c r="B674" s="1312">
        <v>0.3</v>
      </c>
      <c r="C674" s="543" t="s">
        <v>385</v>
      </c>
      <c r="D674" s="130" t="s">
        <v>706</v>
      </c>
      <c r="E674" s="544">
        <v>0.1</v>
      </c>
      <c r="F674" s="545" t="s">
        <v>707</v>
      </c>
      <c r="G674" s="123" t="s">
        <v>708</v>
      </c>
      <c r="H674" s="546" t="s">
        <v>709</v>
      </c>
      <c r="I674" s="82"/>
      <c r="J674" s="83"/>
      <c r="K674" s="547"/>
      <c r="L674" s="83"/>
      <c r="M674" s="82">
        <v>0.5</v>
      </c>
      <c r="N674" s="83"/>
      <c r="O674" s="84">
        <v>0.5</v>
      </c>
      <c r="P674" s="85"/>
      <c r="Q674" s="547"/>
      <c r="R674" s="83"/>
      <c r="S674" s="84"/>
      <c r="T674" s="85"/>
      <c r="U674" s="82"/>
      <c r="V674" s="83"/>
      <c r="W674" s="40"/>
      <c r="X674" s="41"/>
      <c r="Y674" s="40"/>
      <c r="Z674" s="41"/>
      <c r="AA674" s="40"/>
      <c r="AB674" s="41"/>
      <c r="AC674" s="40"/>
      <c r="AD674" s="41"/>
      <c r="AE674" s="40"/>
      <c r="AF674" s="41"/>
      <c r="AG674" s="188">
        <f t="shared" ref="AG674:AH689" si="60">+I674+K674+M674+O674+Q674+S674+U674+W674+Y674+AA674+AC674+AE674</f>
        <v>1</v>
      </c>
      <c r="AH674" s="189">
        <f t="shared" si="60"/>
        <v>0</v>
      </c>
      <c r="AI674" s="548"/>
    </row>
    <row r="675" spans="2:35" ht="39" thickBot="1">
      <c r="B675" s="1313"/>
      <c r="C675" s="533">
        <v>4.2</v>
      </c>
      <c r="D675" s="647" t="s">
        <v>710</v>
      </c>
      <c r="E675" s="549">
        <v>0.04</v>
      </c>
      <c r="F675" s="478" t="s">
        <v>711</v>
      </c>
      <c r="G675" s="118" t="s">
        <v>712</v>
      </c>
      <c r="H675" s="550" t="s">
        <v>713</v>
      </c>
      <c r="I675" s="90">
        <v>0.16669999999999999</v>
      </c>
      <c r="J675" s="91"/>
      <c r="K675" s="551">
        <v>0.16669999999999999</v>
      </c>
      <c r="L675" s="91"/>
      <c r="M675" s="90">
        <v>0.16669999999999999</v>
      </c>
      <c r="N675" s="91"/>
      <c r="O675" s="92">
        <v>0.16669999999999999</v>
      </c>
      <c r="P675" s="127"/>
      <c r="Q675" s="551">
        <v>0.16669999999999999</v>
      </c>
      <c r="R675" s="91"/>
      <c r="S675" s="92">
        <v>0.16669999999999999</v>
      </c>
      <c r="T675" s="127"/>
      <c r="U675" s="90"/>
      <c r="V675" s="91"/>
      <c r="W675" s="45"/>
      <c r="X675" s="46"/>
      <c r="Y675" s="45"/>
      <c r="Z675" s="46"/>
      <c r="AA675" s="45"/>
      <c r="AB675" s="46"/>
      <c r="AC675" s="45"/>
      <c r="AD675" s="46"/>
      <c r="AE675" s="45"/>
      <c r="AF675" s="46"/>
      <c r="AG675" s="188">
        <f t="shared" si="60"/>
        <v>1.0002</v>
      </c>
      <c r="AH675" s="48">
        <f t="shared" si="60"/>
        <v>0</v>
      </c>
      <c r="AI675" s="552"/>
    </row>
    <row r="676" spans="2:35" ht="51.75" thickBot="1">
      <c r="B676" s="1313"/>
      <c r="C676" s="533" t="s">
        <v>392</v>
      </c>
      <c r="D676" s="647" t="s">
        <v>714</v>
      </c>
      <c r="E676" s="549">
        <v>0.03</v>
      </c>
      <c r="F676" s="478" t="s">
        <v>715</v>
      </c>
      <c r="G676" s="118" t="s">
        <v>716</v>
      </c>
      <c r="H676" s="550" t="s">
        <v>717</v>
      </c>
      <c r="I676" s="90"/>
      <c r="J676" s="91"/>
      <c r="K676" s="551">
        <v>0.5</v>
      </c>
      <c r="L676" s="91"/>
      <c r="M676" s="90"/>
      <c r="N676" s="91"/>
      <c r="O676" s="92"/>
      <c r="P676" s="127"/>
      <c r="Q676" s="551">
        <v>0.5</v>
      </c>
      <c r="R676" s="91"/>
      <c r="S676" s="92"/>
      <c r="T676" s="127"/>
      <c r="U676" s="90"/>
      <c r="V676" s="91"/>
      <c r="W676" s="45"/>
      <c r="X676" s="46"/>
      <c r="Y676" s="45"/>
      <c r="Z676" s="46"/>
      <c r="AA676" s="45"/>
      <c r="AB676" s="46"/>
      <c r="AC676" s="45"/>
      <c r="AD676" s="46"/>
      <c r="AE676" s="45"/>
      <c r="AF676" s="46"/>
      <c r="AG676" s="188">
        <f t="shared" si="60"/>
        <v>1</v>
      </c>
      <c r="AH676" s="48">
        <f t="shared" si="60"/>
        <v>0</v>
      </c>
      <c r="AI676" s="537"/>
    </row>
    <row r="677" spans="2:35" ht="64.5" thickBot="1">
      <c r="B677" s="1313"/>
      <c r="C677" s="533" t="s">
        <v>452</v>
      </c>
      <c r="D677" s="647" t="s">
        <v>718</v>
      </c>
      <c r="E677" s="549">
        <v>0.03</v>
      </c>
      <c r="F677" s="553" t="s">
        <v>719</v>
      </c>
      <c r="G677" s="118" t="s">
        <v>720</v>
      </c>
      <c r="H677" s="550" t="s">
        <v>721</v>
      </c>
      <c r="I677" s="90">
        <v>0.16669999999999999</v>
      </c>
      <c r="J677" s="91"/>
      <c r="K677" s="551">
        <v>0.16669999999999999</v>
      </c>
      <c r="L677" s="91"/>
      <c r="M677" s="90">
        <v>0.16669999999999999</v>
      </c>
      <c r="N677" s="91"/>
      <c r="O677" s="92">
        <v>0.16669999999999999</v>
      </c>
      <c r="P677" s="127"/>
      <c r="Q677" s="551">
        <v>0.16669999999999999</v>
      </c>
      <c r="R677" s="91"/>
      <c r="S677" s="92">
        <v>0.16669999999999999</v>
      </c>
      <c r="T677" s="127"/>
      <c r="U677" s="90"/>
      <c r="V677" s="91"/>
      <c r="W677" s="45"/>
      <c r="X677" s="46"/>
      <c r="Y677" s="45"/>
      <c r="Z677" s="46"/>
      <c r="AA677" s="45"/>
      <c r="AB677" s="46"/>
      <c r="AC677" s="45"/>
      <c r="AD677" s="46"/>
      <c r="AE677" s="45"/>
      <c r="AF677" s="46"/>
      <c r="AG677" s="188">
        <f t="shared" si="60"/>
        <v>1.0002</v>
      </c>
      <c r="AH677" s="48">
        <f t="shared" si="60"/>
        <v>0</v>
      </c>
      <c r="AI677" s="537"/>
    </row>
    <row r="678" spans="2:35" ht="51.75" thickBot="1">
      <c r="B678" s="1313"/>
      <c r="C678" s="533" t="s">
        <v>455</v>
      </c>
      <c r="D678" s="647" t="s">
        <v>722</v>
      </c>
      <c r="E678" s="549">
        <v>0.04</v>
      </c>
      <c r="F678" s="478" t="s">
        <v>723</v>
      </c>
      <c r="G678" s="118" t="s">
        <v>724</v>
      </c>
      <c r="H678" s="550" t="s">
        <v>725</v>
      </c>
      <c r="I678" s="90"/>
      <c r="J678" s="91"/>
      <c r="K678" s="551"/>
      <c r="L678" s="91"/>
      <c r="M678" s="90">
        <v>0.5</v>
      </c>
      <c r="N678" s="91"/>
      <c r="O678" s="92"/>
      <c r="P678" s="127"/>
      <c r="Q678" s="551"/>
      <c r="R678" s="91"/>
      <c r="S678" s="92">
        <v>0.5</v>
      </c>
      <c r="T678" s="127"/>
      <c r="U678" s="90"/>
      <c r="V678" s="91"/>
      <c r="W678" s="45"/>
      <c r="X678" s="46"/>
      <c r="Y678" s="45"/>
      <c r="Z678" s="46"/>
      <c r="AA678" s="45"/>
      <c r="AB678" s="46"/>
      <c r="AC678" s="45"/>
      <c r="AD678" s="46"/>
      <c r="AE678" s="45"/>
      <c r="AF678" s="46"/>
      <c r="AG678" s="188">
        <f t="shared" si="60"/>
        <v>1</v>
      </c>
      <c r="AH678" s="150">
        <f t="shared" si="60"/>
        <v>0</v>
      </c>
      <c r="AI678" s="542"/>
    </row>
    <row r="679" spans="2:35" ht="64.5" thickBot="1">
      <c r="B679" s="1313"/>
      <c r="C679" s="124" t="s">
        <v>458</v>
      </c>
      <c r="D679" s="128" t="s">
        <v>726</v>
      </c>
      <c r="E679" s="554">
        <v>0.04</v>
      </c>
      <c r="F679" s="553" t="s">
        <v>719</v>
      </c>
      <c r="G679" s="118" t="s">
        <v>724</v>
      </c>
      <c r="H679" s="550" t="s">
        <v>727</v>
      </c>
      <c r="I679" s="90">
        <v>0.16669999999999999</v>
      </c>
      <c r="J679" s="91"/>
      <c r="K679" s="551">
        <v>0.16669999999999999</v>
      </c>
      <c r="L679" s="91"/>
      <c r="M679" s="90">
        <v>0.16669999999999999</v>
      </c>
      <c r="N679" s="91"/>
      <c r="O679" s="92">
        <v>0.16669999999999999</v>
      </c>
      <c r="P679" s="127"/>
      <c r="Q679" s="551">
        <v>0.16669999999999999</v>
      </c>
      <c r="R679" s="91"/>
      <c r="S679" s="92">
        <v>0.16669999999999999</v>
      </c>
      <c r="T679" s="127"/>
      <c r="U679" s="90"/>
      <c r="V679" s="91"/>
      <c r="W679" s="45"/>
      <c r="X679" s="46"/>
      <c r="Y679" s="45"/>
      <c r="Z679" s="46"/>
      <c r="AA679" s="45"/>
      <c r="AB679" s="46"/>
      <c r="AC679" s="45"/>
      <c r="AD679" s="46"/>
      <c r="AE679" s="45"/>
      <c r="AF679" s="46"/>
      <c r="AG679" s="188">
        <f t="shared" si="60"/>
        <v>1.0002</v>
      </c>
      <c r="AH679" s="43">
        <f t="shared" si="60"/>
        <v>0</v>
      </c>
      <c r="AI679" s="552"/>
    </row>
    <row r="680" spans="2:35" ht="51.75" thickBot="1">
      <c r="B680" s="1313"/>
      <c r="C680" s="555" t="s">
        <v>728</v>
      </c>
      <c r="D680" s="128" t="s">
        <v>729</v>
      </c>
      <c r="E680" s="554">
        <v>0.04</v>
      </c>
      <c r="F680" s="553" t="s">
        <v>730</v>
      </c>
      <c r="G680" s="118" t="s">
        <v>724</v>
      </c>
      <c r="H680" s="550" t="s">
        <v>725</v>
      </c>
      <c r="I680" s="90"/>
      <c r="J680" s="91"/>
      <c r="K680" s="551"/>
      <c r="L680" s="91"/>
      <c r="M680" s="90"/>
      <c r="N680" s="91"/>
      <c r="O680" s="92">
        <v>0.5</v>
      </c>
      <c r="P680" s="127"/>
      <c r="Q680" s="551"/>
      <c r="R680" s="91"/>
      <c r="S680" s="92">
        <v>0.5</v>
      </c>
      <c r="T680" s="127"/>
      <c r="U680" s="90"/>
      <c r="V680" s="91"/>
      <c r="W680" s="45"/>
      <c r="X680" s="46"/>
      <c r="Y680" s="45"/>
      <c r="Z680" s="46"/>
      <c r="AA680" s="45"/>
      <c r="AB680" s="46"/>
      <c r="AC680" s="45"/>
      <c r="AD680" s="46"/>
      <c r="AE680" s="45"/>
      <c r="AF680" s="46"/>
      <c r="AG680" s="188">
        <f t="shared" si="60"/>
        <v>1</v>
      </c>
      <c r="AH680" s="48">
        <f t="shared" si="60"/>
        <v>0</v>
      </c>
      <c r="AI680" s="537"/>
    </row>
    <row r="681" spans="2:35" ht="51.75" thickBot="1">
      <c r="B681" s="1313"/>
      <c r="C681" s="556" t="s">
        <v>731</v>
      </c>
      <c r="D681" s="647" t="s">
        <v>732</v>
      </c>
      <c r="E681" s="557">
        <v>0.03</v>
      </c>
      <c r="F681" s="478" t="s">
        <v>733</v>
      </c>
      <c r="G681" s="118" t="s">
        <v>716</v>
      </c>
      <c r="H681" s="550" t="s">
        <v>734</v>
      </c>
      <c r="I681" s="90">
        <v>0.16669999999999999</v>
      </c>
      <c r="J681" s="91"/>
      <c r="K681" s="551">
        <v>0.16669999999999999</v>
      </c>
      <c r="L681" s="91"/>
      <c r="M681" s="90">
        <v>0.16669999999999999</v>
      </c>
      <c r="N681" s="91"/>
      <c r="O681" s="92">
        <v>0.16669999999999999</v>
      </c>
      <c r="P681" s="127"/>
      <c r="Q681" s="551">
        <v>0.16669999999999999</v>
      </c>
      <c r="R681" s="91"/>
      <c r="S681" s="92">
        <v>0.16669999999999999</v>
      </c>
      <c r="T681" s="127"/>
      <c r="U681" s="90"/>
      <c r="V681" s="91"/>
      <c r="W681" s="45"/>
      <c r="X681" s="46"/>
      <c r="Y681" s="45"/>
      <c r="Z681" s="46"/>
      <c r="AA681" s="45"/>
      <c r="AB681" s="46"/>
      <c r="AC681" s="45"/>
      <c r="AD681" s="46"/>
      <c r="AE681" s="45"/>
      <c r="AF681" s="46"/>
      <c r="AG681" s="188">
        <f t="shared" si="60"/>
        <v>1.0002</v>
      </c>
      <c r="AH681" s="43">
        <f t="shared" si="60"/>
        <v>0</v>
      </c>
      <c r="AI681" s="532"/>
    </row>
    <row r="682" spans="2:35" ht="64.5" thickBot="1">
      <c r="B682" s="1313"/>
      <c r="C682" s="556" t="s">
        <v>735</v>
      </c>
      <c r="D682" s="647" t="s">
        <v>736</v>
      </c>
      <c r="E682" s="557">
        <v>0.04</v>
      </c>
      <c r="F682" s="478" t="s">
        <v>737</v>
      </c>
      <c r="G682" s="118" t="s">
        <v>724</v>
      </c>
      <c r="H682" s="550" t="s">
        <v>738</v>
      </c>
      <c r="I682" s="90"/>
      <c r="J682" s="91"/>
      <c r="K682" s="551">
        <v>0.5</v>
      </c>
      <c r="L682" s="91"/>
      <c r="M682" s="90"/>
      <c r="N682" s="91"/>
      <c r="O682" s="92"/>
      <c r="P682" s="127"/>
      <c r="Q682" s="551">
        <v>0.5</v>
      </c>
      <c r="R682" s="91"/>
      <c r="S682" s="92"/>
      <c r="T682" s="127"/>
      <c r="U682" s="90"/>
      <c r="V682" s="91"/>
      <c r="W682" s="45"/>
      <c r="X682" s="46"/>
      <c r="Y682" s="45"/>
      <c r="Z682" s="46"/>
      <c r="AA682" s="45"/>
      <c r="AB682" s="46"/>
      <c r="AC682" s="45"/>
      <c r="AD682" s="46"/>
      <c r="AE682" s="45"/>
      <c r="AF682" s="46"/>
      <c r="AG682" s="188">
        <f t="shared" si="60"/>
        <v>1</v>
      </c>
      <c r="AH682" s="48">
        <f t="shared" si="60"/>
        <v>0</v>
      </c>
      <c r="AI682" s="537"/>
    </row>
    <row r="683" spans="2:35" ht="51.75" thickBot="1">
      <c r="B683" s="1313"/>
      <c r="C683" s="556" t="s">
        <v>739</v>
      </c>
      <c r="D683" s="647" t="s">
        <v>740</v>
      </c>
      <c r="E683" s="557">
        <v>0.04</v>
      </c>
      <c r="F683" s="478" t="s">
        <v>741</v>
      </c>
      <c r="G683" s="118" t="s">
        <v>716</v>
      </c>
      <c r="H683" s="550" t="s">
        <v>742</v>
      </c>
      <c r="I683" s="90">
        <v>0.16669999999999999</v>
      </c>
      <c r="J683" s="91"/>
      <c r="K683" s="551">
        <v>0.16669999999999999</v>
      </c>
      <c r="L683" s="91"/>
      <c r="M683" s="90">
        <v>0.16669999999999999</v>
      </c>
      <c r="N683" s="91"/>
      <c r="O683" s="92">
        <v>0.16669999999999999</v>
      </c>
      <c r="P683" s="127"/>
      <c r="Q683" s="551">
        <v>0.16669999999999999</v>
      </c>
      <c r="R683" s="91"/>
      <c r="S683" s="92">
        <v>0.16669999999999999</v>
      </c>
      <c r="T683" s="127"/>
      <c r="U683" s="90"/>
      <c r="V683" s="91"/>
      <c r="W683" s="45"/>
      <c r="X683" s="46"/>
      <c r="Y683" s="45"/>
      <c r="Z683" s="46"/>
      <c r="AA683" s="45"/>
      <c r="AB683" s="46"/>
      <c r="AC683" s="45"/>
      <c r="AD683" s="46"/>
      <c r="AE683" s="45"/>
      <c r="AF683" s="46"/>
      <c r="AG683" s="188">
        <f t="shared" si="60"/>
        <v>1.0002</v>
      </c>
      <c r="AH683" s="48">
        <f t="shared" si="60"/>
        <v>0</v>
      </c>
      <c r="AI683" s="537"/>
    </row>
    <row r="684" spans="2:35" ht="39" thickBot="1">
      <c r="B684" s="1313"/>
      <c r="C684" s="556" t="s">
        <v>743</v>
      </c>
      <c r="D684" s="78" t="s">
        <v>744</v>
      </c>
      <c r="E684" s="557">
        <v>0.06</v>
      </c>
      <c r="F684" s="6" t="s">
        <v>745</v>
      </c>
      <c r="G684" s="118" t="s">
        <v>724</v>
      </c>
      <c r="H684" s="14" t="s">
        <v>746</v>
      </c>
      <c r="I684" s="90"/>
      <c r="J684" s="91"/>
      <c r="K684" s="551"/>
      <c r="L684" s="91"/>
      <c r="M684" s="90">
        <v>0.5</v>
      </c>
      <c r="N684" s="91"/>
      <c r="O684" s="92">
        <v>0.5</v>
      </c>
      <c r="P684" s="127"/>
      <c r="Q684" s="551"/>
      <c r="R684" s="91"/>
      <c r="S684" s="92"/>
      <c r="T684" s="127"/>
      <c r="U684" s="90"/>
      <c r="V684" s="91"/>
      <c r="W684" s="45"/>
      <c r="X684" s="46"/>
      <c r="Y684" s="45"/>
      <c r="Z684" s="46"/>
      <c r="AA684" s="45"/>
      <c r="AB684" s="46"/>
      <c r="AC684" s="45"/>
      <c r="AD684" s="46"/>
      <c r="AE684" s="45"/>
      <c r="AF684" s="46"/>
      <c r="AG684" s="188">
        <f t="shared" si="60"/>
        <v>1</v>
      </c>
      <c r="AH684" s="48">
        <f t="shared" si="60"/>
        <v>0</v>
      </c>
      <c r="AI684" s="537"/>
    </row>
    <row r="685" spans="2:35" ht="38.25">
      <c r="B685" s="1313"/>
      <c r="C685" s="558" t="s">
        <v>747</v>
      </c>
      <c r="D685" s="646" t="s">
        <v>748</v>
      </c>
      <c r="E685" s="559">
        <v>0.06</v>
      </c>
      <c r="F685" s="553" t="s">
        <v>749</v>
      </c>
      <c r="G685" s="118" t="s">
        <v>708</v>
      </c>
      <c r="H685" s="550" t="s">
        <v>750</v>
      </c>
      <c r="I685" s="90"/>
      <c r="J685" s="91"/>
      <c r="K685" s="551"/>
      <c r="L685" s="91"/>
      <c r="M685" s="90">
        <v>0.5</v>
      </c>
      <c r="N685" s="91"/>
      <c r="O685" s="92">
        <v>0.5</v>
      </c>
      <c r="P685" s="127"/>
      <c r="Q685" s="551"/>
      <c r="R685" s="91"/>
      <c r="S685" s="92"/>
      <c r="T685" s="127"/>
      <c r="U685" s="90"/>
      <c r="V685" s="91"/>
      <c r="W685" s="45"/>
      <c r="X685" s="46"/>
      <c r="Y685" s="45"/>
      <c r="Z685" s="46"/>
      <c r="AA685" s="45"/>
      <c r="AB685" s="46"/>
      <c r="AC685" s="45"/>
      <c r="AD685" s="46"/>
      <c r="AE685" s="45"/>
      <c r="AF685" s="46"/>
      <c r="AG685" s="42">
        <f t="shared" si="60"/>
        <v>1</v>
      </c>
      <c r="AH685" s="43">
        <f t="shared" si="60"/>
        <v>0</v>
      </c>
      <c r="AI685" s="532"/>
    </row>
    <row r="686" spans="2:35" ht="77.25" thickBot="1">
      <c r="B686" s="1313"/>
      <c r="C686" s="533" t="s">
        <v>751</v>
      </c>
      <c r="D686" s="647" t="s">
        <v>752</v>
      </c>
      <c r="E686" s="557">
        <v>0.03</v>
      </c>
      <c r="F686" s="478" t="s">
        <v>753</v>
      </c>
      <c r="G686" s="118" t="s">
        <v>754</v>
      </c>
      <c r="H686" s="550" t="s">
        <v>755</v>
      </c>
      <c r="I686" s="90">
        <v>0.16669999999999999</v>
      </c>
      <c r="J686" s="91"/>
      <c r="K686" s="551">
        <v>0.16669999999999999</v>
      </c>
      <c r="L686" s="91"/>
      <c r="M686" s="90">
        <v>0.16669999999999999</v>
      </c>
      <c r="N686" s="91"/>
      <c r="O686" s="92">
        <v>0.16669999999999999</v>
      </c>
      <c r="P686" s="127"/>
      <c r="Q686" s="551">
        <v>0.16669999999999999</v>
      </c>
      <c r="R686" s="91"/>
      <c r="S686" s="92">
        <v>0.16669999999999999</v>
      </c>
      <c r="T686" s="127"/>
      <c r="U686" s="90"/>
      <c r="V686" s="91"/>
      <c r="W686" s="45"/>
      <c r="X686" s="46"/>
      <c r="Y686" s="45"/>
      <c r="Z686" s="46"/>
      <c r="AA686" s="45"/>
      <c r="AB686" s="46"/>
      <c r="AC686" s="45"/>
      <c r="AD686" s="46"/>
      <c r="AE686" s="45"/>
      <c r="AF686" s="46"/>
      <c r="AG686" s="47">
        <f t="shared" si="60"/>
        <v>1.0002</v>
      </c>
      <c r="AH686" s="48">
        <f t="shared" si="60"/>
        <v>0</v>
      </c>
      <c r="AI686" s="537"/>
    </row>
    <row r="687" spans="2:35" s="13" customFormat="1" ht="51.75" thickBot="1">
      <c r="B687" s="1313"/>
      <c r="C687" s="521" t="s">
        <v>756</v>
      </c>
      <c r="D687" s="647" t="s">
        <v>757</v>
      </c>
      <c r="E687" s="557">
        <v>0.04</v>
      </c>
      <c r="F687" s="502" t="s">
        <v>758</v>
      </c>
      <c r="G687" s="118" t="s">
        <v>724</v>
      </c>
      <c r="H687" s="550" t="s">
        <v>759</v>
      </c>
      <c r="I687" s="90">
        <v>0.16669999999999999</v>
      </c>
      <c r="J687" s="91"/>
      <c r="K687" s="551">
        <v>0.16669999999999999</v>
      </c>
      <c r="L687" s="91"/>
      <c r="M687" s="90">
        <v>0.16669999999999999</v>
      </c>
      <c r="N687" s="91"/>
      <c r="O687" s="92">
        <v>0.16669999999999999</v>
      </c>
      <c r="P687" s="127"/>
      <c r="Q687" s="551">
        <v>0.16669999999999999</v>
      </c>
      <c r="R687" s="91"/>
      <c r="S687" s="92">
        <v>0.16669999999999999</v>
      </c>
      <c r="T687" s="127"/>
      <c r="U687" s="90"/>
      <c r="V687" s="91"/>
      <c r="W687" s="45"/>
      <c r="X687" s="46"/>
      <c r="Y687" s="45"/>
      <c r="Z687" s="46"/>
      <c r="AA687" s="45"/>
      <c r="AB687" s="46"/>
      <c r="AC687" s="45"/>
      <c r="AD687" s="46"/>
      <c r="AE687" s="45"/>
      <c r="AF687" s="46"/>
      <c r="AG687" s="188">
        <f t="shared" si="60"/>
        <v>1.0002</v>
      </c>
      <c r="AH687" s="189">
        <f t="shared" si="60"/>
        <v>0</v>
      </c>
      <c r="AI687" s="548"/>
    </row>
    <row r="688" spans="2:35" ht="51.75" thickBot="1">
      <c r="B688" s="1313"/>
      <c r="C688" s="558" t="s">
        <v>760</v>
      </c>
      <c r="D688" s="646" t="s">
        <v>761</v>
      </c>
      <c r="E688" s="557">
        <v>0.03</v>
      </c>
      <c r="F688" s="478" t="s">
        <v>741</v>
      </c>
      <c r="G688" s="118" t="s">
        <v>716</v>
      </c>
      <c r="H688" s="550" t="s">
        <v>742</v>
      </c>
      <c r="I688" s="90">
        <v>0.16669999999999999</v>
      </c>
      <c r="J688" s="91"/>
      <c r="K688" s="551">
        <v>0.16669999999999999</v>
      </c>
      <c r="L688" s="91"/>
      <c r="M688" s="90">
        <v>0.16669999999999999</v>
      </c>
      <c r="N688" s="91"/>
      <c r="O688" s="92">
        <v>0.16669999999999999</v>
      </c>
      <c r="P688" s="127"/>
      <c r="Q688" s="551">
        <v>0.16669999999999999</v>
      </c>
      <c r="R688" s="91"/>
      <c r="S688" s="92">
        <v>0.16669999999999999</v>
      </c>
      <c r="T688" s="127"/>
      <c r="U688" s="90"/>
      <c r="V688" s="91"/>
      <c r="W688" s="45"/>
      <c r="X688" s="46"/>
      <c r="Y688" s="45"/>
      <c r="Z688" s="46"/>
      <c r="AA688" s="45"/>
      <c r="AB688" s="46"/>
      <c r="AC688" s="45"/>
      <c r="AD688" s="46"/>
      <c r="AE688" s="45"/>
      <c r="AF688" s="46"/>
      <c r="AG688" s="188">
        <f t="shared" si="60"/>
        <v>1.0002</v>
      </c>
      <c r="AH688" s="189">
        <f t="shared" si="60"/>
        <v>0</v>
      </c>
      <c r="AI688" s="548"/>
    </row>
    <row r="689" spans="1:35" ht="51.75" thickBot="1">
      <c r="B689" s="1313"/>
      <c r="C689" s="533" t="s">
        <v>762</v>
      </c>
      <c r="D689" s="647" t="s">
        <v>763</v>
      </c>
      <c r="E689" s="557">
        <v>0.04</v>
      </c>
      <c r="F689" s="478" t="s">
        <v>764</v>
      </c>
      <c r="G689" s="118" t="s">
        <v>765</v>
      </c>
      <c r="H689" s="550" t="s">
        <v>766</v>
      </c>
      <c r="I689" s="90">
        <v>0.16669999999999999</v>
      </c>
      <c r="J689" s="91"/>
      <c r="K689" s="551">
        <v>0.16669999999999999</v>
      </c>
      <c r="L689" s="91"/>
      <c r="M689" s="90">
        <v>0.16669999999999999</v>
      </c>
      <c r="N689" s="91"/>
      <c r="O689" s="92">
        <v>0.16669999999999999</v>
      </c>
      <c r="P689" s="127"/>
      <c r="Q689" s="551">
        <v>0.16669999999999999</v>
      </c>
      <c r="R689" s="91"/>
      <c r="S689" s="92">
        <v>0.16669999999999999</v>
      </c>
      <c r="T689" s="127"/>
      <c r="U689" s="90"/>
      <c r="V689" s="91"/>
      <c r="W689" s="45"/>
      <c r="X689" s="46"/>
      <c r="Y689" s="45"/>
      <c r="Z689" s="46"/>
      <c r="AA689" s="45"/>
      <c r="AB689" s="46"/>
      <c r="AC689" s="45"/>
      <c r="AD689" s="46"/>
      <c r="AE689" s="45"/>
      <c r="AF689" s="46"/>
      <c r="AG689" s="188">
        <f t="shared" si="60"/>
        <v>1.0002</v>
      </c>
      <c r="AH689" s="189">
        <f t="shared" si="60"/>
        <v>0</v>
      </c>
      <c r="AI689" s="548"/>
    </row>
    <row r="690" spans="1:35" s="560" customFormat="1" ht="64.5" thickBot="1">
      <c r="B690" s="1313"/>
      <c r="C690" s="561" t="s">
        <v>767</v>
      </c>
      <c r="D690" s="647" t="s">
        <v>768</v>
      </c>
      <c r="E690" s="557">
        <v>0.06</v>
      </c>
      <c r="F690" s="478" t="s">
        <v>769</v>
      </c>
      <c r="G690" s="118" t="s">
        <v>716</v>
      </c>
      <c r="H690" s="550" t="s">
        <v>770</v>
      </c>
      <c r="I690" s="90"/>
      <c r="J690" s="91"/>
      <c r="K690" s="551">
        <v>1</v>
      </c>
      <c r="L690" s="91"/>
      <c r="M690" s="90"/>
      <c r="N690" s="91"/>
      <c r="O690" s="92"/>
      <c r="P690" s="127"/>
      <c r="Q690" s="551"/>
      <c r="R690" s="91"/>
      <c r="S690" s="92"/>
      <c r="T690" s="127"/>
      <c r="U690" s="90"/>
      <c r="V690" s="91"/>
      <c r="W690" s="45"/>
      <c r="X690" s="46"/>
      <c r="Y690" s="45"/>
      <c r="Z690" s="46"/>
      <c r="AA690" s="45"/>
      <c r="AB690" s="46"/>
      <c r="AC690" s="45"/>
      <c r="AD690" s="46"/>
      <c r="AE690" s="45"/>
      <c r="AF690" s="46"/>
      <c r="AG690" s="188">
        <f t="shared" ref="AG690:AH696" si="61">+I690+K690+M690+O690+Q690+S690+U690+W690+Y690+AA690+AC690+AE690</f>
        <v>1</v>
      </c>
      <c r="AH690" s="189">
        <f t="shared" si="61"/>
        <v>0</v>
      </c>
      <c r="AI690" s="548"/>
    </row>
    <row r="691" spans="1:35" ht="102">
      <c r="B691" s="1313"/>
      <c r="C691" s="124" t="s">
        <v>771</v>
      </c>
      <c r="D691" s="128" t="s">
        <v>772</v>
      </c>
      <c r="E691" s="557">
        <v>0.03</v>
      </c>
      <c r="F691" s="553" t="s">
        <v>773</v>
      </c>
      <c r="G691" s="118" t="s">
        <v>774</v>
      </c>
      <c r="H691" s="562" t="s">
        <v>746</v>
      </c>
      <c r="I691" s="90"/>
      <c r="J691" s="91"/>
      <c r="K691" s="551"/>
      <c r="L691" s="91"/>
      <c r="M691" s="90">
        <v>0.5</v>
      </c>
      <c r="N691" s="91"/>
      <c r="O691" s="92">
        <v>0.5</v>
      </c>
      <c r="P691" s="127"/>
      <c r="Q691" s="551"/>
      <c r="R691" s="91"/>
      <c r="S691" s="92"/>
      <c r="T691" s="127"/>
      <c r="U691" s="90"/>
      <c r="V691" s="91"/>
      <c r="W691" s="45"/>
      <c r="X691" s="46"/>
      <c r="Y691" s="45"/>
      <c r="Z691" s="46"/>
      <c r="AA691" s="45"/>
      <c r="AB691" s="46"/>
      <c r="AC691" s="45"/>
      <c r="AD691" s="46"/>
      <c r="AE691" s="45"/>
      <c r="AF691" s="46"/>
      <c r="AG691" s="42">
        <f t="shared" si="61"/>
        <v>1</v>
      </c>
      <c r="AH691" s="43">
        <f t="shared" si="61"/>
        <v>0</v>
      </c>
      <c r="AI691" s="44"/>
    </row>
    <row r="692" spans="1:35" ht="63.75">
      <c r="B692" s="1313"/>
      <c r="C692" s="533" t="s">
        <v>775</v>
      </c>
      <c r="D692" s="647" t="s">
        <v>776</v>
      </c>
      <c r="E692" s="557">
        <v>0.03</v>
      </c>
      <c r="F692" s="478" t="s">
        <v>777</v>
      </c>
      <c r="G692" s="118" t="s">
        <v>774</v>
      </c>
      <c r="H692" s="550" t="s">
        <v>778</v>
      </c>
      <c r="I692" s="90">
        <v>0.16669999999999999</v>
      </c>
      <c r="J692" s="91"/>
      <c r="K692" s="551">
        <v>0.16669999999999999</v>
      </c>
      <c r="L692" s="91"/>
      <c r="M692" s="90">
        <v>0.16669999999999999</v>
      </c>
      <c r="N692" s="91"/>
      <c r="O692" s="92">
        <v>0.16669999999999999</v>
      </c>
      <c r="P692" s="127"/>
      <c r="Q692" s="551">
        <v>0.16669999999999999</v>
      </c>
      <c r="R692" s="91"/>
      <c r="S692" s="92">
        <v>0.16669999999999999</v>
      </c>
      <c r="T692" s="127"/>
      <c r="U692" s="90"/>
      <c r="V692" s="91"/>
      <c r="W692" s="45"/>
      <c r="X692" s="46"/>
      <c r="Y692" s="45"/>
      <c r="Z692" s="46"/>
      <c r="AA692" s="45"/>
      <c r="AB692" s="46"/>
      <c r="AC692" s="45"/>
      <c r="AD692" s="46"/>
      <c r="AE692" s="45"/>
      <c r="AF692" s="46"/>
      <c r="AG692" s="47">
        <f t="shared" si="61"/>
        <v>1.0002</v>
      </c>
      <c r="AH692" s="48">
        <f t="shared" si="61"/>
        <v>0</v>
      </c>
      <c r="AI692" s="49"/>
    </row>
    <row r="693" spans="1:35" ht="89.25">
      <c r="B693" s="1313"/>
      <c r="C693" s="533" t="s">
        <v>779</v>
      </c>
      <c r="D693" s="647" t="s">
        <v>780</v>
      </c>
      <c r="E693" s="557">
        <v>0.04</v>
      </c>
      <c r="F693" s="478" t="s">
        <v>781</v>
      </c>
      <c r="G693" s="118" t="s">
        <v>774</v>
      </c>
      <c r="H693" s="550" t="s">
        <v>782</v>
      </c>
      <c r="I693" s="109">
        <v>0.16669999999999999</v>
      </c>
      <c r="J693" s="110"/>
      <c r="K693" s="563">
        <v>0.16669999999999999</v>
      </c>
      <c r="L693" s="110"/>
      <c r="M693" s="109">
        <v>0.16669999999999999</v>
      </c>
      <c r="N693" s="110"/>
      <c r="O693" s="125">
        <v>0.16669999999999999</v>
      </c>
      <c r="P693" s="126"/>
      <c r="Q693" s="563">
        <v>0.16669999999999999</v>
      </c>
      <c r="R693" s="110"/>
      <c r="S693" s="125">
        <v>0.16669999999999999</v>
      </c>
      <c r="T693" s="126"/>
      <c r="U693" s="109"/>
      <c r="V693" s="110"/>
      <c r="W693" s="163"/>
      <c r="X693" s="161"/>
      <c r="Y693" s="163"/>
      <c r="Z693" s="161"/>
      <c r="AA693" s="163"/>
      <c r="AB693" s="161"/>
      <c r="AC693" s="163"/>
      <c r="AD693" s="161"/>
      <c r="AE693" s="45"/>
      <c r="AF693" s="46"/>
      <c r="AG693" s="47">
        <f t="shared" si="61"/>
        <v>1.0002</v>
      </c>
      <c r="AH693" s="48">
        <f t="shared" si="61"/>
        <v>0</v>
      </c>
      <c r="AI693" s="49"/>
    </row>
    <row r="694" spans="1:35" ht="51.75" thickBot="1">
      <c r="B694" s="1313"/>
      <c r="C694" s="533" t="s">
        <v>783</v>
      </c>
      <c r="D694" s="647" t="s">
        <v>784</v>
      </c>
      <c r="E694" s="557">
        <v>0.04</v>
      </c>
      <c r="F694" s="478" t="s">
        <v>785</v>
      </c>
      <c r="G694" s="118" t="s">
        <v>765</v>
      </c>
      <c r="H694" s="550" t="s">
        <v>786</v>
      </c>
      <c r="I694" s="90">
        <v>0.16669999999999999</v>
      </c>
      <c r="J694" s="91"/>
      <c r="K694" s="551">
        <v>0.16669999999999999</v>
      </c>
      <c r="L694" s="91"/>
      <c r="M694" s="90">
        <v>0.16669999999999999</v>
      </c>
      <c r="N694" s="91"/>
      <c r="O694" s="92">
        <v>0.16669999999999999</v>
      </c>
      <c r="P694" s="127"/>
      <c r="Q694" s="551">
        <v>0.16669999999999999</v>
      </c>
      <c r="R694" s="91"/>
      <c r="S694" s="92">
        <v>0.16669999999999999</v>
      </c>
      <c r="T694" s="127"/>
      <c r="U694" s="90"/>
      <c r="V694" s="91"/>
      <c r="W694" s="45"/>
      <c r="X694" s="46"/>
      <c r="Y694" s="45"/>
      <c r="Z694" s="46"/>
      <c r="AA694" s="45"/>
      <c r="AB694" s="46"/>
      <c r="AC694" s="45"/>
      <c r="AD694" s="46"/>
      <c r="AE694" s="45"/>
      <c r="AF694" s="46"/>
      <c r="AG694" s="47">
        <f t="shared" si="61"/>
        <v>1.0002</v>
      </c>
      <c r="AH694" s="48">
        <f t="shared" si="61"/>
        <v>0</v>
      </c>
      <c r="AI694" s="49"/>
    </row>
    <row r="695" spans="1:35" ht="51">
      <c r="B695" s="1313"/>
      <c r="C695" s="558" t="s">
        <v>787</v>
      </c>
      <c r="D695" s="646" t="s">
        <v>788</v>
      </c>
      <c r="E695" s="564">
        <v>0.05</v>
      </c>
      <c r="F695" s="502" t="s">
        <v>789</v>
      </c>
      <c r="G695" s="118" t="s">
        <v>708</v>
      </c>
      <c r="H695" s="565" t="s">
        <v>790</v>
      </c>
      <c r="I695" s="90"/>
      <c r="J695" s="91"/>
      <c r="K695" s="551"/>
      <c r="L695" s="91"/>
      <c r="M695" s="90"/>
      <c r="N695" s="91"/>
      <c r="O695" s="92"/>
      <c r="P695" s="127"/>
      <c r="Q695" s="551"/>
      <c r="R695" s="91"/>
      <c r="S695" s="92">
        <v>1</v>
      </c>
      <c r="T695" s="127"/>
      <c r="U695" s="90"/>
      <c r="V695" s="91"/>
      <c r="W695" s="45"/>
      <c r="X695" s="46"/>
      <c r="Y695" s="45"/>
      <c r="Z695" s="46"/>
      <c r="AA695" s="45"/>
      <c r="AB695" s="46"/>
      <c r="AC695" s="45"/>
      <c r="AD695" s="46"/>
      <c r="AE695" s="45"/>
      <c r="AF695" s="46"/>
      <c r="AG695" s="566">
        <f t="shared" si="61"/>
        <v>1</v>
      </c>
      <c r="AH695" s="567">
        <f t="shared" si="61"/>
        <v>0</v>
      </c>
      <c r="AI695" s="568"/>
    </row>
    <row r="696" spans="1:35" s="397" customFormat="1" ht="77.25" thickBot="1">
      <c r="A696" s="7"/>
      <c r="B696" s="1314"/>
      <c r="C696" s="569" t="s">
        <v>791</v>
      </c>
      <c r="D696" s="129" t="s">
        <v>792</v>
      </c>
      <c r="E696" s="570">
        <v>0.06</v>
      </c>
      <c r="F696" s="507" t="s">
        <v>793</v>
      </c>
      <c r="G696" s="119" t="s">
        <v>774</v>
      </c>
      <c r="H696" s="571" t="s">
        <v>794</v>
      </c>
      <c r="I696" s="97">
        <v>0.16669999999999999</v>
      </c>
      <c r="J696" s="98"/>
      <c r="K696" s="572">
        <v>0.16669999999999999</v>
      </c>
      <c r="L696" s="98"/>
      <c r="M696" s="113">
        <v>0.16669999999999999</v>
      </c>
      <c r="N696" s="98"/>
      <c r="O696" s="97">
        <v>0.16669999999999999</v>
      </c>
      <c r="P696" s="170"/>
      <c r="Q696" s="572">
        <v>0.16669999999999999</v>
      </c>
      <c r="R696" s="98"/>
      <c r="S696" s="97">
        <v>0.16669999999999999</v>
      </c>
      <c r="T696" s="170"/>
      <c r="U696" s="113"/>
      <c r="V696" s="98"/>
      <c r="W696" s="166"/>
      <c r="X696" s="164"/>
      <c r="Y696" s="166"/>
      <c r="Z696" s="164"/>
      <c r="AA696" s="166"/>
      <c r="AB696" s="164"/>
      <c r="AC696" s="166"/>
      <c r="AD696" s="164"/>
      <c r="AE696" s="573"/>
      <c r="AF696" s="51"/>
      <c r="AG696" s="159">
        <f t="shared" si="61"/>
        <v>1.0002</v>
      </c>
      <c r="AH696" s="160">
        <f t="shared" si="61"/>
        <v>0</v>
      </c>
      <c r="AI696" s="49"/>
    </row>
    <row r="697" spans="1:35" ht="13.5" thickBot="1">
      <c r="B697" s="574"/>
      <c r="C697" s="574"/>
      <c r="D697" s="574"/>
      <c r="E697" s="574"/>
      <c r="F697" s="574"/>
      <c r="G697" s="574"/>
      <c r="H697" s="574"/>
    </row>
    <row r="698" spans="1:35" ht="21" customHeight="1" thickBot="1">
      <c r="B698" s="1315" t="s">
        <v>795</v>
      </c>
      <c r="C698" s="1316"/>
      <c r="D698" s="1317" t="s">
        <v>796</v>
      </c>
      <c r="E698" s="1318"/>
      <c r="F698" s="1318"/>
      <c r="G698" s="1318"/>
      <c r="H698" s="1319"/>
    </row>
    <row r="699" spans="1:35" ht="13.5" thickBot="1">
      <c r="B699" s="917" t="s">
        <v>28</v>
      </c>
      <c r="C699" s="922" t="s">
        <v>29</v>
      </c>
      <c r="D699" s="922" t="s">
        <v>30</v>
      </c>
      <c r="E699" s="922" t="s">
        <v>31</v>
      </c>
      <c r="F699" s="922" t="s">
        <v>32</v>
      </c>
      <c r="G699" s="922" t="s">
        <v>33</v>
      </c>
      <c r="H699" s="923" t="s">
        <v>34</v>
      </c>
      <c r="I699" s="776" t="s">
        <v>35</v>
      </c>
      <c r="J699" s="764"/>
      <c r="K699" s="776" t="s">
        <v>36</v>
      </c>
      <c r="L699" s="776"/>
      <c r="M699" s="763" t="s">
        <v>37</v>
      </c>
      <c r="N699" s="764"/>
      <c r="O699" s="776" t="s">
        <v>38</v>
      </c>
      <c r="P699" s="776"/>
      <c r="Q699" s="763" t="s">
        <v>39</v>
      </c>
      <c r="R699" s="764"/>
      <c r="S699" s="776" t="s">
        <v>40</v>
      </c>
      <c r="T699" s="776"/>
      <c r="U699" s="763" t="s">
        <v>41</v>
      </c>
      <c r="V699" s="764"/>
      <c r="W699" s="776" t="s">
        <v>42</v>
      </c>
      <c r="X699" s="776"/>
      <c r="Y699" s="763" t="s">
        <v>43</v>
      </c>
      <c r="Z699" s="764"/>
      <c r="AA699" s="776" t="s">
        <v>44</v>
      </c>
      <c r="AB699" s="776"/>
      <c r="AC699" s="763" t="s">
        <v>45</v>
      </c>
      <c r="AD699" s="764"/>
      <c r="AE699" s="776" t="s">
        <v>46</v>
      </c>
      <c r="AF699" s="776"/>
      <c r="AG699" s="731" t="s">
        <v>47</v>
      </c>
      <c r="AH699" s="731" t="s">
        <v>48</v>
      </c>
      <c r="AI699" s="731" t="s">
        <v>49</v>
      </c>
    </row>
    <row r="700" spans="1:35" ht="13.5" thickBot="1">
      <c r="B700" s="783"/>
      <c r="C700" s="784"/>
      <c r="D700" s="784"/>
      <c r="E700" s="784"/>
      <c r="F700" s="784"/>
      <c r="G700" s="784"/>
      <c r="H700" s="786"/>
      <c r="I700" s="421" t="s">
        <v>50</v>
      </c>
      <c r="J700" s="410" t="s">
        <v>51</v>
      </c>
      <c r="K700" s="418" t="s">
        <v>50</v>
      </c>
      <c r="L700" s="410" t="s">
        <v>51</v>
      </c>
      <c r="M700" s="418" t="s">
        <v>50</v>
      </c>
      <c r="N700" s="410" t="s">
        <v>51</v>
      </c>
      <c r="O700" s="418" t="s">
        <v>50</v>
      </c>
      <c r="P700" s="410" t="s">
        <v>51</v>
      </c>
      <c r="Q700" s="418" t="s">
        <v>50</v>
      </c>
      <c r="R700" s="410" t="s">
        <v>51</v>
      </c>
      <c r="S700" s="418" t="s">
        <v>50</v>
      </c>
      <c r="T700" s="410" t="s">
        <v>51</v>
      </c>
      <c r="U700" s="418" t="s">
        <v>50</v>
      </c>
      <c r="V700" s="410" t="s">
        <v>51</v>
      </c>
      <c r="W700" s="418" t="s">
        <v>50</v>
      </c>
      <c r="X700" s="410" t="s">
        <v>51</v>
      </c>
      <c r="Y700" s="418" t="s">
        <v>50</v>
      </c>
      <c r="Z700" s="410" t="s">
        <v>51</v>
      </c>
      <c r="AA700" s="418" t="s">
        <v>50</v>
      </c>
      <c r="AB700" s="410" t="s">
        <v>51</v>
      </c>
      <c r="AC700" s="418" t="s">
        <v>50</v>
      </c>
      <c r="AD700" s="410" t="s">
        <v>51</v>
      </c>
      <c r="AE700" s="418" t="s">
        <v>50</v>
      </c>
      <c r="AF700" s="410" t="s">
        <v>51</v>
      </c>
      <c r="AG700" s="757"/>
      <c r="AH700" s="757"/>
      <c r="AI700" s="757"/>
    </row>
    <row r="701" spans="1:35" ht="38.25">
      <c r="B701" s="964">
        <v>0.15</v>
      </c>
      <c r="C701" s="585" t="s">
        <v>397</v>
      </c>
      <c r="D701" s="198" t="s">
        <v>797</v>
      </c>
      <c r="E701" s="587">
        <v>0.4</v>
      </c>
      <c r="F701" s="586" t="s">
        <v>948</v>
      </c>
      <c r="G701" s="588" t="s">
        <v>361</v>
      </c>
      <c r="H701" s="515" t="s">
        <v>395</v>
      </c>
      <c r="I701" s="84"/>
      <c r="J701" s="83"/>
      <c r="K701" s="547"/>
      <c r="L701" s="83"/>
      <c r="M701" s="82"/>
      <c r="N701" s="83"/>
      <c r="O701" s="84"/>
      <c r="P701" s="85"/>
      <c r="Q701" s="547"/>
      <c r="R701" s="83"/>
      <c r="S701" s="84">
        <v>1</v>
      </c>
      <c r="T701" s="85"/>
      <c r="U701" s="82"/>
      <c r="V701" s="83"/>
      <c r="W701" s="40"/>
      <c r="X701" s="41"/>
      <c r="Y701" s="40"/>
      <c r="Z701" s="41"/>
      <c r="AA701" s="40"/>
      <c r="AB701" s="41"/>
      <c r="AC701" s="40"/>
      <c r="AD701" s="41"/>
      <c r="AE701" s="386"/>
      <c r="AF701" s="41"/>
      <c r="AG701" s="42">
        <v>1</v>
      </c>
      <c r="AH701" s="43">
        <f t="shared" ref="AH701:AH703" si="62">+J701+L701+N701+P701+R701+T701+V701+X701+Z701+AB701+AD701+AF701</f>
        <v>0</v>
      </c>
      <c r="AI701" s="44"/>
    </row>
    <row r="702" spans="1:35" ht="38.25">
      <c r="B702" s="1131"/>
      <c r="C702" s="575" t="s">
        <v>398</v>
      </c>
      <c r="D702" s="648" t="s">
        <v>798</v>
      </c>
      <c r="E702" s="576">
        <v>0.3</v>
      </c>
      <c r="F702" s="577" t="s">
        <v>930</v>
      </c>
      <c r="G702" s="578" t="s">
        <v>361</v>
      </c>
      <c r="H702" s="579" t="s">
        <v>395</v>
      </c>
      <c r="I702" s="92"/>
      <c r="J702" s="91"/>
      <c r="K702" s="551"/>
      <c r="L702" s="91"/>
      <c r="M702" s="90"/>
      <c r="N702" s="91"/>
      <c r="O702" s="92"/>
      <c r="P702" s="127"/>
      <c r="Q702" s="551"/>
      <c r="R702" s="91"/>
      <c r="S702" s="92">
        <v>1</v>
      </c>
      <c r="T702" s="127"/>
      <c r="U702" s="90"/>
      <c r="V702" s="91"/>
      <c r="W702" s="45"/>
      <c r="X702" s="46"/>
      <c r="Y702" s="45"/>
      <c r="Z702" s="46"/>
      <c r="AA702" s="45"/>
      <c r="AB702" s="46"/>
      <c r="AC702" s="45"/>
      <c r="AD702" s="46"/>
      <c r="AE702" s="580"/>
      <c r="AF702" s="46"/>
      <c r="AG702" s="47">
        <v>1</v>
      </c>
      <c r="AH702" s="48">
        <f t="shared" si="62"/>
        <v>0</v>
      </c>
      <c r="AI702" s="49"/>
    </row>
    <row r="703" spans="1:35" ht="39" thickBot="1">
      <c r="B703" s="1113"/>
      <c r="C703" s="590" t="s">
        <v>799</v>
      </c>
      <c r="D703" s="199" t="s">
        <v>221</v>
      </c>
      <c r="E703" s="581">
        <v>0.3</v>
      </c>
      <c r="F703" s="582" t="s">
        <v>930</v>
      </c>
      <c r="G703" s="583" t="s">
        <v>361</v>
      </c>
      <c r="H703" s="300" t="s">
        <v>395</v>
      </c>
      <c r="I703" s="97"/>
      <c r="J703" s="98"/>
      <c r="K703" s="572"/>
      <c r="L703" s="98"/>
      <c r="M703" s="113"/>
      <c r="N703" s="98"/>
      <c r="O703" s="97"/>
      <c r="P703" s="170"/>
      <c r="Q703" s="572"/>
      <c r="R703" s="98"/>
      <c r="S703" s="97">
        <v>1</v>
      </c>
      <c r="T703" s="170"/>
      <c r="U703" s="113"/>
      <c r="V703" s="98"/>
      <c r="W703" s="166"/>
      <c r="X703" s="164"/>
      <c r="Y703" s="166"/>
      <c r="Z703" s="164"/>
      <c r="AA703" s="166"/>
      <c r="AB703" s="164"/>
      <c r="AC703" s="166"/>
      <c r="AD703" s="164"/>
      <c r="AE703" s="573"/>
      <c r="AF703" s="164"/>
      <c r="AG703" s="47">
        <v>1</v>
      </c>
      <c r="AH703" s="48">
        <f t="shared" si="62"/>
        <v>0</v>
      </c>
      <c r="AI703" s="49"/>
    </row>
    <row r="704" spans="1:35" ht="18" customHeight="1" thickBot="1">
      <c r="B704" s="574"/>
      <c r="C704" s="574"/>
      <c r="D704" s="574"/>
      <c r="E704" s="584"/>
      <c r="F704" s="574"/>
      <c r="G704" s="574"/>
      <c r="H704" s="574"/>
    </row>
    <row r="705" spans="2:35" ht="21" customHeight="1" thickBot="1">
      <c r="B705" s="1315" t="s">
        <v>800</v>
      </c>
      <c r="C705" s="1316"/>
      <c r="D705" s="1320" t="s">
        <v>801</v>
      </c>
      <c r="E705" s="1321"/>
      <c r="F705" s="1321"/>
      <c r="G705" s="1321"/>
      <c r="H705" s="1322"/>
    </row>
    <row r="706" spans="2:35" ht="13.5" thickBot="1">
      <c r="B706" s="917" t="s">
        <v>28</v>
      </c>
      <c r="C706" s="922" t="s">
        <v>29</v>
      </c>
      <c r="D706" s="922" t="s">
        <v>30</v>
      </c>
      <c r="E706" s="922" t="s">
        <v>31</v>
      </c>
      <c r="F706" s="922" t="s">
        <v>32</v>
      </c>
      <c r="G706" s="922" t="s">
        <v>33</v>
      </c>
      <c r="H706" s="923" t="s">
        <v>34</v>
      </c>
      <c r="I706" s="776" t="s">
        <v>35</v>
      </c>
      <c r="J706" s="764"/>
      <c r="K706" s="776" t="s">
        <v>36</v>
      </c>
      <c r="L706" s="776"/>
      <c r="M706" s="763" t="s">
        <v>37</v>
      </c>
      <c r="N706" s="764"/>
      <c r="O706" s="776" t="s">
        <v>38</v>
      </c>
      <c r="P706" s="776"/>
      <c r="Q706" s="763" t="s">
        <v>39</v>
      </c>
      <c r="R706" s="764"/>
      <c r="S706" s="776" t="s">
        <v>40</v>
      </c>
      <c r="T706" s="776"/>
      <c r="U706" s="763" t="s">
        <v>41</v>
      </c>
      <c r="V706" s="764"/>
      <c r="W706" s="776" t="s">
        <v>42</v>
      </c>
      <c r="X706" s="776"/>
      <c r="Y706" s="763" t="s">
        <v>43</v>
      </c>
      <c r="Z706" s="764"/>
      <c r="AA706" s="776" t="s">
        <v>44</v>
      </c>
      <c r="AB706" s="776"/>
      <c r="AC706" s="763" t="s">
        <v>45</v>
      </c>
      <c r="AD706" s="764"/>
      <c r="AE706" s="776" t="s">
        <v>46</v>
      </c>
      <c r="AF706" s="776"/>
      <c r="AG706" s="731" t="s">
        <v>47</v>
      </c>
      <c r="AH706" s="731" t="s">
        <v>48</v>
      </c>
      <c r="AI706" s="731" t="s">
        <v>49</v>
      </c>
    </row>
    <row r="707" spans="2:35" ht="13.5" thickBot="1">
      <c r="B707" s="783"/>
      <c r="C707" s="784"/>
      <c r="D707" s="784"/>
      <c r="E707" s="784"/>
      <c r="F707" s="784"/>
      <c r="G707" s="784"/>
      <c r="H707" s="786"/>
      <c r="I707" s="421" t="s">
        <v>50</v>
      </c>
      <c r="J707" s="410" t="s">
        <v>51</v>
      </c>
      <c r="K707" s="418" t="s">
        <v>50</v>
      </c>
      <c r="L707" s="410" t="s">
        <v>51</v>
      </c>
      <c r="M707" s="418" t="s">
        <v>50</v>
      </c>
      <c r="N707" s="410" t="s">
        <v>51</v>
      </c>
      <c r="O707" s="418" t="s">
        <v>50</v>
      </c>
      <c r="P707" s="410" t="s">
        <v>51</v>
      </c>
      <c r="Q707" s="418" t="s">
        <v>50</v>
      </c>
      <c r="R707" s="410" t="s">
        <v>51</v>
      </c>
      <c r="S707" s="418" t="s">
        <v>50</v>
      </c>
      <c r="T707" s="410" t="s">
        <v>51</v>
      </c>
      <c r="U707" s="418" t="s">
        <v>50</v>
      </c>
      <c r="V707" s="410" t="s">
        <v>51</v>
      </c>
      <c r="W707" s="418" t="s">
        <v>50</v>
      </c>
      <c r="X707" s="410" t="s">
        <v>51</v>
      </c>
      <c r="Y707" s="418" t="s">
        <v>50</v>
      </c>
      <c r="Z707" s="410" t="s">
        <v>51</v>
      </c>
      <c r="AA707" s="418" t="s">
        <v>50</v>
      </c>
      <c r="AB707" s="410" t="s">
        <v>51</v>
      </c>
      <c r="AC707" s="418" t="s">
        <v>50</v>
      </c>
      <c r="AD707" s="410" t="s">
        <v>51</v>
      </c>
      <c r="AE707" s="418" t="s">
        <v>50</v>
      </c>
      <c r="AF707" s="410" t="s">
        <v>51</v>
      </c>
      <c r="AG707" s="757"/>
      <c r="AH707" s="757"/>
      <c r="AI707" s="757"/>
    </row>
    <row r="708" spans="2:35" ht="50.25" customHeight="1">
      <c r="B708" s="964">
        <v>0.15</v>
      </c>
      <c r="C708" s="585" t="s">
        <v>802</v>
      </c>
      <c r="D708" s="198" t="s">
        <v>343</v>
      </c>
      <c r="E708" s="587">
        <v>0.5</v>
      </c>
      <c r="F708" s="586" t="s">
        <v>949</v>
      </c>
      <c r="G708" s="588" t="s">
        <v>361</v>
      </c>
      <c r="H708" s="515" t="s">
        <v>803</v>
      </c>
      <c r="I708" s="82"/>
      <c r="J708" s="83"/>
      <c r="K708" s="547"/>
      <c r="L708" s="83"/>
      <c r="M708" s="82"/>
      <c r="N708" s="83"/>
      <c r="O708" s="84"/>
      <c r="P708" s="85"/>
      <c r="Q708" s="547"/>
      <c r="R708" s="83"/>
      <c r="S708" s="84">
        <v>1</v>
      </c>
      <c r="T708" s="85"/>
      <c r="U708" s="82"/>
      <c r="V708" s="83"/>
      <c r="W708" s="40"/>
      <c r="X708" s="41"/>
      <c r="Y708" s="40"/>
      <c r="Z708" s="41"/>
      <c r="AA708" s="40"/>
      <c r="AB708" s="41"/>
      <c r="AC708" s="40"/>
      <c r="AD708" s="41"/>
      <c r="AE708" s="386"/>
      <c r="AF708" s="41"/>
      <c r="AG708" s="42">
        <v>1</v>
      </c>
      <c r="AH708" s="43">
        <f t="shared" ref="AH708:AH709" si="63">+J708+L708+N708+P708+R708+T708+V708+X708+Z708+AB708+AD708+AF708</f>
        <v>0</v>
      </c>
      <c r="AI708" s="44"/>
    </row>
    <row r="709" spans="2:35" ht="39" thickBot="1">
      <c r="B709" s="1113"/>
      <c r="C709" s="589" t="s">
        <v>475</v>
      </c>
      <c r="D709" s="199" t="s">
        <v>804</v>
      </c>
      <c r="E709" s="581">
        <v>0.5</v>
      </c>
      <c r="F709" s="582" t="s">
        <v>950</v>
      </c>
      <c r="G709" s="583" t="s">
        <v>361</v>
      </c>
      <c r="H709" s="300" t="s">
        <v>803</v>
      </c>
      <c r="I709" s="101"/>
      <c r="J709" s="102"/>
      <c r="K709" s="372"/>
      <c r="L709" s="102"/>
      <c r="M709" s="101"/>
      <c r="N709" s="102"/>
      <c r="O709" s="99"/>
      <c r="P709" s="100"/>
      <c r="Q709" s="372"/>
      <c r="R709" s="102"/>
      <c r="S709" s="99">
        <v>1</v>
      </c>
      <c r="T709" s="100"/>
      <c r="U709" s="101"/>
      <c r="V709" s="102"/>
      <c r="W709" s="50"/>
      <c r="X709" s="51"/>
      <c r="Y709" s="50"/>
      <c r="Z709" s="51"/>
      <c r="AA709" s="50"/>
      <c r="AB709" s="51"/>
      <c r="AC709" s="50"/>
      <c r="AD709" s="51"/>
      <c r="AE709" s="183"/>
      <c r="AF709" s="51"/>
      <c r="AG709" s="52">
        <v>1</v>
      </c>
      <c r="AH709" s="53">
        <f t="shared" si="63"/>
        <v>0</v>
      </c>
      <c r="AI709" s="54"/>
    </row>
    <row r="710" spans="2:35" ht="13.5" thickBot="1"/>
    <row r="711" spans="2:35" ht="21" customHeight="1" thickBot="1">
      <c r="B711" s="1315" t="s">
        <v>805</v>
      </c>
      <c r="C711" s="1316"/>
      <c r="D711" s="1320" t="s">
        <v>801</v>
      </c>
      <c r="E711" s="1321"/>
      <c r="F711" s="1321"/>
      <c r="G711" s="1321"/>
      <c r="H711" s="1322"/>
    </row>
    <row r="712" spans="2:35" ht="13.5" thickBot="1">
      <c r="B712" s="917" t="s">
        <v>28</v>
      </c>
      <c r="C712" s="922" t="s">
        <v>29</v>
      </c>
      <c r="D712" s="922" t="s">
        <v>30</v>
      </c>
      <c r="E712" s="922" t="s">
        <v>31</v>
      </c>
      <c r="F712" s="922" t="s">
        <v>32</v>
      </c>
      <c r="G712" s="922" t="s">
        <v>33</v>
      </c>
      <c r="H712" s="923" t="s">
        <v>34</v>
      </c>
      <c r="I712" s="776" t="s">
        <v>35</v>
      </c>
      <c r="J712" s="764"/>
      <c r="K712" s="776" t="s">
        <v>36</v>
      </c>
      <c r="L712" s="776"/>
      <c r="M712" s="763" t="s">
        <v>37</v>
      </c>
      <c r="N712" s="764"/>
      <c r="O712" s="776" t="s">
        <v>38</v>
      </c>
      <c r="P712" s="776"/>
      <c r="Q712" s="763" t="s">
        <v>39</v>
      </c>
      <c r="R712" s="764"/>
      <c r="S712" s="776" t="s">
        <v>40</v>
      </c>
      <c r="T712" s="776"/>
      <c r="U712" s="763" t="s">
        <v>41</v>
      </c>
      <c r="V712" s="764"/>
      <c r="W712" s="776" t="s">
        <v>42</v>
      </c>
      <c r="X712" s="776"/>
      <c r="Y712" s="763" t="s">
        <v>43</v>
      </c>
      <c r="Z712" s="764"/>
      <c r="AA712" s="776" t="s">
        <v>44</v>
      </c>
      <c r="AB712" s="776"/>
      <c r="AC712" s="763" t="s">
        <v>45</v>
      </c>
      <c r="AD712" s="764"/>
      <c r="AE712" s="776" t="s">
        <v>46</v>
      </c>
      <c r="AF712" s="776"/>
      <c r="AG712" s="731" t="s">
        <v>47</v>
      </c>
      <c r="AH712" s="731" t="s">
        <v>48</v>
      </c>
      <c r="AI712" s="731" t="s">
        <v>49</v>
      </c>
    </row>
    <row r="713" spans="2:35" ht="13.5" thickBot="1">
      <c r="B713" s="783"/>
      <c r="C713" s="784"/>
      <c r="D713" s="784"/>
      <c r="E713" s="784"/>
      <c r="F713" s="784"/>
      <c r="G713" s="784"/>
      <c r="H713" s="786"/>
      <c r="I713" s="421" t="s">
        <v>50</v>
      </c>
      <c r="J713" s="410" t="s">
        <v>51</v>
      </c>
      <c r="K713" s="418" t="s">
        <v>50</v>
      </c>
      <c r="L713" s="410" t="s">
        <v>51</v>
      </c>
      <c r="M713" s="418" t="s">
        <v>50</v>
      </c>
      <c r="N713" s="410" t="s">
        <v>51</v>
      </c>
      <c r="O713" s="418" t="s">
        <v>50</v>
      </c>
      <c r="P713" s="410" t="s">
        <v>51</v>
      </c>
      <c r="Q713" s="418" t="s">
        <v>50</v>
      </c>
      <c r="R713" s="410" t="s">
        <v>51</v>
      </c>
      <c r="S713" s="418" t="s">
        <v>50</v>
      </c>
      <c r="T713" s="410" t="s">
        <v>51</v>
      </c>
      <c r="U713" s="418" t="s">
        <v>50</v>
      </c>
      <c r="V713" s="410" t="s">
        <v>51</v>
      </c>
      <c r="W713" s="418" t="s">
        <v>50</v>
      </c>
      <c r="X713" s="410" t="s">
        <v>51</v>
      </c>
      <c r="Y713" s="418" t="s">
        <v>50</v>
      </c>
      <c r="Z713" s="410" t="s">
        <v>51</v>
      </c>
      <c r="AA713" s="418" t="s">
        <v>50</v>
      </c>
      <c r="AB713" s="410" t="s">
        <v>51</v>
      </c>
      <c r="AC713" s="418" t="s">
        <v>50</v>
      </c>
      <c r="AD713" s="410" t="s">
        <v>51</v>
      </c>
      <c r="AE713" s="418" t="s">
        <v>50</v>
      </c>
      <c r="AF713" s="410" t="s">
        <v>51</v>
      </c>
      <c r="AG713" s="757"/>
      <c r="AH713" s="757"/>
      <c r="AI713" s="757"/>
    </row>
    <row r="714" spans="2:35" ht="39" thickBot="1">
      <c r="B714" s="420">
        <v>0.05</v>
      </c>
      <c r="C714" s="589">
        <v>7.1</v>
      </c>
      <c r="D714" s="199" t="s">
        <v>806</v>
      </c>
      <c r="E714" s="581">
        <v>1</v>
      </c>
      <c r="F714" s="582" t="s">
        <v>807</v>
      </c>
      <c r="G714" s="583" t="s">
        <v>361</v>
      </c>
      <c r="H714" s="300" t="s">
        <v>808</v>
      </c>
      <c r="I714" s="101"/>
      <c r="J714" s="102"/>
      <c r="K714" s="372"/>
      <c r="L714" s="102"/>
      <c r="M714" s="101">
        <v>0.5</v>
      </c>
      <c r="N714" s="102"/>
      <c r="O714" s="99"/>
      <c r="P714" s="100"/>
      <c r="Q714" s="372"/>
      <c r="R714" s="102"/>
      <c r="S714" s="99">
        <v>0.5</v>
      </c>
      <c r="T714" s="100"/>
      <c r="U714" s="101"/>
      <c r="V714" s="102"/>
      <c r="W714" s="50"/>
      <c r="X714" s="51"/>
      <c r="Y714" s="50"/>
      <c r="Z714" s="51"/>
      <c r="AA714" s="50"/>
      <c r="AB714" s="51"/>
      <c r="AC714" s="50"/>
      <c r="AD714" s="51"/>
      <c r="AE714" s="183"/>
      <c r="AF714" s="51"/>
      <c r="AG714" s="52">
        <v>1</v>
      </c>
      <c r="AH714" s="53">
        <f t="shared" ref="AH714" si="64">+J714+L714+N714+P714+R714+T714+V714+X714+Z714+AB714+AD714+AF714</f>
        <v>0</v>
      </c>
      <c r="AI714" s="54"/>
    </row>
    <row r="715" spans="2:35" ht="13.5" thickBot="1"/>
    <row r="716" spans="2:35">
      <c r="B716" s="772" t="s">
        <v>809</v>
      </c>
      <c r="C716" s="773"/>
      <c r="D716" s="774"/>
      <c r="E716" s="772" t="s">
        <v>99</v>
      </c>
      <c r="F716" s="773"/>
      <c r="G716" s="773"/>
      <c r="H716" s="774"/>
      <c r="I716" s="62"/>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5"/>
    </row>
    <row r="717" spans="2:35" ht="13.5" thickBot="1">
      <c r="B717" s="890" t="s">
        <v>27</v>
      </c>
      <c r="C717" s="891"/>
      <c r="D717" s="892"/>
      <c r="E717" s="406"/>
      <c r="F717" s="406"/>
      <c r="G717" s="406"/>
      <c r="H717" s="406"/>
      <c r="I717" s="57"/>
      <c r="J717" s="36"/>
      <c r="K717" s="36"/>
      <c r="L717" s="36"/>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7"/>
    </row>
    <row r="718" spans="2:35" ht="13.5" thickBot="1">
      <c r="B718" s="749" t="s">
        <v>28</v>
      </c>
      <c r="C718" s="749" t="s">
        <v>29</v>
      </c>
      <c r="D718" s="751" t="s">
        <v>30</v>
      </c>
      <c r="E718" s="751" t="s">
        <v>64</v>
      </c>
      <c r="F718" s="751" t="s">
        <v>32</v>
      </c>
      <c r="G718" s="753" t="s">
        <v>33</v>
      </c>
      <c r="H718" s="751" t="s">
        <v>34</v>
      </c>
      <c r="I718" s="763" t="s">
        <v>35</v>
      </c>
      <c r="J718" s="764"/>
      <c r="K718" s="776" t="s">
        <v>36</v>
      </c>
      <c r="L718" s="776"/>
      <c r="M718" s="763" t="s">
        <v>37</v>
      </c>
      <c r="N718" s="764"/>
      <c r="O718" s="776" t="s">
        <v>38</v>
      </c>
      <c r="P718" s="776"/>
      <c r="Q718" s="763" t="s">
        <v>39</v>
      </c>
      <c r="R718" s="764"/>
      <c r="S718" s="776" t="s">
        <v>40</v>
      </c>
      <c r="T718" s="776"/>
      <c r="U718" s="763" t="s">
        <v>41</v>
      </c>
      <c r="V718" s="764"/>
      <c r="W718" s="776" t="s">
        <v>42</v>
      </c>
      <c r="X718" s="776"/>
      <c r="Y718" s="763" t="s">
        <v>43</v>
      </c>
      <c r="Z718" s="764"/>
      <c r="AA718" s="776" t="s">
        <v>44</v>
      </c>
      <c r="AB718" s="776"/>
      <c r="AC718" s="763" t="s">
        <v>45</v>
      </c>
      <c r="AD718" s="764"/>
      <c r="AE718" s="776" t="s">
        <v>46</v>
      </c>
      <c r="AF718" s="776"/>
      <c r="AG718" s="731" t="s">
        <v>47</v>
      </c>
      <c r="AH718" s="731" t="s">
        <v>48</v>
      </c>
      <c r="AI718" s="731" t="s">
        <v>49</v>
      </c>
    </row>
    <row r="719" spans="2:35" ht="13.5" thickBot="1">
      <c r="B719" s="750"/>
      <c r="C719" s="750"/>
      <c r="D719" s="752"/>
      <c r="E719" s="752"/>
      <c r="F719" s="752"/>
      <c r="G719" s="754"/>
      <c r="H719" s="752"/>
      <c r="I719" s="39" t="s">
        <v>50</v>
      </c>
      <c r="J719" s="403" t="s">
        <v>51</v>
      </c>
      <c r="K719" s="39" t="s">
        <v>50</v>
      </c>
      <c r="L719" s="403" t="s">
        <v>51</v>
      </c>
      <c r="M719" s="39" t="s">
        <v>50</v>
      </c>
      <c r="N719" s="403" t="s">
        <v>51</v>
      </c>
      <c r="O719" s="39" t="s">
        <v>50</v>
      </c>
      <c r="P719" s="403" t="s">
        <v>51</v>
      </c>
      <c r="Q719" s="39" t="s">
        <v>50</v>
      </c>
      <c r="R719" s="403" t="s">
        <v>51</v>
      </c>
      <c r="S719" s="39" t="s">
        <v>50</v>
      </c>
      <c r="T719" s="403" t="s">
        <v>51</v>
      </c>
      <c r="U719" s="39" t="s">
        <v>50</v>
      </c>
      <c r="V719" s="403" t="s">
        <v>51</v>
      </c>
      <c r="W719" s="39" t="s">
        <v>50</v>
      </c>
      <c r="X719" s="403" t="s">
        <v>51</v>
      </c>
      <c r="Y719" s="39" t="s">
        <v>50</v>
      </c>
      <c r="Z719" s="403" t="s">
        <v>51</v>
      </c>
      <c r="AA719" s="39" t="s">
        <v>50</v>
      </c>
      <c r="AB719" s="403" t="s">
        <v>51</v>
      </c>
      <c r="AC719" s="39" t="s">
        <v>50</v>
      </c>
      <c r="AD719" s="403" t="s">
        <v>51</v>
      </c>
      <c r="AE719" s="39" t="s">
        <v>50</v>
      </c>
      <c r="AF719" s="403" t="s">
        <v>51</v>
      </c>
      <c r="AG719" s="732"/>
      <c r="AH719" s="732"/>
      <c r="AI719" s="732"/>
    </row>
    <row r="720" spans="2:35" ht="25.5">
      <c r="B720" s="834">
        <v>0.2</v>
      </c>
      <c r="C720" s="3" t="s">
        <v>810</v>
      </c>
      <c r="D720" s="77" t="s">
        <v>101</v>
      </c>
      <c r="E720" s="21">
        <v>0.7</v>
      </c>
      <c r="F720" s="21" t="s">
        <v>102</v>
      </c>
      <c r="G720" s="3"/>
      <c r="H720" s="5" t="s">
        <v>103</v>
      </c>
      <c r="I720" s="482"/>
      <c r="J720" s="483"/>
      <c r="K720" s="484"/>
      <c r="L720" s="483"/>
      <c r="M720" s="484">
        <v>0.5</v>
      </c>
      <c r="N720" s="483"/>
      <c r="O720" s="484"/>
      <c r="P720" s="483"/>
      <c r="Q720" s="484"/>
      <c r="R720" s="483"/>
      <c r="S720" s="484">
        <v>0.5</v>
      </c>
      <c r="T720" s="485"/>
      <c r="U720" s="486"/>
      <c r="V720" s="485"/>
      <c r="W720" s="486"/>
      <c r="X720" s="485"/>
      <c r="Y720" s="486"/>
      <c r="Z720" s="485"/>
      <c r="AA720" s="486"/>
      <c r="AB720" s="485"/>
      <c r="AC720" s="486"/>
      <c r="AD720" s="485"/>
      <c r="AE720" s="486"/>
      <c r="AF720" s="485"/>
      <c r="AG720" s="486">
        <f t="shared" ref="AG720:AH721" si="65">+I720+K720+M720+O720+Q720+S720+U720+W720+Y720+AA720+AC720+AE720</f>
        <v>1</v>
      </c>
      <c r="AH720" s="485">
        <f t="shared" si="65"/>
        <v>0</v>
      </c>
      <c r="AI720" s="67"/>
    </row>
    <row r="721" spans="2:35" ht="39" thickBot="1">
      <c r="B721" s="835"/>
      <c r="C721" s="8">
        <v>8.1999999999999993</v>
      </c>
      <c r="D721" s="115" t="s">
        <v>104</v>
      </c>
      <c r="E721" s="22">
        <v>0.3</v>
      </c>
      <c r="F721" s="22" t="s">
        <v>105</v>
      </c>
      <c r="G721" s="8"/>
      <c r="H721" s="10" t="s">
        <v>106</v>
      </c>
      <c r="I721" s="1385"/>
      <c r="J721" s="1373"/>
      <c r="K721" s="1385"/>
      <c r="L721" s="1373"/>
      <c r="M721" s="1385"/>
      <c r="N721" s="1386"/>
      <c r="O721" s="1387">
        <v>0.33333333333333337</v>
      </c>
      <c r="P721" s="1386"/>
      <c r="Q721" s="1387">
        <v>0.33333333333333337</v>
      </c>
      <c r="R721" s="1386"/>
      <c r="S721" s="1387">
        <v>0.33333333333333337</v>
      </c>
      <c r="T721" s="487"/>
      <c r="U721" s="488"/>
      <c r="V721" s="487"/>
      <c r="W721" s="488"/>
      <c r="X721" s="487"/>
      <c r="Y721" s="488"/>
      <c r="Z721" s="487"/>
      <c r="AA721" s="488"/>
      <c r="AB721" s="487"/>
      <c r="AC721" s="488"/>
      <c r="AD721" s="487"/>
      <c r="AE721" s="488"/>
      <c r="AF721" s="487"/>
      <c r="AG721" s="488">
        <f t="shared" si="65"/>
        <v>1</v>
      </c>
      <c r="AH721" s="487">
        <f t="shared" si="65"/>
        <v>0</v>
      </c>
      <c r="AI721" s="72"/>
    </row>
    <row r="722" spans="2:35" s="213" customFormat="1" ht="13.5" thickBot="1"/>
    <row r="723" spans="2:35" s="2" customFormat="1">
      <c r="B723" s="765" t="s">
        <v>4</v>
      </c>
      <c r="C723" s="766"/>
      <c r="D723" s="767" t="s">
        <v>5</v>
      </c>
      <c r="E723" s="768"/>
      <c r="F723" s="768"/>
      <c r="G723" s="768"/>
      <c r="H723" s="768"/>
      <c r="I723" s="768"/>
      <c r="J723" s="769"/>
      <c r="K723" s="933" t="s">
        <v>811</v>
      </c>
      <c r="L723" s="934"/>
      <c r="M723" s="934"/>
      <c r="N723" s="934"/>
      <c r="O723" s="934"/>
      <c r="P723" s="934"/>
      <c r="Q723" s="934"/>
      <c r="R723" s="934"/>
      <c r="S723" s="934"/>
      <c r="T723" s="934"/>
      <c r="U723" s="934"/>
      <c r="V723" s="934"/>
      <c r="W723" s="934"/>
      <c r="X723" s="934"/>
      <c r="Y723" s="934"/>
      <c r="Z723" s="934"/>
      <c r="AA723" s="934"/>
      <c r="AB723" s="934"/>
      <c r="AC723" s="934"/>
      <c r="AD723" s="934"/>
      <c r="AE723" s="934"/>
      <c r="AF723" s="934"/>
      <c r="AG723" s="934"/>
      <c r="AH723" s="934"/>
      <c r="AI723" s="935"/>
    </row>
    <row r="724" spans="2:35" s="2" customFormat="1">
      <c r="B724" s="839">
        <v>2016</v>
      </c>
      <c r="C724" s="840"/>
      <c r="D724" s="843" t="s">
        <v>7</v>
      </c>
      <c r="E724" s="844"/>
      <c r="F724" s="844"/>
      <c r="G724" s="844"/>
      <c r="H724" s="844"/>
      <c r="I724" s="844"/>
      <c r="J724" s="845"/>
      <c r="K724" s="940" t="s">
        <v>812</v>
      </c>
      <c r="L724" s="941"/>
      <c r="M724" s="941"/>
      <c r="N724" s="941"/>
      <c r="O724" s="941"/>
      <c r="P724" s="941"/>
      <c r="Q724" s="941"/>
      <c r="R724" s="941"/>
      <c r="S724" s="941"/>
      <c r="T724" s="941"/>
      <c r="U724" s="941"/>
      <c r="V724" s="941"/>
      <c r="W724" s="941"/>
      <c r="X724" s="941"/>
      <c r="Y724" s="941"/>
      <c r="Z724" s="941"/>
      <c r="AA724" s="941"/>
      <c r="AB724" s="941"/>
      <c r="AC724" s="941"/>
      <c r="AD724" s="941"/>
      <c r="AE724" s="941"/>
      <c r="AF724" s="941"/>
      <c r="AG724" s="941"/>
      <c r="AH724" s="941"/>
      <c r="AI724" s="942"/>
    </row>
    <row r="725" spans="2:35" s="2" customFormat="1" ht="13.5" thickBot="1">
      <c r="B725" s="841"/>
      <c r="C725" s="842"/>
      <c r="D725" s="849" t="s">
        <v>9</v>
      </c>
      <c r="E725" s="850"/>
      <c r="F725" s="850"/>
      <c r="G725" s="850"/>
      <c r="H725" s="850"/>
      <c r="I725" s="850"/>
      <c r="J725" s="851"/>
      <c r="K725" s="943" t="s">
        <v>813</v>
      </c>
      <c r="L725" s="944"/>
      <c r="M725" s="944"/>
      <c r="N725" s="944"/>
      <c r="O725" s="944"/>
      <c r="P725" s="944"/>
      <c r="Q725" s="944"/>
      <c r="R725" s="944"/>
      <c r="S725" s="944"/>
      <c r="T725" s="944"/>
      <c r="U725" s="944"/>
      <c r="V725" s="944"/>
      <c r="W725" s="944"/>
      <c r="X725" s="944"/>
      <c r="Y725" s="944"/>
      <c r="Z725" s="944"/>
      <c r="AA725" s="944"/>
      <c r="AB725" s="944"/>
      <c r="AC725" s="944"/>
      <c r="AD725" s="944"/>
      <c r="AE725" s="944"/>
      <c r="AF725" s="944"/>
      <c r="AG725" s="944"/>
      <c r="AH725" s="944"/>
      <c r="AI725" s="945"/>
    </row>
    <row r="726" spans="2:35" ht="13.5" thickBot="1"/>
    <row r="727" spans="2:35" s="2" customFormat="1" ht="15.75" customHeight="1">
      <c r="B727" s="787" t="s">
        <v>11</v>
      </c>
      <c r="C727" s="790" t="s">
        <v>12</v>
      </c>
      <c r="D727" s="791"/>
      <c r="E727" s="792" t="s">
        <v>814</v>
      </c>
      <c r="F727" s="793"/>
      <c r="G727" s="793"/>
      <c r="H727" s="793"/>
      <c r="I727" s="793"/>
      <c r="J727" s="793"/>
      <c r="K727" s="793"/>
      <c r="L727" s="793"/>
      <c r="M727" s="793"/>
      <c r="N727" s="793"/>
      <c r="O727" s="794"/>
      <c r="P727" s="949" t="s">
        <v>14</v>
      </c>
      <c r="Q727" s="950"/>
      <c r="R727" s="951"/>
      <c r="S727" s="804" t="s">
        <v>15</v>
      </c>
      <c r="T727" s="1323"/>
      <c r="U727" s="1327" t="s">
        <v>228</v>
      </c>
      <c r="V727" s="1327"/>
      <c r="W727" s="1327"/>
      <c r="X727" s="1327"/>
      <c r="Y727" s="1327"/>
      <c r="Z727" s="1327"/>
      <c r="AA727" s="1327"/>
      <c r="AB727" s="1327"/>
      <c r="AC727" s="1327"/>
      <c r="AD727" s="1327"/>
      <c r="AE727" s="1327"/>
      <c r="AF727" s="1327"/>
      <c r="AG727" s="1327"/>
      <c r="AH727" s="1327"/>
      <c r="AI727" s="1327"/>
    </row>
    <row r="728" spans="2:35" s="2" customFormat="1" ht="15.75" customHeight="1">
      <c r="B728" s="788"/>
      <c r="C728" s="814" t="s">
        <v>17</v>
      </c>
      <c r="D728" s="815"/>
      <c r="E728" s="816" t="s">
        <v>488</v>
      </c>
      <c r="F728" s="817"/>
      <c r="G728" s="817"/>
      <c r="H728" s="817"/>
      <c r="I728" s="817"/>
      <c r="J728" s="817"/>
      <c r="K728" s="817"/>
      <c r="L728" s="817"/>
      <c r="M728" s="817"/>
      <c r="N728" s="817"/>
      <c r="O728" s="818"/>
      <c r="P728" s="952"/>
      <c r="Q728" s="953"/>
      <c r="R728" s="954"/>
      <c r="S728" s="806"/>
      <c r="T728" s="1324"/>
      <c r="U728" s="1327"/>
      <c r="V728" s="1327"/>
      <c r="W728" s="1327"/>
      <c r="X728" s="1327"/>
      <c r="Y728" s="1327"/>
      <c r="Z728" s="1327"/>
      <c r="AA728" s="1327"/>
      <c r="AB728" s="1327"/>
      <c r="AC728" s="1327"/>
      <c r="AD728" s="1327"/>
      <c r="AE728" s="1327"/>
      <c r="AF728" s="1327"/>
      <c r="AG728" s="1327"/>
      <c r="AH728" s="1327"/>
      <c r="AI728" s="1327"/>
    </row>
    <row r="729" spans="2:35" s="2" customFormat="1" ht="15.75" customHeight="1">
      <c r="B729" s="788"/>
      <c r="C729" s="814" t="s">
        <v>19</v>
      </c>
      <c r="D729" s="815"/>
      <c r="E729" s="816" t="s">
        <v>489</v>
      </c>
      <c r="F729" s="817"/>
      <c r="G729" s="817"/>
      <c r="H729" s="817"/>
      <c r="I729" s="817"/>
      <c r="J729" s="817"/>
      <c r="K729" s="817"/>
      <c r="L729" s="817"/>
      <c r="M729" s="817"/>
      <c r="N729" s="817"/>
      <c r="O729" s="818"/>
      <c r="P729" s="952"/>
      <c r="Q729" s="953"/>
      <c r="R729" s="954"/>
      <c r="S729" s="819" t="s">
        <v>21</v>
      </c>
      <c r="T729" s="1325"/>
      <c r="U729" s="1327" t="s">
        <v>815</v>
      </c>
      <c r="V729" s="1327"/>
      <c r="W729" s="1327"/>
      <c r="X729" s="1327"/>
      <c r="Y729" s="1327"/>
      <c r="Z729" s="1327"/>
      <c r="AA729" s="1327"/>
      <c r="AB729" s="1327"/>
      <c r="AC729" s="1327"/>
      <c r="AD729" s="1327"/>
      <c r="AE729" s="1327"/>
      <c r="AF729" s="1327"/>
      <c r="AG729" s="1327"/>
      <c r="AH729" s="1327"/>
      <c r="AI729" s="1327"/>
    </row>
    <row r="730" spans="2:35" s="2" customFormat="1" ht="15.75" customHeight="1" thickBot="1">
      <c r="B730" s="789"/>
      <c r="C730" s="829" t="s">
        <v>23</v>
      </c>
      <c r="D730" s="830"/>
      <c r="E730" s="831" t="s">
        <v>816</v>
      </c>
      <c r="F730" s="832"/>
      <c r="G730" s="832"/>
      <c r="H730" s="832"/>
      <c r="I730" s="832"/>
      <c r="J730" s="832"/>
      <c r="K730" s="832"/>
      <c r="L730" s="832"/>
      <c r="M730" s="832"/>
      <c r="N730" s="832"/>
      <c r="O730" s="833"/>
      <c r="P730" s="955"/>
      <c r="Q730" s="956"/>
      <c r="R730" s="957"/>
      <c r="S730" s="821"/>
      <c r="T730" s="1326"/>
      <c r="U730" s="1327"/>
      <c r="V730" s="1327"/>
      <c r="W730" s="1327"/>
      <c r="X730" s="1327"/>
      <c r="Y730" s="1327"/>
      <c r="Z730" s="1327"/>
      <c r="AA730" s="1327"/>
      <c r="AB730" s="1327"/>
      <c r="AC730" s="1327"/>
      <c r="AD730" s="1327"/>
      <c r="AE730" s="1327"/>
      <c r="AF730" s="1327"/>
      <c r="AG730" s="1327"/>
      <c r="AH730" s="1327"/>
      <c r="AI730" s="1327"/>
    </row>
    <row r="731" spans="2:35" ht="13.5" thickBot="1"/>
    <row r="732" spans="2:35" ht="15.75" customHeight="1">
      <c r="B732" s="772" t="s">
        <v>357</v>
      </c>
      <c r="C732" s="773"/>
      <c r="D732" s="774"/>
      <c r="E732" s="772" t="s">
        <v>817</v>
      </c>
      <c r="F732" s="773"/>
      <c r="G732" s="773"/>
      <c r="H732" s="774"/>
      <c r="I732" s="34"/>
      <c r="J732" s="34"/>
      <c r="K732" s="34"/>
      <c r="L732" s="34"/>
      <c r="M732" s="34"/>
      <c r="N732" s="34"/>
      <c r="O732" s="34"/>
      <c r="P732" s="34"/>
      <c r="Q732" s="34"/>
      <c r="R732" s="34"/>
      <c r="S732" s="34"/>
      <c r="T732" s="34"/>
      <c r="U732" s="34"/>
      <c r="V732" s="34"/>
      <c r="W732" s="34"/>
      <c r="X732" s="34"/>
      <c r="Y732" s="34"/>
      <c r="Z732" s="34"/>
      <c r="AA732" s="34"/>
      <c r="AB732" s="34"/>
      <c r="AC732" s="34"/>
      <c r="AD732" s="34"/>
      <c r="AE732" s="34"/>
      <c r="AF732" s="34"/>
      <c r="AG732" s="34"/>
      <c r="AH732" s="34"/>
      <c r="AI732" s="35"/>
    </row>
    <row r="733" spans="2:35" ht="15.75" customHeight="1" thickBot="1">
      <c r="B733" s="780"/>
      <c r="C733" s="781"/>
      <c r="D733" s="782"/>
      <c r="E733" s="412"/>
      <c r="F733" s="412"/>
      <c r="G733" s="412"/>
      <c r="H733" s="413"/>
      <c r="I733" s="36"/>
      <c r="J733" s="36"/>
      <c r="K733" s="36"/>
      <c r="L733" s="36"/>
      <c r="M733" s="36"/>
      <c r="N733" s="36"/>
      <c r="O733" s="36"/>
      <c r="P733" s="36"/>
      <c r="Q733" s="36"/>
      <c r="R733" s="36"/>
      <c r="S733" s="36"/>
      <c r="T733" s="36"/>
      <c r="U733" s="36"/>
      <c r="V733" s="36"/>
      <c r="W733" s="36"/>
      <c r="X733" s="36"/>
      <c r="Y733" s="36"/>
      <c r="Z733" s="36"/>
      <c r="AA733" s="36"/>
      <c r="AB733" s="36"/>
      <c r="AC733" s="36"/>
      <c r="AD733" s="36"/>
      <c r="AE733" s="36"/>
      <c r="AF733" s="36"/>
      <c r="AG733" s="36"/>
      <c r="AH733" s="36"/>
      <c r="AI733" s="37"/>
    </row>
    <row r="734" spans="2:35" ht="13.5" thickBot="1">
      <c r="B734" s="1128" t="s">
        <v>28</v>
      </c>
      <c r="C734" s="917" t="s">
        <v>29</v>
      </c>
      <c r="D734" s="922" t="s">
        <v>30</v>
      </c>
      <c r="E734" s="922" t="s">
        <v>31</v>
      </c>
      <c r="F734" s="922" t="s">
        <v>32</v>
      </c>
      <c r="G734" s="753" t="s">
        <v>33</v>
      </c>
      <c r="H734" s="923" t="s">
        <v>34</v>
      </c>
      <c r="I734" s="776" t="s">
        <v>35</v>
      </c>
      <c r="J734" s="764"/>
      <c r="K734" s="776" t="s">
        <v>36</v>
      </c>
      <c r="L734" s="776"/>
      <c r="M734" s="763" t="s">
        <v>37</v>
      </c>
      <c r="N734" s="764"/>
      <c r="O734" s="776" t="s">
        <v>38</v>
      </c>
      <c r="P734" s="776"/>
      <c r="Q734" s="763" t="s">
        <v>39</v>
      </c>
      <c r="R734" s="764"/>
      <c r="S734" s="776" t="s">
        <v>40</v>
      </c>
      <c r="T734" s="776"/>
      <c r="U734" s="763" t="s">
        <v>41</v>
      </c>
      <c r="V734" s="764"/>
      <c r="W734" s="763" t="s">
        <v>42</v>
      </c>
      <c r="X734" s="764"/>
      <c r="Y734" s="763" t="s">
        <v>43</v>
      </c>
      <c r="Z734" s="764"/>
      <c r="AA734" s="763" t="s">
        <v>44</v>
      </c>
      <c r="AB734" s="764"/>
      <c r="AC734" s="763" t="s">
        <v>45</v>
      </c>
      <c r="AD734" s="764"/>
      <c r="AE734" s="763" t="s">
        <v>46</v>
      </c>
      <c r="AF734" s="764"/>
      <c r="AG734" s="731" t="s">
        <v>47</v>
      </c>
      <c r="AH734" s="731" t="s">
        <v>48</v>
      </c>
      <c r="AI734" s="731" t="s">
        <v>49</v>
      </c>
    </row>
    <row r="735" spans="2:35" ht="13.5" thickBot="1">
      <c r="B735" s="1129"/>
      <c r="C735" s="750"/>
      <c r="D735" s="752"/>
      <c r="E735" s="752"/>
      <c r="F735" s="752"/>
      <c r="G735" s="754"/>
      <c r="H735" s="924"/>
      <c r="I735" s="421" t="s">
        <v>50</v>
      </c>
      <c r="J735" s="410" t="s">
        <v>51</v>
      </c>
      <c r="K735" s="418" t="s">
        <v>50</v>
      </c>
      <c r="L735" s="410" t="s">
        <v>51</v>
      </c>
      <c r="M735" s="418" t="s">
        <v>50</v>
      </c>
      <c r="N735" s="410" t="s">
        <v>51</v>
      </c>
      <c r="O735" s="418" t="s">
        <v>50</v>
      </c>
      <c r="P735" s="410" t="s">
        <v>51</v>
      </c>
      <c r="Q735" s="418" t="s">
        <v>50</v>
      </c>
      <c r="R735" s="410" t="s">
        <v>51</v>
      </c>
      <c r="S735" s="418" t="s">
        <v>50</v>
      </c>
      <c r="T735" s="410" t="s">
        <v>51</v>
      </c>
      <c r="U735" s="418" t="s">
        <v>50</v>
      </c>
      <c r="V735" s="410" t="s">
        <v>51</v>
      </c>
      <c r="W735" s="418" t="s">
        <v>50</v>
      </c>
      <c r="X735" s="410" t="s">
        <v>51</v>
      </c>
      <c r="Y735" s="418" t="s">
        <v>50</v>
      </c>
      <c r="Z735" s="410" t="s">
        <v>51</v>
      </c>
      <c r="AA735" s="418" t="s">
        <v>50</v>
      </c>
      <c r="AB735" s="410" t="s">
        <v>51</v>
      </c>
      <c r="AC735" s="418" t="s">
        <v>50</v>
      </c>
      <c r="AD735" s="410" t="s">
        <v>51</v>
      </c>
      <c r="AE735" s="418" t="s">
        <v>50</v>
      </c>
      <c r="AF735" s="410" t="s">
        <v>51</v>
      </c>
      <c r="AG735" s="757"/>
      <c r="AH735" s="757"/>
      <c r="AI735" s="757"/>
    </row>
    <row r="736" spans="2:35" ht="89.25">
      <c r="B736" s="964">
        <v>0.1</v>
      </c>
      <c r="C736" s="3" t="s">
        <v>52</v>
      </c>
      <c r="D736" s="77" t="s">
        <v>818</v>
      </c>
      <c r="E736" s="21">
        <v>0.2</v>
      </c>
      <c r="F736" s="3" t="s">
        <v>819</v>
      </c>
      <c r="G736" s="591"/>
      <c r="H736" s="592" t="s">
        <v>820</v>
      </c>
      <c r="I736" s="125">
        <v>1</v>
      </c>
      <c r="J736" s="110"/>
      <c r="K736" s="125"/>
      <c r="L736" s="126"/>
      <c r="M736" s="109"/>
      <c r="N736" s="110"/>
      <c r="O736" s="82"/>
      <c r="P736" s="83"/>
      <c r="Q736" s="82"/>
      <c r="R736" s="83"/>
      <c r="S736" s="125"/>
      <c r="T736" s="126"/>
      <c r="U736" s="109"/>
      <c r="V736" s="110"/>
      <c r="W736" s="109"/>
      <c r="X736" s="110"/>
      <c r="Y736" s="109"/>
      <c r="Z736" s="110"/>
      <c r="AA736" s="109"/>
      <c r="AB736" s="110"/>
      <c r="AC736" s="109"/>
      <c r="AD736" s="110"/>
      <c r="AE736" s="109"/>
      <c r="AF736" s="110"/>
      <c r="AG736" s="93">
        <f t="shared" ref="AG736:AH738" si="66">+I736+K736+M736+O736+Q736+S736+U736+W736+Y736+AA736+AC736+AE736</f>
        <v>1</v>
      </c>
      <c r="AH736" s="94">
        <f t="shared" si="66"/>
        <v>0</v>
      </c>
      <c r="AI736" s="60"/>
    </row>
    <row r="737" spans="2:35" ht="63.75">
      <c r="B737" s="1094"/>
      <c r="C737" s="6" t="s">
        <v>56</v>
      </c>
      <c r="D737" s="78" t="s">
        <v>821</v>
      </c>
      <c r="E737" s="131">
        <v>0.2</v>
      </c>
      <c r="F737" s="6" t="s">
        <v>822</v>
      </c>
      <c r="G737" s="593"/>
      <c r="H737" s="594" t="s">
        <v>823</v>
      </c>
      <c r="I737" s="125"/>
      <c r="J737" s="110"/>
      <c r="K737" s="90">
        <v>1</v>
      </c>
      <c r="L737" s="126"/>
      <c r="M737" s="109"/>
      <c r="N737" s="110"/>
      <c r="O737" s="109"/>
      <c r="P737" s="110"/>
      <c r="Q737" s="417"/>
      <c r="R737" s="110"/>
      <c r="S737" s="125"/>
      <c r="T737" s="126"/>
      <c r="U737" s="109"/>
      <c r="V737" s="110"/>
      <c r="W737" s="109"/>
      <c r="X737" s="110"/>
      <c r="Y737" s="109"/>
      <c r="Z737" s="110"/>
      <c r="AA737" s="109"/>
      <c r="AB737" s="110"/>
      <c r="AC737" s="417"/>
      <c r="AD737" s="110"/>
      <c r="AE737" s="109"/>
      <c r="AF737" s="110"/>
      <c r="AG737" s="93">
        <f t="shared" si="66"/>
        <v>1</v>
      </c>
      <c r="AH737" s="94">
        <f t="shared" si="66"/>
        <v>0</v>
      </c>
      <c r="AI737" s="60"/>
    </row>
    <row r="738" spans="2:35" ht="51.75" thickBot="1">
      <c r="B738" s="965"/>
      <c r="C738" s="8" t="s">
        <v>59</v>
      </c>
      <c r="D738" s="79" t="s">
        <v>824</v>
      </c>
      <c r="E738" s="22">
        <v>0.6</v>
      </c>
      <c r="F738" s="8" t="s">
        <v>825</v>
      </c>
      <c r="G738" s="595"/>
      <c r="H738" s="596" t="s">
        <v>826</v>
      </c>
      <c r="I738" s="99"/>
      <c r="J738" s="100"/>
      <c r="K738" s="597"/>
      <c r="L738" s="102"/>
      <c r="M738" s="101"/>
      <c r="N738" s="102"/>
      <c r="O738" s="101"/>
      <c r="P738" s="102"/>
      <c r="Q738" s="113">
        <v>1</v>
      </c>
      <c r="R738" s="102"/>
      <c r="S738" s="99"/>
      <c r="T738" s="100"/>
      <c r="U738" s="101"/>
      <c r="V738" s="102"/>
      <c r="W738" s="101"/>
      <c r="X738" s="102"/>
      <c r="Y738" s="101"/>
      <c r="Z738" s="102"/>
      <c r="AA738" s="101"/>
      <c r="AB738" s="102"/>
      <c r="AC738" s="109">
        <v>0</v>
      </c>
      <c r="AD738" s="102"/>
      <c r="AE738" s="101"/>
      <c r="AF738" s="102"/>
      <c r="AG738" s="93">
        <f t="shared" si="66"/>
        <v>1</v>
      </c>
      <c r="AH738" s="94">
        <f t="shared" si="66"/>
        <v>0</v>
      </c>
      <c r="AI738" s="54"/>
    </row>
    <row r="739" spans="2:35" s="213" customFormat="1" ht="13.5" thickBot="1"/>
    <row r="740" spans="2:35" ht="15.75" customHeight="1">
      <c r="B740" s="1328" t="s">
        <v>827</v>
      </c>
      <c r="C740" s="1329"/>
      <c r="D740" s="1329"/>
      <c r="E740" s="1329" t="s">
        <v>828</v>
      </c>
      <c r="F740" s="1329"/>
      <c r="G740" s="1329"/>
      <c r="H740" s="1330"/>
      <c r="I740" s="34"/>
      <c r="J740" s="34"/>
      <c r="K740" s="34"/>
      <c r="L740" s="34"/>
      <c r="M740" s="34"/>
      <c r="N740" s="34"/>
      <c r="O740" s="34"/>
      <c r="P740" s="34"/>
      <c r="Q740" s="34"/>
      <c r="R740" s="34"/>
      <c r="S740" s="34"/>
      <c r="T740" s="34"/>
      <c r="U740" s="34"/>
      <c r="V740" s="34"/>
      <c r="W740" s="34"/>
      <c r="X740" s="34"/>
      <c r="Y740" s="34"/>
      <c r="Z740" s="34"/>
      <c r="AA740" s="34"/>
      <c r="AB740" s="34"/>
      <c r="AC740" s="34"/>
      <c r="AD740" s="34"/>
      <c r="AE740" s="34"/>
      <c r="AF740" s="34"/>
      <c r="AG740" s="34"/>
      <c r="AH740" s="34"/>
      <c r="AI740" s="35"/>
    </row>
    <row r="741" spans="2:35" ht="15.75" customHeight="1" thickBot="1">
      <c r="B741" s="1331" t="s">
        <v>27</v>
      </c>
      <c r="C741" s="1332"/>
      <c r="D741" s="1332"/>
      <c r="E741" s="598"/>
      <c r="F741" s="598"/>
      <c r="G741" s="598"/>
      <c r="H741" s="599"/>
      <c r="I741" s="36"/>
      <c r="J741" s="36"/>
      <c r="K741" s="36"/>
      <c r="L741" s="36"/>
      <c r="M741" s="36"/>
      <c r="N741" s="36"/>
      <c r="O741" s="36"/>
      <c r="P741" s="36"/>
      <c r="Q741" s="36"/>
      <c r="R741" s="36"/>
      <c r="S741" s="36"/>
      <c r="T741" s="36"/>
      <c r="U741" s="36"/>
      <c r="V741" s="36"/>
      <c r="W741" s="36"/>
      <c r="X741" s="36"/>
      <c r="Y741" s="36"/>
      <c r="Z741" s="36"/>
      <c r="AA741" s="36"/>
      <c r="AB741" s="36"/>
      <c r="AC741" s="36"/>
      <c r="AD741" s="36"/>
      <c r="AE741" s="36"/>
      <c r="AF741" s="36"/>
      <c r="AG741" s="36"/>
      <c r="AH741" s="36"/>
      <c r="AI741" s="37"/>
    </row>
    <row r="742" spans="2:35" ht="13.5" customHeight="1" thickBot="1">
      <c r="B742" s="749" t="s">
        <v>28</v>
      </c>
      <c r="C742" s="751" t="s">
        <v>29</v>
      </c>
      <c r="D742" s="751" t="s">
        <v>30</v>
      </c>
      <c r="E742" s="751" t="s">
        <v>31</v>
      </c>
      <c r="F742" s="751" t="s">
        <v>32</v>
      </c>
      <c r="G742" s="751" t="s">
        <v>33</v>
      </c>
      <c r="H742" s="785" t="s">
        <v>34</v>
      </c>
      <c r="I742" s="776" t="s">
        <v>35</v>
      </c>
      <c r="J742" s="764"/>
      <c r="K742" s="763" t="s">
        <v>36</v>
      </c>
      <c r="L742" s="764"/>
      <c r="M742" s="776" t="s">
        <v>37</v>
      </c>
      <c r="N742" s="764"/>
      <c r="O742" s="763" t="s">
        <v>38</v>
      </c>
      <c r="P742" s="764"/>
      <c r="Q742" s="763" t="s">
        <v>39</v>
      </c>
      <c r="R742" s="764"/>
      <c r="S742" s="763" t="s">
        <v>40</v>
      </c>
      <c r="T742" s="764"/>
      <c r="U742" s="763" t="s">
        <v>41</v>
      </c>
      <c r="V742" s="764"/>
      <c r="W742" s="763" t="s">
        <v>42</v>
      </c>
      <c r="X742" s="764"/>
      <c r="Y742" s="763" t="s">
        <v>43</v>
      </c>
      <c r="Z742" s="764"/>
      <c r="AA742" s="763" t="s">
        <v>44</v>
      </c>
      <c r="AB742" s="764"/>
      <c r="AC742" s="763" t="s">
        <v>45</v>
      </c>
      <c r="AD742" s="764"/>
      <c r="AE742" s="763" t="s">
        <v>46</v>
      </c>
      <c r="AF742" s="764"/>
      <c r="AG742" s="731" t="s">
        <v>47</v>
      </c>
      <c r="AH742" s="731" t="s">
        <v>48</v>
      </c>
      <c r="AI742" s="731" t="s">
        <v>49</v>
      </c>
    </row>
    <row r="743" spans="2:35" ht="27" customHeight="1" thickBot="1">
      <c r="B743" s="783"/>
      <c r="C743" s="784"/>
      <c r="D743" s="784"/>
      <c r="E743" s="784"/>
      <c r="F743" s="784"/>
      <c r="G743" s="784"/>
      <c r="H743" s="786"/>
      <c r="I743" s="421" t="s">
        <v>50</v>
      </c>
      <c r="J743" s="410" t="s">
        <v>51</v>
      </c>
      <c r="K743" s="418" t="s">
        <v>50</v>
      </c>
      <c r="L743" s="410" t="s">
        <v>51</v>
      </c>
      <c r="M743" s="421" t="s">
        <v>50</v>
      </c>
      <c r="N743" s="410" t="s">
        <v>51</v>
      </c>
      <c r="O743" s="418" t="s">
        <v>50</v>
      </c>
      <c r="P743" s="410" t="s">
        <v>51</v>
      </c>
      <c r="Q743" s="418" t="s">
        <v>50</v>
      </c>
      <c r="R743" s="410" t="s">
        <v>51</v>
      </c>
      <c r="S743" s="418" t="s">
        <v>50</v>
      </c>
      <c r="T743" s="410" t="s">
        <v>51</v>
      </c>
      <c r="U743" s="421" t="s">
        <v>50</v>
      </c>
      <c r="V743" s="410" t="s">
        <v>51</v>
      </c>
      <c r="W743" s="418" t="s">
        <v>50</v>
      </c>
      <c r="X743" s="410" t="s">
        <v>51</v>
      </c>
      <c r="Y743" s="418" t="s">
        <v>50</v>
      </c>
      <c r="Z743" s="410" t="s">
        <v>51</v>
      </c>
      <c r="AA743" s="418" t="s">
        <v>50</v>
      </c>
      <c r="AB743" s="410" t="s">
        <v>51</v>
      </c>
      <c r="AC743" s="418" t="s">
        <v>50</v>
      </c>
      <c r="AD743" s="410" t="s">
        <v>51</v>
      </c>
      <c r="AE743" s="418" t="s">
        <v>50</v>
      </c>
      <c r="AF743" s="410" t="s">
        <v>51</v>
      </c>
      <c r="AG743" s="757"/>
      <c r="AH743" s="757"/>
      <c r="AI743" s="757"/>
    </row>
    <row r="744" spans="2:35" ht="38.25">
      <c r="B744" s="1333">
        <v>0.1</v>
      </c>
      <c r="C744" s="18" t="s">
        <v>65</v>
      </c>
      <c r="D744" s="105" t="s">
        <v>829</v>
      </c>
      <c r="E744" s="108">
        <v>0.2</v>
      </c>
      <c r="F744" s="216" t="s">
        <v>830</v>
      </c>
      <c r="G744" s="600"/>
      <c r="H744" s="601" t="s">
        <v>831</v>
      </c>
      <c r="I744" s="125"/>
      <c r="J744" s="110"/>
      <c r="K744" s="109"/>
      <c r="L744" s="110"/>
      <c r="M744" s="125"/>
      <c r="N744" s="110"/>
      <c r="O744" s="109"/>
      <c r="P744" s="110"/>
      <c r="Q744" s="109"/>
      <c r="R744" s="110"/>
      <c r="S744" s="109">
        <v>1</v>
      </c>
      <c r="T744" s="110"/>
      <c r="U744" s="125"/>
      <c r="V744" s="110"/>
      <c r="W744" s="109"/>
      <c r="X744" s="110"/>
      <c r="Y744" s="109"/>
      <c r="Z744" s="110"/>
      <c r="AA744" s="109"/>
      <c r="AB744" s="110"/>
      <c r="AC744" s="109"/>
      <c r="AD744" s="110"/>
      <c r="AE744" s="109"/>
      <c r="AF744" s="110"/>
      <c r="AG744" s="93">
        <f t="shared" ref="AG744:AH747" si="67">+I744+K744+M744+O744+Q744+S744+U744+W744+Y744+AA744+AC744+AE744</f>
        <v>1</v>
      </c>
      <c r="AH744" s="94">
        <f t="shared" si="67"/>
        <v>0</v>
      </c>
      <c r="AI744" s="60"/>
    </row>
    <row r="745" spans="2:35" ht="25.5">
      <c r="B745" s="1094"/>
      <c r="C745" s="6" t="s">
        <v>69</v>
      </c>
      <c r="D745" s="78" t="s">
        <v>832</v>
      </c>
      <c r="E745" s="131">
        <v>0.4</v>
      </c>
      <c r="F745" s="6" t="s">
        <v>833</v>
      </c>
      <c r="G745" s="593"/>
      <c r="H745" s="594" t="s">
        <v>834</v>
      </c>
      <c r="I745" s="92">
        <v>0.17</v>
      </c>
      <c r="J745" s="91"/>
      <c r="K745" s="90">
        <v>0.17</v>
      </c>
      <c r="L745" s="91"/>
      <c r="M745" s="92">
        <v>0.17</v>
      </c>
      <c r="N745" s="91"/>
      <c r="O745" s="90">
        <v>0.17</v>
      </c>
      <c r="P745" s="91"/>
      <c r="Q745" s="90">
        <v>0.16</v>
      </c>
      <c r="R745" s="91"/>
      <c r="S745" s="90">
        <v>0.16</v>
      </c>
      <c r="T745" s="91"/>
      <c r="U745" s="92">
        <v>0</v>
      </c>
      <c r="V745" s="91"/>
      <c r="W745" s="92">
        <v>0</v>
      </c>
      <c r="X745" s="91"/>
      <c r="Y745" s="92">
        <v>0</v>
      </c>
      <c r="Z745" s="91"/>
      <c r="AA745" s="92">
        <v>0</v>
      </c>
      <c r="AB745" s="91"/>
      <c r="AC745" s="92">
        <v>0</v>
      </c>
      <c r="AD745" s="91"/>
      <c r="AE745" s="92">
        <v>0</v>
      </c>
      <c r="AF745" s="91"/>
      <c r="AG745" s="93">
        <f t="shared" si="67"/>
        <v>1</v>
      </c>
      <c r="AH745" s="94">
        <f t="shared" si="67"/>
        <v>0</v>
      </c>
      <c r="AI745" s="49"/>
    </row>
    <row r="746" spans="2:35" ht="38.25">
      <c r="B746" s="1094"/>
      <c r="C746" s="6" t="s">
        <v>72</v>
      </c>
      <c r="D746" s="78" t="s">
        <v>835</v>
      </c>
      <c r="E746" s="131">
        <v>0.2</v>
      </c>
      <c r="F746" s="6" t="s">
        <v>836</v>
      </c>
      <c r="G746" s="593"/>
      <c r="H746" s="594" t="s">
        <v>837</v>
      </c>
      <c r="I746" s="92">
        <v>0.5</v>
      </c>
      <c r="J746" s="91"/>
      <c r="K746" s="90"/>
      <c r="L746" s="91"/>
      <c r="M746" s="92"/>
      <c r="N746" s="91"/>
      <c r="O746" s="90">
        <v>0.5</v>
      </c>
      <c r="P746" s="91"/>
      <c r="Q746" s="90"/>
      <c r="R746" s="91"/>
      <c r="S746" s="90"/>
      <c r="T746" s="91"/>
      <c r="U746" s="92"/>
      <c r="V746" s="91"/>
      <c r="W746" s="92"/>
      <c r="X746" s="91"/>
      <c r="Y746" s="92"/>
      <c r="Z746" s="91"/>
      <c r="AA746" s="92"/>
      <c r="AB746" s="91"/>
      <c r="AC746" s="92"/>
      <c r="AD746" s="91"/>
      <c r="AE746" s="92"/>
      <c r="AF746" s="91"/>
      <c r="AG746" s="93">
        <f t="shared" si="67"/>
        <v>1</v>
      </c>
      <c r="AH746" s="94">
        <f t="shared" si="67"/>
        <v>0</v>
      </c>
      <c r="AI746" s="49"/>
    </row>
    <row r="747" spans="2:35" ht="51.75" thickBot="1">
      <c r="B747" s="965"/>
      <c r="C747" s="8" t="s">
        <v>76</v>
      </c>
      <c r="D747" s="79" t="s">
        <v>838</v>
      </c>
      <c r="E747" s="22">
        <v>0.2</v>
      </c>
      <c r="F747" s="8" t="s">
        <v>836</v>
      </c>
      <c r="G747" s="595"/>
      <c r="H747" s="596" t="s">
        <v>839</v>
      </c>
      <c r="I747" s="99">
        <v>0.5</v>
      </c>
      <c r="J747" s="102"/>
      <c r="K747" s="101"/>
      <c r="L747" s="102"/>
      <c r="M747" s="99">
        <v>0.5</v>
      </c>
      <c r="N747" s="102"/>
      <c r="O747" s="101"/>
      <c r="P747" s="102"/>
      <c r="Q747" s="101"/>
      <c r="R747" s="102"/>
      <c r="S747" s="101"/>
      <c r="T747" s="102"/>
      <c r="U747" s="99">
        <v>0</v>
      </c>
      <c r="V747" s="102"/>
      <c r="W747" s="101"/>
      <c r="X747" s="102"/>
      <c r="Y747" s="101"/>
      <c r="Z747" s="102"/>
      <c r="AA747" s="101"/>
      <c r="AB747" s="102"/>
      <c r="AC747" s="101">
        <v>0</v>
      </c>
      <c r="AD747" s="102"/>
      <c r="AE747" s="101"/>
      <c r="AF747" s="102"/>
      <c r="AG747" s="103">
        <f t="shared" si="67"/>
        <v>1</v>
      </c>
      <c r="AH747" s="104">
        <f t="shared" si="67"/>
        <v>0</v>
      </c>
      <c r="AI747" s="54"/>
    </row>
    <row r="748" spans="2:35" s="213" customFormat="1" ht="13.5" thickBot="1"/>
    <row r="749" spans="2:35" ht="15.75" customHeight="1">
      <c r="B749" s="1328" t="s">
        <v>377</v>
      </c>
      <c r="C749" s="1329"/>
      <c r="D749" s="1329"/>
      <c r="E749" s="1329" t="s">
        <v>840</v>
      </c>
      <c r="F749" s="1329"/>
      <c r="G749" s="1329"/>
      <c r="H749" s="1330"/>
      <c r="I749" s="34"/>
      <c r="J749" s="34"/>
      <c r="K749" s="34"/>
      <c r="L749" s="34"/>
      <c r="M749" s="34"/>
      <c r="N749" s="34"/>
      <c r="O749" s="34"/>
      <c r="P749" s="34"/>
      <c r="Q749" s="34"/>
      <c r="R749" s="34"/>
      <c r="S749" s="34"/>
      <c r="T749" s="34"/>
      <c r="U749" s="34"/>
      <c r="V749" s="34"/>
      <c r="W749" s="34"/>
      <c r="X749" s="34"/>
      <c r="Y749" s="34"/>
      <c r="Z749" s="34"/>
      <c r="AA749" s="34"/>
      <c r="AB749" s="34"/>
      <c r="AC749" s="34"/>
      <c r="AD749" s="34"/>
      <c r="AE749" s="34"/>
      <c r="AF749" s="34"/>
      <c r="AG749" s="34"/>
      <c r="AH749" s="34"/>
      <c r="AI749" s="35"/>
    </row>
    <row r="750" spans="2:35" ht="15.75" customHeight="1" thickBot="1">
      <c r="B750" s="1331" t="s">
        <v>27</v>
      </c>
      <c r="C750" s="1332"/>
      <c r="D750" s="1332"/>
      <c r="E750" s="598"/>
      <c r="F750" s="598"/>
      <c r="G750" s="598"/>
      <c r="H750" s="599"/>
      <c r="I750" s="602"/>
      <c r="J750" s="602"/>
      <c r="K750" s="602"/>
      <c r="L750" s="602"/>
      <c r="M750" s="602"/>
      <c r="N750" s="602"/>
      <c r="O750" s="602"/>
      <c r="P750" s="602"/>
      <c r="Q750" s="602"/>
      <c r="R750" s="602"/>
      <c r="S750" s="602"/>
      <c r="T750" s="602"/>
      <c r="U750" s="602"/>
      <c r="V750" s="602"/>
      <c r="W750" s="602"/>
      <c r="X750" s="602"/>
      <c r="Y750" s="602"/>
      <c r="Z750" s="602"/>
      <c r="AA750" s="602"/>
      <c r="AB750" s="602"/>
      <c r="AC750" s="602"/>
      <c r="AD750" s="602"/>
      <c r="AE750" s="602"/>
      <c r="AF750" s="602"/>
      <c r="AG750" s="602"/>
      <c r="AH750" s="602"/>
      <c r="AI750" s="603"/>
    </row>
    <row r="751" spans="2:35" ht="13.5" customHeight="1" thickBot="1">
      <c r="B751" s="749" t="s">
        <v>28</v>
      </c>
      <c r="C751" s="751" t="s">
        <v>29</v>
      </c>
      <c r="D751" s="751" t="s">
        <v>30</v>
      </c>
      <c r="E751" s="751" t="s">
        <v>31</v>
      </c>
      <c r="F751" s="751" t="s">
        <v>32</v>
      </c>
      <c r="G751" s="751" t="s">
        <v>33</v>
      </c>
      <c r="H751" s="785" t="s">
        <v>34</v>
      </c>
      <c r="I751" s="776" t="s">
        <v>35</v>
      </c>
      <c r="J751" s="764"/>
      <c r="K751" s="776" t="s">
        <v>36</v>
      </c>
      <c r="L751" s="776"/>
      <c r="M751" s="763" t="s">
        <v>37</v>
      </c>
      <c r="N751" s="764"/>
      <c r="O751" s="776" t="s">
        <v>38</v>
      </c>
      <c r="P751" s="776"/>
      <c r="Q751" s="763" t="s">
        <v>39</v>
      </c>
      <c r="R751" s="764"/>
      <c r="S751" s="776" t="s">
        <v>40</v>
      </c>
      <c r="T751" s="776"/>
      <c r="U751" s="763" t="s">
        <v>41</v>
      </c>
      <c r="V751" s="764"/>
      <c r="W751" s="763" t="s">
        <v>42</v>
      </c>
      <c r="X751" s="764"/>
      <c r="Y751" s="763" t="s">
        <v>43</v>
      </c>
      <c r="Z751" s="764"/>
      <c r="AA751" s="763" t="s">
        <v>44</v>
      </c>
      <c r="AB751" s="764"/>
      <c r="AC751" s="763" t="s">
        <v>45</v>
      </c>
      <c r="AD751" s="764"/>
      <c r="AE751" s="763" t="s">
        <v>46</v>
      </c>
      <c r="AF751" s="764"/>
      <c r="AG751" s="731" t="s">
        <v>47</v>
      </c>
      <c r="AH751" s="731" t="s">
        <v>48</v>
      </c>
      <c r="AI751" s="731" t="s">
        <v>49</v>
      </c>
    </row>
    <row r="752" spans="2:35" ht="13.5" thickBot="1">
      <c r="B752" s="750"/>
      <c r="C752" s="752"/>
      <c r="D752" s="752"/>
      <c r="E752" s="752"/>
      <c r="F752" s="752"/>
      <c r="G752" s="752"/>
      <c r="H752" s="924"/>
      <c r="I752" s="421" t="s">
        <v>50</v>
      </c>
      <c r="J752" s="410" t="s">
        <v>51</v>
      </c>
      <c r="K752" s="418" t="s">
        <v>50</v>
      </c>
      <c r="L752" s="410" t="s">
        <v>51</v>
      </c>
      <c r="M752" s="418" t="s">
        <v>50</v>
      </c>
      <c r="N752" s="410" t="s">
        <v>51</v>
      </c>
      <c r="O752" s="418" t="s">
        <v>50</v>
      </c>
      <c r="P752" s="410" t="s">
        <v>51</v>
      </c>
      <c r="Q752" s="418" t="s">
        <v>50</v>
      </c>
      <c r="R752" s="410" t="s">
        <v>51</v>
      </c>
      <c r="S752" s="418" t="s">
        <v>50</v>
      </c>
      <c r="T752" s="410" t="s">
        <v>51</v>
      </c>
      <c r="U752" s="418" t="s">
        <v>50</v>
      </c>
      <c r="V752" s="410" t="s">
        <v>51</v>
      </c>
      <c r="W752" s="418" t="s">
        <v>50</v>
      </c>
      <c r="X752" s="410" t="s">
        <v>51</v>
      </c>
      <c r="Y752" s="418" t="s">
        <v>50</v>
      </c>
      <c r="Z752" s="410" t="s">
        <v>51</v>
      </c>
      <c r="AA752" s="418" t="s">
        <v>50</v>
      </c>
      <c r="AB752" s="410" t="s">
        <v>51</v>
      </c>
      <c r="AC752" s="418" t="s">
        <v>50</v>
      </c>
      <c r="AD752" s="410" t="s">
        <v>51</v>
      </c>
      <c r="AE752" s="418" t="s">
        <v>50</v>
      </c>
      <c r="AF752" s="410" t="s">
        <v>51</v>
      </c>
      <c r="AG752" s="757"/>
      <c r="AH752" s="757"/>
      <c r="AI752" s="757"/>
    </row>
    <row r="753" spans="2:35" ht="25.5">
      <c r="B753" s="964">
        <v>0.2</v>
      </c>
      <c r="C753" s="3" t="s">
        <v>92</v>
      </c>
      <c r="D753" s="77" t="s">
        <v>841</v>
      </c>
      <c r="E753" s="21">
        <v>0.4</v>
      </c>
      <c r="F753" s="3" t="s">
        <v>842</v>
      </c>
      <c r="G753" s="3"/>
      <c r="H753" s="592" t="s">
        <v>843</v>
      </c>
      <c r="I753" s="125"/>
      <c r="J753" s="110"/>
      <c r="K753" s="125"/>
      <c r="L753" s="126"/>
      <c r="M753" s="109"/>
      <c r="N753" s="110"/>
      <c r="O753" s="125"/>
      <c r="P753" s="126"/>
      <c r="Q753" s="109"/>
      <c r="R753" s="110"/>
      <c r="S753" s="125">
        <v>1</v>
      </c>
      <c r="T753" s="126"/>
      <c r="U753" s="109"/>
      <c r="V753" s="110"/>
      <c r="W753" s="109"/>
      <c r="X753" s="110"/>
      <c r="Y753" s="109"/>
      <c r="Z753" s="110"/>
      <c r="AA753" s="109"/>
      <c r="AB753" s="110"/>
      <c r="AC753" s="109"/>
      <c r="AD753" s="110"/>
      <c r="AE753" s="109"/>
      <c r="AF753" s="110"/>
      <c r="AG753" s="47">
        <f t="shared" ref="AG753:AH756" si="68">+I753+K753+M753+O753+Q753+S753+U753+W753+Y753+AA753+AC753+AE753</f>
        <v>1</v>
      </c>
      <c r="AH753" s="48">
        <f t="shared" si="68"/>
        <v>0</v>
      </c>
      <c r="AI753" s="60"/>
    </row>
    <row r="754" spans="2:35" ht="25.5">
      <c r="B754" s="1131"/>
      <c r="C754" s="6" t="s">
        <v>94</v>
      </c>
      <c r="D754" s="78" t="s">
        <v>844</v>
      </c>
      <c r="E754" s="131">
        <v>0.3</v>
      </c>
      <c r="F754" s="6" t="s">
        <v>845</v>
      </c>
      <c r="G754" s="6"/>
      <c r="H754" s="594" t="s">
        <v>846</v>
      </c>
      <c r="I754" s="125"/>
      <c r="J754" s="110"/>
      <c r="K754" s="125"/>
      <c r="L754" s="126"/>
      <c r="M754" s="109"/>
      <c r="N754" s="110"/>
      <c r="O754" s="125">
        <v>0.5</v>
      </c>
      <c r="P754" s="126"/>
      <c r="Q754" s="109"/>
      <c r="R754" s="110"/>
      <c r="S754" s="125">
        <v>0.5</v>
      </c>
      <c r="T754" s="126"/>
      <c r="U754" s="109"/>
      <c r="V754" s="110"/>
      <c r="W754" s="109"/>
      <c r="X754" s="110"/>
      <c r="Y754" s="109"/>
      <c r="Z754" s="110"/>
      <c r="AA754" s="109"/>
      <c r="AB754" s="110"/>
      <c r="AC754" s="109"/>
      <c r="AD754" s="110"/>
      <c r="AE754" s="109"/>
      <c r="AF754" s="110"/>
      <c r="AG754" s="47">
        <f t="shared" si="68"/>
        <v>1</v>
      </c>
      <c r="AH754" s="48">
        <f t="shared" si="68"/>
        <v>0</v>
      </c>
      <c r="AI754" s="60"/>
    </row>
    <row r="755" spans="2:35" ht="63.75">
      <c r="B755" s="1094"/>
      <c r="C755" s="6" t="s">
        <v>96</v>
      </c>
      <c r="D755" s="78" t="s">
        <v>847</v>
      </c>
      <c r="E755" s="131">
        <v>0.2</v>
      </c>
      <c r="F755" s="6" t="s">
        <v>848</v>
      </c>
      <c r="G755" s="593"/>
      <c r="H755" s="594" t="s">
        <v>849</v>
      </c>
      <c r="I755" s="92"/>
      <c r="J755" s="91"/>
      <c r="K755" s="92"/>
      <c r="L755" s="127"/>
      <c r="M755" s="90"/>
      <c r="N755" s="91"/>
      <c r="O755" s="92">
        <v>0.5</v>
      </c>
      <c r="P755" s="127"/>
      <c r="Q755" s="90"/>
      <c r="R755" s="91"/>
      <c r="S755" s="92">
        <v>0.5</v>
      </c>
      <c r="T755" s="127"/>
      <c r="U755" s="90"/>
      <c r="V755" s="91"/>
      <c r="W755" s="90"/>
      <c r="X755" s="91"/>
      <c r="Y755" s="90"/>
      <c r="Z755" s="91"/>
      <c r="AA755" s="90"/>
      <c r="AB755" s="91"/>
      <c r="AC755" s="90"/>
      <c r="AD755" s="91"/>
      <c r="AE755" s="90"/>
      <c r="AF755" s="91"/>
      <c r="AG755" s="47">
        <f t="shared" si="68"/>
        <v>1</v>
      </c>
      <c r="AH755" s="48">
        <f t="shared" si="68"/>
        <v>0</v>
      </c>
      <c r="AI755" s="49"/>
    </row>
    <row r="756" spans="2:35" ht="39" thickBot="1">
      <c r="B756" s="965"/>
      <c r="C756" s="8" t="s">
        <v>600</v>
      </c>
      <c r="D756" s="79" t="s">
        <v>850</v>
      </c>
      <c r="E756" s="22">
        <v>0.1</v>
      </c>
      <c r="F756" s="8" t="s">
        <v>851</v>
      </c>
      <c r="G756" s="595"/>
      <c r="H756" s="596" t="s">
        <v>852</v>
      </c>
      <c r="I756" s="99">
        <v>1</v>
      </c>
      <c r="J756" s="102"/>
      <c r="K756" s="99"/>
      <c r="L756" s="100"/>
      <c r="M756" s="101"/>
      <c r="N756" s="102"/>
      <c r="O756" s="99"/>
      <c r="P756" s="100"/>
      <c r="Q756" s="101"/>
      <c r="R756" s="102"/>
      <c r="S756" s="99"/>
      <c r="T756" s="100"/>
      <c r="U756" s="101"/>
      <c r="V756" s="102"/>
      <c r="W756" s="101"/>
      <c r="X756" s="102"/>
      <c r="Y756" s="101"/>
      <c r="Z756" s="102"/>
      <c r="AA756" s="101"/>
      <c r="AB756" s="102"/>
      <c r="AC756" s="101"/>
      <c r="AD756" s="102"/>
      <c r="AE756" s="101"/>
      <c r="AF756" s="102"/>
      <c r="AG756" s="52">
        <f t="shared" si="68"/>
        <v>1</v>
      </c>
      <c r="AH756" s="53">
        <f t="shared" si="68"/>
        <v>0</v>
      </c>
      <c r="AI756" s="54"/>
    </row>
    <row r="757" spans="2:35" s="213" customFormat="1" ht="13.5" thickBot="1"/>
    <row r="758" spans="2:35" ht="15.75" customHeight="1">
      <c r="B758" s="772" t="s">
        <v>382</v>
      </c>
      <c r="C758" s="773"/>
      <c r="D758" s="774"/>
      <c r="E758" s="772" t="s">
        <v>853</v>
      </c>
      <c r="F758" s="773"/>
      <c r="G758" s="773"/>
      <c r="H758" s="774"/>
      <c r="I758" s="34"/>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AH758" s="34"/>
      <c r="AI758" s="35"/>
    </row>
    <row r="759" spans="2:35" ht="15.75" customHeight="1" thickBot="1">
      <c r="B759" s="890" t="s">
        <v>27</v>
      </c>
      <c r="C759" s="891"/>
      <c r="D759" s="892"/>
      <c r="E759" s="406"/>
      <c r="F759" s="406"/>
      <c r="G759" s="406"/>
      <c r="H759" s="407"/>
      <c r="I759" s="36"/>
      <c r="J759" s="36"/>
      <c r="K759" s="36"/>
      <c r="L759" s="36"/>
      <c r="M759" s="36"/>
      <c r="N759" s="36"/>
      <c r="O759" s="36"/>
      <c r="P759" s="36"/>
      <c r="Q759" s="36"/>
      <c r="R759" s="36"/>
      <c r="S759" s="36"/>
      <c r="T759" s="36"/>
      <c r="U759" s="36"/>
      <c r="V759" s="36"/>
      <c r="W759" s="36"/>
      <c r="X759" s="36"/>
      <c r="Y759" s="36"/>
      <c r="Z759" s="36"/>
      <c r="AA759" s="36"/>
      <c r="AB759" s="36"/>
      <c r="AC759" s="36"/>
      <c r="AD759" s="36"/>
      <c r="AE759" s="36"/>
      <c r="AF759" s="36"/>
      <c r="AG759" s="36"/>
      <c r="AH759" s="36"/>
      <c r="AI759" s="37"/>
    </row>
    <row r="760" spans="2:35" ht="13.5" customHeight="1" thickBot="1">
      <c r="B760" s="1068" t="s">
        <v>28</v>
      </c>
      <c r="C760" s="1068" t="s">
        <v>29</v>
      </c>
      <c r="D760" s="1334" t="s">
        <v>30</v>
      </c>
      <c r="E760" s="1068" t="s">
        <v>31</v>
      </c>
      <c r="F760" s="1069" t="s">
        <v>32</v>
      </c>
      <c r="G760" s="754" t="s">
        <v>33</v>
      </c>
      <c r="H760" s="1070" t="s">
        <v>34</v>
      </c>
      <c r="I760" s="776" t="s">
        <v>35</v>
      </c>
      <c r="J760" s="764"/>
      <c r="K760" s="776" t="s">
        <v>36</v>
      </c>
      <c r="L760" s="776"/>
      <c r="M760" s="763" t="s">
        <v>37</v>
      </c>
      <c r="N760" s="764"/>
      <c r="O760" s="776" t="s">
        <v>38</v>
      </c>
      <c r="P760" s="776"/>
      <c r="Q760" s="763" t="s">
        <v>39</v>
      </c>
      <c r="R760" s="764"/>
      <c r="S760" s="776" t="s">
        <v>40</v>
      </c>
      <c r="T760" s="776"/>
      <c r="U760" s="763" t="s">
        <v>41</v>
      </c>
      <c r="V760" s="764"/>
      <c r="W760" s="763" t="s">
        <v>42</v>
      </c>
      <c r="X760" s="764"/>
      <c r="Y760" s="763" t="s">
        <v>43</v>
      </c>
      <c r="Z760" s="764"/>
      <c r="AA760" s="763" t="s">
        <v>44</v>
      </c>
      <c r="AB760" s="764"/>
      <c r="AC760" s="763" t="s">
        <v>45</v>
      </c>
      <c r="AD760" s="764"/>
      <c r="AE760" s="763" t="s">
        <v>46</v>
      </c>
      <c r="AF760" s="764"/>
      <c r="AG760" s="731" t="s">
        <v>47</v>
      </c>
      <c r="AH760" s="731" t="s">
        <v>48</v>
      </c>
      <c r="AI760" s="731" t="s">
        <v>49</v>
      </c>
    </row>
    <row r="761" spans="2:35" ht="13.5" thickBot="1">
      <c r="B761" s="750"/>
      <c r="C761" s="750"/>
      <c r="D761" s="1270"/>
      <c r="E761" s="750"/>
      <c r="F761" s="752"/>
      <c r="G761" s="754"/>
      <c r="H761" s="924"/>
      <c r="I761" s="421" t="s">
        <v>50</v>
      </c>
      <c r="J761" s="410" t="s">
        <v>51</v>
      </c>
      <c r="K761" s="418" t="s">
        <v>50</v>
      </c>
      <c r="L761" s="410" t="s">
        <v>51</v>
      </c>
      <c r="M761" s="418" t="s">
        <v>50</v>
      </c>
      <c r="N761" s="410" t="s">
        <v>51</v>
      </c>
      <c r="O761" s="418" t="s">
        <v>50</v>
      </c>
      <c r="P761" s="410" t="s">
        <v>51</v>
      </c>
      <c r="Q761" s="418" t="s">
        <v>50</v>
      </c>
      <c r="R761" s="410" t="s">
        <v>51</v>
      </c>
      <c r="S761" s="418" t="s">
        <v>50</v>
      </c>
      <c r="T761" s="410" t="s">
        <v>51</v>
      </c>
      <c r="U761" s="418" t="s">
        <v>50</v>
      </c>
      <c r="V761" s="410" t="s">
        <v>51</v>
      </c>
      <c r="W761" s="418" t="s">
        <v>50</v>
      </c>
      <c r="X761" s="410" t="s">
        <v>51</v>
      </c>
      <c r="Y761" s="418" t="s">
        <v>50</v>
      </c>
      <c r="Z761" s="410" t="s">
        <v>51</v>
      </c>
      <c r="AA761" s="418" t="s">
        <v>50</v>
      </c>
      <c r="AB761" s="410" t="s">
        <v>51</v>
      </c>
      <c r="AC761" s="418" t="s">
        <v>50</v>
      </c>
      <c r="AD761" s="410" t="s">
        <v>51</v>
      </c>
      <c r="AE761" s="418" t="s">
        <v>50</v>
      </c>
      <c r="AF761" s="410" t="s">
        <v>51</v>
      </c>
      <c r="AG761" s="757"/>
      <c r="AH761" s="757"/>
      <c r="AI761" s="757"/>
    </row>
    <row r="762" spans="2:35" ht="25.5">
      <c r="B762" s="964">
        <v>0.1</v>
      </c>
      <c r="C762" s="3">
        <v>4.0999999999999996</v>
      </c>
      <c r="D762" s="77" t="s">
        <v>854</v>
      </c>
      <c r="E762" s="21">
        <v>0.3</v>
      </c>
      <c r="F762" s="3" t="s">
        <v>855</v>
      </c>
      <c r="G762" s="604"/>
      <c r="H762" s="5" t="s">
        <v>856</v>
      </c>
      <c r="I762" s="125"/>
      <c r="J762" s="110"/>
      <c r="K762" s="125"/>
      <c r="L762" s="126"/>
      <c r="M762" s="109">
        <v>1</v>
      </c>
      <c r="N762" s="110"/>
      <c r="O762" s="82"/>
      <c r="P762" s="83"/>
      <c r="Q762" s="125"/>
      <c r="R762" s="110"/>
      <c r="S762" s="82"/>
      <c r="T762" s="83"/>
      <c r="U762" s="125"/>
      <c r="V762" s="110"/>
      <c r="W762" s="109"/>
      <c r="X762" s="110"/>
      <c r="Y762" s="109"/>
      <c r="Z762" s="110"/>
      <c r="AA762" s="109"/>
      <c r="AB762" s="110"/>
      <c r="AC762" s="109"/>
      <c r="AD762" s="110"/>
      <c r="AE762" s="109"/>
      <c r="AF762" s="110"/>
      <c r="AG762" s="93">
        <f>+I762+K762+M762+O762+Q762+S762+U762+W762+Y762+AA762+AC762+AE762</f>
        <v>1</v>
      </c>
      <c r="AH762" s="94">
        <f>+J762+L762+N762+P762+R762+T762+V762+X762+Z762+AB762+AD762+AF762</f>
        <v>0</v>
      </c>
      <c r="AI762" s="60"/>
    </row>
    <row r="763" spans="2:35" ht="51.75" thickBot="1">
      <c r="B763" s="965"/>
      <c r="C763" s="8" t="s">
        <v>320</v>
      </c>
      <c r="D763" s="79" t="s">
        <v>857</v>
      </c>
      <c r="E763" s="22">
        <v>0.7</v>
      </c>
      <c r="F763" s="8" t="s">
        <v>858</v>
      </c>
      <c r="G763" s="595"/>
      <c r="H763" s="596"/>
      <c r="I763" s="99">
        <v>0.17</v>
      </c>
      <c r="J763" s="102"/>
      <c r="K763" s="99">
        <v>0.17</v>
      </c>
      <c r="L763" s="100"/>
      <c r="M763" s="101">
        <v>0.17</v>
      </c>
      <c r="N763" s="102"/>
      <c r="O763" s="113">
        <v>0.17</v>
      </c>
      <c r="P763" s="98"/>
      <c r="Q763" s="99">
        <v>0.16</v>
      </c>
      <c r="R763" s="102"/>
      <c r="S763" s="101">
        <v>0.16</v>
      </c>
      <c r="T763" s="102"/>
      <c r="U763" s="99"/>
      <c r="V763" s="102"/>
      <c r="W763" s="99"/>
      <c r="X763" s="102"/>
      <c r="Y763" s="99"/>
      <c r="Z763" s="102"/>
      <c r="AA763" s="99"/>
      <c r="AB763" s="102"/>
      <c r="AC763" s="99"/>
      <c r="AD763" s="102"/>
      <c r="AE763" s="101"/>
      <c r="AF763" s="102"/>
      <c r="AG763" s="605">
        <f>+I763+K763+M763+O763+Q763+S763+U763+W763+Y763+AA763+AC763+AE763</f>
        <v>1</v>
      </c>
      <c r="AH763" s="606">
        <f>+J763+L763+N763+P763+R763+T763+V763+X763+Z763+AB763+AD763+AF763</f>
        <v>0</v>
      </c>
      <c r="AI763" s="54"/>
    </row>
    <row r="764" spans="2:35" s="213" customFormat="1" ht="13.5" thickBot="1"/>
    <row r="765" spans="2:35" ht="15.75" customHeight="1">
      <c r="B765" s="772" t="s">
        <v>859</v>
      </c>
      <c r="C765" s="773"/>
      <c r="D765" s="773"/>
      <c r="E765" s="726" t="s">
        <v>860</v>
      </c>
      <c r="F765" s="727"/>
      <c r="G765" s="727"/>
      <c r="H765" s="775"/>
      <c r="I765" s="62"/>
      <c r="J765" s="34"/>
      <c r="K765" s="34"/>
      <c r="L765" s="34"/>
      <c r="M765" s="34"/>
      <c r="N765" s="34"/>
      <c r="O765" s="34"/>
      <c r="P765" s="34"/>
      <c r="Q765" s="34"/>
      <c r="R765" s="34"/>
      <c r="S765" s="34"/>
      <c r="T765" s="34"/>
      <c r="U765" s="34"/>
      <c r="V765" s="34"/>
      <c r="W765" s="34"/>
      <c r="X765" s="34"/>
      <c r="Y765" s="34"/>
      <c r="Z765" s="34"/>
      <c r="AA765" s="34"/>
      <c r="AB765" s="34"/>
      <c r="AC765" s="34"/>
      <c r="AD765" s="34"/>
      <c r="AE765" s="34"/>
      <c r="AF765" s="34"/>
      <c r="AG765" s="34"/>
      <c r="AH765" s="34"/>
      <c r="AI765" s="35"/>
    </row>
    <row r="766" spans="2:35" ht="15.75" customHeight="1" thickBot="1">
      <c r="B766" s="890" t="s">
        <v>27</v>
      </c>
      <c r="C766" s="891"/>
      <c r="D766" s="891"/>
      <c r="E766" s="405"/>
      <c r="F766" s="406"/>
      <c r="G766" s="406"/>
      <c r="H766" s="407"/>
      <c r="I766" s="57"/>
      <c r="J766" s="36"/>
      <c r="K766" s="36"/>
      <c r="L766" s="36"/>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7"/>
    </row>
    <row r="767" spans="2:35" ht="13.5" customHeight="1" thickBot="1">
      <c r="B767" s="917" t="s">
        <v>28</v>
      </c>
      <c r="C767" s="917" t="s">
        <v>29</v>
      </c>
      <c r="D767" s="1138" t="s">
        <v>30</v>
      </c>
      <c r="E767" s="917" t="s">
        <v>64</v>
      </c>
      <c r="F767" s="922" t="s">
        <v>32</v>
      </c>
      <c r="G767" s="753" t="s">
        <v>33</v>
      </c>
      <c r="H767" s="923" t="s">
        <v>34</v>
      </c>
      <c r="I767" s="763" t="s">
        <v>35</v>
      </c>
      <c r="J767" s="764"/>
      <c r="K767" s="776" t="s">
        <v>36</v>
      </c>
      <c r="L767" s="776"/>
      <c r="M767" s="763" t="s">
        <v>37</v>
      </c>
      <c r="N767" s="764"/>
      <c r="O767" s="776" t="s">
        <v>38</v>
      </c>
      <c r="P767" s="776"/>
      <c r="Q767" s="763" t="s">
        <v>39</v>
      </c>
      <c r="R767" s="764"/>
      <c r="S767" s="776" t="s">
        <v>40</v>
      </c>
      <c r="T767" s="776"/>
      <c r="U767" s="763" t="s">
        <v>41</v>
      </c>
      <c r="V767" s="764"/>
      <c r="W767" s="763" t="s">
        <v>42</v>
      </c>
      <c r="X767" s="764"/>
      <c r="Y767" s="763" t="s">
        <v>43</v>
      </c>
      <c r="Z767" s="764"/>
      <c r="AA767" s="763" t="s">
        <v>44</v>
      </c>
      <c r="AB767" s="764"/>
      <c r="AC767" s="763" t="s">
        <v>45</v>
      </c>
      <c r="AD767" s="764"/>
      <c r="AE767" s="763" t="s">
        <v>46</v>
      </c>
      <c r="AF767" s="764"/>
      <c r="AG767" s="731" t="s">
        <v>47</v>
      </c>
      <c r="AH767" s="731" t="s">
        <v>48</v>
      </c>
      <c r="AI767" s="731" t="s">
        <v>49</v>
      </c>
    </row>
    <row r="768" spans="2:35" ht="13.5" thickBot="1">
      <c r="B768" s="750"/>
      <c r="C768" s="750"/>
      <c r="D768" s="1270"/>
      <c r="E768" s="750"/>
      <c r="F768" s="752"/>
      <c r="G768" s="754"/>
      <c r="H768" s="924"/>
      <c r="I768" s="39" t="s">
        <v>50</v>
      </c>
      <c r="J768" s="403" t="s">
        <v>51</v>
      </c>
      <c r="K768" s="39" t="s">
        <v>50</v>
      </c>
      <c r="L768" s="403" t="s">
        <v>51</v>
      </c>
      <c r="M768" s="39" t="s">
        <v>50</v>
      </c>
      <c r="N768" s="403" t="s">
        <v>51</v>
      </c>
      <c r="O768" s="39" t="s">
        <v>50</v>
      </c>
      <c r="P768" s="403" t="s">
        <v>51</v>
      </c>
      <c r="Q768" s="39" t="s">
        <v>50</v>
      </c>
      <c r="R768" s="403" t="s">
        <v>51</v>
      </c>
      <c r="S768" s="39" t="s">
        <v>50</v>
      </c>
      <c r="T768" s="403" t="s">
        <v>51</v>
      </c>
      <c r="U768" s="39" t="s">
        <v>50</v>
      </c>
      <c r="V768" s="403" t="s">
        <v>51</v>
      </c>
      <c r="W768" s="39" t="s">
        <v>50</v>
      </c>
      <c r="X768" s="403" t="s">
        <v>51</v>
      </c>
      <c r="Y768" s="39" t="s">
        <v>50</v>
      </c>
      <c r="Z768" s="403" t="s">
        <v>51</v>
      </c>
      <c r="AA768" s="39" t="s">
        <v>50</v>
      </c>
      <c r="AB768" s="403" t="s">
        <v>51</v>
      </c>
      <c r="AC768" s="39" t="s">
        <v>50</v>
      </c>
      <c r="AD768" s="403" t="s">
        <v>51</v>
      </c>
      <c r="AE768" s="39" t="s">
        <v>50</v>
      </c>
      <c r="AF768" s="403" t="s">
        <v>51</v>
      </c>
      <c r="AG768" s="732"/>
      <c r="AH768" s="732"/>
      <c r="AI768" s="732"/>
    </row>
    <row r="769" spans="1:35" ht="51.75" thickBot="1">
      <c r="B769" s="201">
        <v>0.2</v>
      </c>
      <c r="C769" s="203" t="s">
        <v>397</v>
      </c>
      <c r="D769" s="365" t="s">
        <v>861</v>
      </c>
      <c r="E769" s="204">
        <v>1</v>
      </c>
      <c r="F769" s="204" t="s">
        <v>862</v>
      </c>
      <c r="G769" s="607"/>
      <c r="H769" s="205" t="s">
        <v>862</v>
      </c>
      <c r="I769" s="608">
        <v>0.17</v>
      </c>
      <c r="J769" s="609"/>
      <c r="K769" s="610">
        <v>0.17</v>
      </c>
      <c r="L769" s="609"/>
      <c r="M769" s="610">
        <v>0.17</v>
      </c>
      <c r="N769" s="609"/>
      <c r="O769" s="610">
        <v>0.17</v>
      </c>
      <c r="P769" s="609"/>
      <c r="Q769" s="610">
        <v>0.16</v>
      </c>
      <c r="R769" s="609"/>
      <c r="S769" s="610">
        <v>0.16</v>
      </c>
      <c r="T769" s="611"/>
      <c r="U769" s="612"/>
      <c r="V769" s="611"/>
      <c r="W769" s="612"/>
      <c r="X769" s="611"/>
      <c r="Y769" s="612"/>
      <c r="Z769" s="611"/>
      <c r="AA769" s="612"/>
      <c r="AB769" s="611"/>
      <c r="AC769" s="612"/>
      <c r="AD769" s="611"/>
      <c r="AE769" s="612"/>
      <c r="AF769" s="611"/>
      <c r="AG769" s="188">
        <f>+I769+K769+M769+O769+Q769+S769+U769+W769+Y769+AA769+AC769+AE769</f>
        <v>1</v>
      </c>
      <c r="AH769" s="189">
        <f>+J769+L769+N769+P769+R769+T769+V769+X769+Z769+AB769+AD769+AF769</f>
        <v>0</v>
      </c>
      <c r="AI769" s="190"/>
    </row>
    <row r="770" spans="1:35" s="213" customFormat="1" ht="13.5" thickBot="1"/>
    <row r="771" spans="1:35" ht="15.75" customHeight="1" thickBot="1">
      <c r="B771" s="1335" t="s">
        <v>471</v>
      </c>
      <c r="C771" s="1336"/>
      <c r="D771" s="1336"/>
      <c r="E771" s="949" t="s">
        <v>863</v>
      </c>
      <c r="F771" s="950"/>
      <c r="G771" s="950"/>
      <c r="H771" s="951"/>
      <c r="I771" s="613"/>
      <c r="J771" s="614"/>
      <c r="K771" s="614"/>
      <c r="L771" s="614"/>
      <c r="M771" s="614"/>
      <c r="N771" s="614"/>
      <c r="O771" s="614"/>
      <c r="P771" s="614"/>
      <c r="Q771" s="614"/>
      <c r="R771" s="614"/>
      <c r="S771" s="614"/>
      <c r="T771" s="614"/>
      <c r="U771" s="614"/>
      <c r="V771" s="614"/>
      <c r="W771" s="614"/>
      <c r="X771" s="614"/>
      <c r="Y771" s="614"/>
      <c r="Z771" s="614"/>
      <c r="AA771" s="614"/>
      <c r="AB771" s="614"/>
      <c r="AC771" s="614"/>
      <c r="AD771" s="614"/>
      <c r="AE771" s="614"/>
      <c r="AF771" s="614"/>
      <c r="AG771" s="614"/>
      <c r="AH771" s="614"/>
      <c r="AI771" s="615"/>
    </row>
    <row r="772" spans="1:35" ht="15.75" customHeight="1" thickBot="1">
      <c r="B772" s="1337" t="s">
        <v>27</v>
      </c>
      <c r="C772" s="1338"/>
      <c r="D772" s="1338"/>
      <c r="E772" s="489"/>
      <c r="F772" s="490"/>
      <c r="G772" s="490"/>
      <c r="H772" s="491"/>
      <c r="I772" s="616"/>
      <c r="J772" s="617"/>
      <c r="K772" s="617"/>
      <c r="L772" s="617"/>
      <c r="M772" s="617"/>
      <c r="N772" s="617"/>
      <c r="O772" s="617"/>
      <c r="P772" s="617"/>
      <c r="Q772" s="617"/>
      <c r="R772" s="617"/>
      <c r="S772" s="617"/>
      <c r="T772" s="617"/>
      <c r="U772" s="617"/>
      <c r="V772" s="617"/>
      <c r="W772" s="617"/>
      <c r="X772" s="617"/>
      <c r="Y772" s="617"/>
      <c r="Z772" s="617"/>
      <c r="AA772" s="617"/>
      <c r="AB772" s="617"/>
      <c r="AC772" s="617"/>
      <c r="AD772" s="617"/>
      <c r="AE772" s="617"/>
      <c r="AF772" s="617"/>
      <c r="AG772" s="617"/>
      <c r="AH772" s="617"/>
      <c r="AI772" s="618"/>
    </row>
    <row r="773" spans="1:35" ht="13.5" customHeight="1" thickBot="1">
      <c r="B773" s="749" t="s">
        <v>28</v>
      </c>
      <c r="C773" s="749" t="s">
        <v>29</v>
      </c>
      <c r="D773" s="1339" t="s">
        <v>30</v>
      </c>
      <c r="E773" s="749" t="s">
        <v>64</v>
      </c>
      <c r="F773" s="751" t="s">
        <v>32</v>
      </c>
      <c r="G773" s="753" t="s">
        <v>33</v>
      </c>
      <c r="H773" s="785" t="s">
        <v>34</v>
      </c>
      <c r="I773" s="763" t="s">
        <v>35</v>
      </c>
      <c r="J773" s="764"/>
      <c r="K773" s="776" t="s">
        <v>36</v>
      </c>
      <c r="L773" s="776"/>
      <c r="M773" s="763" t="s">
        <v>37</v>
      </c>
      <c r="N773" s="764"/>
      <c r="O773" s="776" t="s">
        <v>38</v>
      </c>
      <c r="P773" s="776"/>
      <c r="Q773" s="763" t="s">
        <v>39</v>
      </c>
      <c r="R773" s="764"/>
      <c r="S773" s="776" t="s">
        <v>40</v>
      </c>
      <c r="T773" s="776"/>
      <c r="U773" s="763" t="s">
        <v>41</v>
      </c>
      <c r="V773" s="764"/>
      <c r="W773" s="763" t="s">
        <v>42</v>
      </c>
      <c r="X773" s="764"/>
      <c r="Y773" s="763" t="s">
        <v>43</v>
      </c>
      <c r="Z773" s="764"/>
      <c r="AA773" s="763" t="s">
        <v>44</v>
      </c>
      <c r="AB773" s="764"/>
      <c r="AC773" s="763" t="s">
        <v>45</v>
      </c>
      <c r="AD773" s="764"/>
      <c r="AE773" s="763" t="s">
        <v>46</v>
      </c>
      <c r="AF773" s="764"/>
      <c r="AG773" s="731" t="s">
        <v>47</v>
      </c>
      <c r="AH773" s="731" t="s">
        <v>48</v>
      </c>
      <c r="AI773" s="731" t="s">
        <v>49</v>
      </c>
    </row>
    <row r="774" spans="1:35" ht="13.5" thickBot="1">
      <c r="B774" s="750"/>
      <c r="C774" s="750"/>
      <c r="D774" s="1270"/>
      <c r="E774" s="750"/>
      <c r="F774" s="752"/>
      <c r="G774" s="754"/>
      <c r="H774" s="924"/>
      <c r="I774" s="39" t="s">
        <v>50</v>
      </c>
      <c r="J774" s="403" t="s">
        <v>51</v>
      </c>
      <c r="K774" s="39" t="s">
        <v>50</v>
      </c>
      <c r="L774" s="403" t="s">
        <v>51</v>
      </c>
      <c r="M774" s="39" t="s">
        <v>50</v>
      </c>
      <c r="N774" s="403" t="s">
        <v>51</v>
      </c>
      <c r="O774" s="39" t="s">
        <v>50</v>
      </c>
      <c r="P774" s="403" t="s">
        <v>51</v>
      </c>
      <c r="Q774" s="39" t="s">
        <v>50</v>
      </c>
      <c r="R774" s="403" t="s">
        <v>51</v>
      </c>
      <c r="S774" s="39" t="s">
        <v>50</v>
      </c>
      <c r="T774" s="403" t="s">
        <v>51</v>
      </c>
      <c r="U774" s="39" t="s">
        <v>50</v>
      </c>
      <c r="V774" s="403" t="s">
        <v>51</v>
      </c>
      <c r="W774" s="39" t="s">
        <v>50</v>
      </c>
      <c r="X774" s="403" t="s">
        <v>51</v>
      </c>
      <c r="Y774" s="39" t="s">
        <v>50</v>
      </c>
      <c r="Z774" s="403" t="s">
        <v>51</v>
      </c>
      <c r="AA774" s="39" t="s">
        <v>50</v>
      </c>
      <c r="AB774" s="403" t="s">
        <v>51</v>
      </c>
      <c r="AC774" s="39" t="s">
        <v>50</v>
      </c>
      <c r="AD774" s="403" t="s">
        <v>51</v>
      </c>
      <c r="AE774" s="39" t="s">
        <v>50</v>
      </c>
      <c r="AF774" s="403" t="s">
        <v>51</v>
      </c>
      <c r="AG774" s="732"/>
      <c r="AH774" s="732"/>
      <c r="AI774" s="732"/>
    </row>
    <row r="775" spans="1:35" s="630" customFormat="1" ht="115.5" thickBot="1">
      <c r="A775" s="213"/>
      <c r="B775" s="1343">
        <v>0.1</v>
      </c>
      <c r="C775" s="619" t="s">
        <v>802</v>
      </c>
      <c r="D775" s="620" t="s">
        <v>864</v>
      </c>
      <c r="E775" s="621">
        <v>0.5</v>
      </c>
      <c r="F775" s="622" t="s">
        <v>865</v>
      </c>
      <c r="G775" s="621"/>
      <c r="H775" s="623" t="s">
        <v>866</v>
      </c>
      <c r="I775" s="624">
        <v>1</v>
      </c>
      <c r="J775" s="625"/>
      <c r="K775" s="624"/>
      <c r="L775" s="625"/>
      <c r="M775" s="624"/>
      <c r="N775" s="625"/>
      <c r="O775" s="624"/>
      <c r="P775" s="625"/>
      <c r="Q775" s="624"/>
      <c r="R775" s="625"/>
      <c r="S775" s="624"/>
      <c r="T775" s="626"/>
      <c r="U775" s="627"/>
      <c r="V775" s="626"/>
      <c r="W775" s="627"/>
      <c r="X775" s="626"/>
      <c r="Y775" s="627"/>
      <c r="Z775" s="626"/>
      <c r="AA775" s="627"/>
      <c r="AB775" s="626"/>
      <c r="AC775" s="627"/>
      <c r="AD775" s="626"/>
      <c r="AE775" s="627"/>
      <c r="AF775" s="611"/>
      <c r="AG775" s="628">
        <f>+I775+K775+M775+O775+Q775+S775+U775+W775+Y775+AA775+AC775+AE775</f>
        <v>1</v>
      </c>
      <c r="AH775" s="189">
        <f>+J775+L775+N775+P775+R775+T775+V775+X775+Z775+AB775+AD775+AF775</f>
        <v>0</v>
      </c>
      <c r="AI775" s="629"/>
    </row>
    <row r="776" spans="1:35" s="630" customFormat="1" ht="39" thickBot="1">
      <c r="A776" s="213"/>
      <c r="B776" s="1344"/>
      <c r="C776" s="631" t="s">
        <v>475</v>
      </c>
      <c r="D776" s="632" t="s">
        <v>468</v>
      </c>
      <c r="E776" s="633">
        <v>0.5</v>
      </c>
      <c r="F776" s="634" t="s">
        <v>867</v>
      </c>
      <c r="G776" s="633"/>
      <c r="H776" s="635" t="s">
        <v>868</v>
      </c>
      <c r="I776" s="636"/>
      <c r="J776" s="637"/>
      <c r="K776" s="638"/>
      <c r="L776" s="637"/>
      <c r="M776" s="638"/>
      <c r="N776" s="637"/>
      <c r="O776" s="638">
        <v>1</v>
      </c>
      <c r="P776" s="637"/>
      <c r="Q776" s="638"/>
      <c r="R776" s="637"/>
      <c r="S776" s="638"/>
      <c r="T776" s="639"/>
      <c r="U776" s="640"/>
      <c r="V776" s="639"/>
      <c r="W776" s="640"/>
      <c r="X776" s="639"/>
      <c r="Y776" s="640"/>
      <c r="Z776" s="639"/>
      <c r="AA776" s="640"/>
      <c r="AB776" s="639"/>
      <c r="AC776" s="640"/>
      <c r="AD776" s="639"/>
      <c r="AE776" s="640"/>
      <c r="AF776" s="611"/>
      <c r="AG776" s="628">
        <f>+I776+K776+M776+O776+Q776+S776+U776+W776+Y776+AA776+AC776+AE776</f>
        <v>1</v>
      </c>
      <c r="AH776" s="189">
        <f>+J776+L776+N776+P776+R776+T776+V776+X776+Z776+AB776+AD776+AF776</f>
        <v>0</v>
      </c>
      <c r="AI776" s="629"/>
    </row>
    <row r="777" spans="1:35" s="24" customFormat="1" ht="13.5" thickBot="1">
      <c r="W777" s="1345"/>
      <c r="X777" s="1345"/>
      <c r="Y777" s="1345"/>
      <c r="Z777" s="1345"/>
      <c r="AA777" s="1345"/>
      <c r="AB777" s="1345"/>
      <c r="AC777" s="1345"/>
      <c r="AD777" s="1345"/>
      <c r="AE777" s="1345"/>
      <c r="AF777" s="1345"/>
      <c r="AG777" s="1345"/>
      <c r="AH777" s="1345"/>
    </row>
    <row r="778" spans="1:35">
      <c r="B778" s="772" t="s">
        <v>869</v>
      </c>
      <c r="C778" s="773"/>
      <c r="D778" s="774"/>
      <c r="E778" s="772" t="s">
        <v>99</v>
      </c>
      <c r="F778" s="773"/>
      <c r="G778" s="773"/>
      <c r="H778" s="774"/>
      <c r="I778" s="62"/>
      <c r="J778" s="34"/>
      <c r="K778" s="34"/>
      <c r="L778" s="34"/>
      <c r="M778" s="34"/>
      <c r="N778" s="34"/>
      <c r="O778" s="34"/>
      <c r="P778" s="34"/>
      <c r="Q778" s="34"/>
      <c r="R778" s="34"/>
      <c r="S778" s="34"/>
      <c r="T778" s="34"/>
      <c r="U778" s="34"/>
      <c r="V778" s="34"/>
      <c r="W778" s="34"/>
      <c r="X778" s="34"/>
      <c r="Y778" s="34"/>
      <c r="Z778" s="34"/>
      <c r="AA778" s="34"/>
      <c r="AB778" s="34"/>
      <c r="AC778" s="34"/>
      <c r="AD778" s="34"/>
      <c r="AE778" s="34"/>
      <c r="AF778" s="34"/>
      <c r="AG778" s="34"/>
      <c r="AH778" s="34"/>
      <c r="AI778" s="35"/>
    </row>
    <row r="779" spans="1:35" ht="13.5" thickBot="1">
      <c r="B779" s="890" t="s">
        <v>27</v>
      </c>
      <c r="C779" s="891"/>
      <c r="D779" s="892"/>
      <c r="E779" s="406"/>
      <c r="F779" s="406"/>
      <c r="G779" s="406"/>
      <c r="H779" s="406"/>
      <c r="I779" s="57"/>
      <c r="J779" s="36"/>
      <c r="K779" s="36"/>
      <c r="L779" s="36"/>
      <c r="M779" s="36"/>
      <c r="N779" s="36"/>
      <c r="O779" s="36"/>
      <c r="P779" s="36"/>
      <c r="Q779" s="36"/>
      <c r="R779" s="36"/>
      <c r="S779" s="36"/>
      <c r="T779" s="36"/>
      <c r="U779" s="36"/>
      <c r="V779" s="36"/>
      <c r="W779" s="36"/>
      <c r="X779" s="36"/>
      <c r="Y779" s="36"/>
      <c r="Z779" s="36"/>
      <c r="AA779" s="36"/>
      <c r="AB779" s="36"/>
      <c r="AC779" s="36"/>
      <c r="AD779" s="36"/>
      <c r="AE779" s="36"/>
      <c r="AF779" s="36"/>
      <c r="AG779" s="36"/>
      <c r="AH779" s="36"/>
      <c r="AI779" s="37"/>
    </row>
    <row r="780" spans="1:35" ht="13.5" thickBot="1">
      <c r="B780" s="749" t="s">
        <v>28</v>
      </c>
      <c r="C780" s="749" t="s">
        <v>29</v>
      </c>
      <c r="D780" s="751" t="s">
        <v>30</v>
      </c>
      <c r="E780" s="751" t="s">
        <v>64</v>
      </c>
      <c r="F780" s="751" t="s">
        <v>32</v>
      </c>
      <c r="G780" s="753" t="s">
        <v>33</v>
      </c>
      <c r="H780" s="751" t="s">
        <v>34</v>
      </c>
      <c r="I780" s="763" t="s">
        <v>35</v>
      </c>
      <c r="J780" s="764"/>
      <c r="K780" s="776" t="s">
        <v>36</v>
      </c>
      <c r="L780" s="776"/>
      <c r="M780" s="763" t="s">
        <v>37</v>
      </c>
      <c r="N780" s="764"/>
      <c r="O780" s="776" t="s">
        <v>38</v>
      </c>
      <c r="P780" s="776"/>
      <c r="Q780" s="763" t="s">
        <v>39</v>
      </c>
      <c r="R780" s="764"/>
      <c r="S780" s="776" t="s">
        <v>40</v>
      </c>
      <c r="T780" s="776"/>
      <c r="U780" s="763" t="s">
        <v>41</v>
      </c>
      <c r="V780" s="764"/>
      <c r="W780" s="776" t="s">
        <v>42</v>
      </c>
      <c r="X780" s="776"/>
      <c r="Y780" s="763" t="s">
        <v>43</v>
      </c>
      <c r="Z780" s="764"/>
      <c r="AA780" s="776" t="s">
        <v>44</v>
      </c>
      <c r="AB780" s="776"/>
      <c r="AC780" s="763" t="s">
        <v>45</v>
      </c>
      <c r="AD780" s="764"/>
      <c r="AE780" s="776" t="s">
        <v>46</v>
      </c>
      <c r="AF780" s="776"/>
      <c r="AG780" s="731" t="s">
        <v>47</v>
      </c>
      <c r="AH780" s="731" t="s">
        <v>48</v>
      </c>
      <c r="AI780" s="731" t="s">
        <v>49</v>
      </c>
    </row>
    <row r="781" spans="1:35" ht="13.5" thickBot="1">
      <c r="B781" s="750"/>
      <c r="C781" s="750"/>
      <c r="D781" s="752"/>
      <c r="E781" s="752"/>
      <c r="F781" s="752"/>
      <c r="G781" s="754"/>
      <c r="H781" s="752"/>
      <c r="I781" s="39" t="s">
        <v>50</v>
      </c>
      <c r="J781" s="403" t="s">
        <v>51</v>
      </c>
      <c r="K781" s="39" t="s">
        <v>50</v>
      </c>
      <c r="L781" s="403" t="s">
        <v>51</v>
      </c>
      <c r="M781" s="39" t="s">
        <v>50</v>
      </c>
      <c r="N781" s="403" t="s">
        <v>51</v>
      </c>
      <c r="O781" s="39" t="s">
        <v>50</v>
      </c>
      <c r="P781" s="403" t="s">
        <v>51</v>
      </c>
      <c r="Q781" s="39" t="s">
        <v>50</v>
      </c>
      <c r="R781" s="403" t="s">
        <v>51</v>
      </c>
      <c r="S781" s="39" t="s">
        <v>50</v>
      </c>
      <c r="T781" s="403" t="s">
        <v>51</v>
      </c>
      <c r="U781" s="39" t="s">
        <v>50</v>
      </c>
      <c r="V781" s="403" t="s">
        <v>51</v>
      </c>
      <c r="W781" s="39" t="s">
        <v>50</v>
      </c>
      <c r="X781" s="403" t="s">
        <v>51</v>
      </c>
      <c r="Y781" s="39" t="s">
        <v>50</v>
      </c>
      <c r="Z781" s="403" t="s">
        <v>51</v>
      </c>
      <c r="AA781" s="39" t="s">
        <v>50</v>
      </c>
      <c r="AB781" s="403" t="s">
        <v>51</v>
      </c>
      <c r="AC781" s="39" t="s">
        <v>50</v>
      </c>
      <c r="AD781" s="403" t="s">
        <v>51</v>
      </c>
      <c r="AE781" s="39" t="s">
        <v>50</v>
      </c>
      <c r="AF781" s="403" t="s">
        <v>51</v>
      </c>
      <c r="AG781" s="732"/>
      <c r="AH781" s="732"/>
      <c r="AI781" s="732"/>
    </row>
    <row r="782" spans="1:35" ht="25.5">
      <c r="B782" s="834">
        <v>0.2</v>
      </c>
      <c r="C782" s="3" t="s">
        <v>870</v>
      </c>
      <c r="D782" s="77" t="s">
        <v>101</v>
      </c>
      <c r="E782" s="21">
        <v>0.7</v>
      </c>
      <c r="F782" s="21" t="s">
        <v>102</v>
      </c>
      <c r="G782" s="3"/>
      <c r="H782" s="5" t="s">
        <v>103</v>
      </c>
      <c r="I782" s="40"/>
      <c r="J782" s="63"/>
      <c r="K782" s="64"/>
      <c r="L782" s="63"/>
      <c r="M782" s="64">
        <v>0.5</v>
      </c>
      <c r="N782" s="63"/>
      <c r="O782" s="64"/>
      <c r="P782" s="63"/>
      <c r="Q782" s="64"/>
      <c r="R782" s="63"/>
      <c r="S782" s="64">
        <v>0.5</v>
      </c>
      <c r="T782" s="66"/>
      <c r="U782" s="65"/>
      <c r="V782" s="66"/>
      <c r="W782" s="65"/>
      <c r="X782" s="66"/>
      <c r="Y782" s="65"/>
      <c r="Z782" s="66"/>
      <c r="AA782" s="65"/>
      <c r="AB782" s="66"/>
      <c r="AC782" s="65"/>
      <c r="AD782" s="66"/>
      <c r="AE782" s="65"/>
      <c r="AF782" s="66"/>
      <c r="AG782" s="65">
        <f t="shared" ref="AG782:AH783" si="69">+I782+K782+M782+O782+Q782+S782+U782+W782+Y782+AA782+AC782+AE782</f>
        <v>1</v>
      </c>
      <c r="AH782" s="66">
        <f t="shared" si="69"/>
        <v>0</v>
      </c>
      <c r="AI782" s="67"/>
    </row>
    <row r="783" spans="1:35" ht="39" thickBot="1">
      <c r="B783" s="835"/>
      <c r="C783" s="8" t="s">
        <v>871</v>
      </c>
      <c r="D783" s="115" t="s">
        <v>104</v>
      </c>
      <c r="E783" s="22">
        <v>0.3</v>
      </c>
      <c r="F783" s="22" t="s">
        <v>105</v>
      </c>
      <c r="G783" s="8"/>
      <c r="H783" s="10" t="s">
        <v>106</v>
      </c>
      <c r="I783" s="1385"/>
      <c r="J783" s="1373"/>
      <c r="K783" s="1385"/>
      <c r="L783" s="1373"/>
      <c r="M783" s="1385"/>
      <c r="N783" s="1386"/>
      <c r="O783" s="1387">
        <v>0.33333333333333337</v>
      </c>
      <c r="P783" s="1386"/>
      <c r="Q783" s="1387">
        <v>0.33333333333333337</v>
      </c>
      <c r="R783" s="1386"/>
      <c r="S783" s="1387">
        <v>0.33333333333333337</v>
      </c>
      <c r="T783" s="71"/>
      <c r="U783" s="70"/>
      <c r="V783" s="71"/>
      <c r="W783" s="70"/>
      <c r="X783" s="71"/>
      <c r="Y783" s="70"/>
      <c r="Z783" s="71"/>
      <c r="AA783" s="70"/>
      <c r="AB783" s="71"/>
      <c r="AC783" s="70"/>
      <c r="AD783" s="71"/>
      <c r="AE783" s="70"/>
      <c r="AF783" s="71"/>
      <c r="AG783" s="70">
        <f t="shared" si="69"/>
        <v>1</v>
      </c>
      <c r="AH783" s="71">
        <f t="shared" si="69"/>
        <v>0</v>
      </c>
      <c r="AI783" s="72"/>
    </row>
    <row r="784" spans="1:35" s="213" customFormat="1" ht="13.5" thickBot="1"/>
    <row r="785" spans="1:37" s="425" customFormat="1">
      <c r="B785" s="1203" t="s">
        <v>4</v>
      </c>
      <c r="C785" s="1204"/>
      <c r="D785" s="1205" t="s">
        <v>5</v>
      </c>
      <c r="E785" s="1206"/>
      <c r="F785" s="1206"/>
      <c r="G785" s="1206"/>
      <c r="H785" s="1206"/>
      <c r="I785" s="1206"/>
      <c r="J785" s="1207"/>
      <c r="K785" s="1208" t="s">
        <v>562</v>
      </c>
      <c r="L785" s="1209"/>
      <c r="M785" s="1209"/>
      <c r="N785" s="1209"/>
      <c r="O785" s="1209"/>
      <c r="P785" s="1209"/>
      <c r="Q785" s="1209"/>
      <c r="R785" s="1209"/>
      <c r="S785" s="1209"/>
      <c r="T785" s="1209"/>
      <c r="U785" s="1209"/>
      <c r="V785" s="1209"/>
      <c r="W785" s="1209"/>
      <c r="X785" s="1209"/>
      <c r="Y785" s="1209"/>
      <c r="Z785" s="1209"/>
      <c r="AA785" s="1209"/>
      <c r="AB785" s="1209"/>
      <c r="AC785" s="1209"/>
      <c r="AD785" s="1209"/>
      <c r="AE785" s="1209"/>
      <c r="AF785" s="1209"/>
      <c r="AG785" s="1209"/>
      <c r="AH785" s="1209"/>
      <c r="AI785" s="1210"/>
    </row>
    <row r="786" spans="1:37" s="425" customFormat="1">
      <c r="B786" s="1211">
        <v>2016</v>
      </c>
      <c r="C786" s="1212"/>
      <c r="D786" s="1215" t="s">
        <v>7</v>
      </c>
      <c r="E786" s="1216"/>
      <c r="F786" s="1216"/>
      <c r="G786" s="1216"/>
      <c r="H786" s="1216"/>
      <c r="I786" s="1216"/>
      <c r="J786" s="1217"/>
      <c r="K786" s="1218" t="s">
        <v>956</v>
      </c>
      <c r="L786" s="1219"/>
      <c r="M786" s="1219"/>
      <c r="N786" s="1219"/>
      <c r="O786" s="1219"/>
      <c r="P786" s="1219"/>
      <c r="Q786" s="1219"/>
      <c r="R786" s="1219"/>
      <c r="S786" s="1219"/>
      <c r="T786" s="1219"/>
      <c r="U786" s="1219"/>
      <c r="V786" s="1219"/>
      <c r="W786" s="1219"/>
      <c r="X786" s="1219"/>
      <c r="Y786" s="1219"/>
      <c r="Z786" s="1219"/>
      <c r="AA786" s="1219"/>
      <c r="AB786" s="1219"/>
      <c r="AC786" s="1219"/>
      <c r="AD786" s="1219"/>
      <c r="AE786" s="1219"/>
      <c r="AF786" s="1219"/>
      <c r="AG786" s="1219"/>
      <c r="AH786" s="1219"/>
      <c r="AI786" s="1220"/>
    </row>
    <row r="787" spans="1:37" s="425" customFormat="1" ht="13.5" thickBot="1">
      <c r="B787" s="1213"/>
      <c r="C787" s="1214"/>
      <c r="D787" s="1221" t="s">
        <v>9</v>
      </c>
      <c r="E787" s="1222"/>
      <c r="F787" s="1222"/>
      <c r="G787" s="1222"/>
      <c r="H787" s="1222"/>
      <c r="I787" s="1222"/>
      <c r="J787" s="1223"/>
      <c r="K787" s="1152" t="s">
        <v>563</v>
      </c>
      <c r="L787" s="1153"/>
      <c r="M787" s="1153"/>
      <c r="N787" s="1153"/>
      <c r="O787" s="1153"/>
      <c r="P787" s="1153"/>
      <c r="Q787" s="1153"/>
      <c r="R787" s="1153"/>
      <c r="S787" s="1153"/>
      <c r="T787" s="1153"/>
      <c r="U787" s="1153"/>
      <c r="V787" s="1153"/>
      <c r="W787" s="1153"/>
      <c r="X787" s="1153"/>
      <c r="Y787" s="1153"/>
      <c r="Z787" s="1153"/>
      <c r="AA787" s="1153"/>
      <c r="AB787" s="1153"/>
      <c r="AC787" s="1153"/>
      <c r="AD787" s="1153"/>
      <c r="AE787" s="1153"/>
      <c r="AF787" s="1153"/>
      <c r="AG787" s="1153"/>
      <c r="AH787" s="1153"/>
      <c r="AI787" s="1154"/>
    </row>
    <row r="788" spans="1:37" s="426" customFormat="1" ht="14.25" customHeight="1" thickBot="1"/>
    <row r="789" spans="1:37" s="425" customFormat="1" ht="15.75" customHeight="1">
      <c r="B789" s="1155" t="s">
        <v>11</v>
      </c>
      <c r="C789" s="1158" t="s">
        <v>12</v>
      </c>
      <c r="D789" s="1159"/>
      <c r="E789" s="1160" t="s">
        <v>325</v>
      </c>
      <c r="F789" s="1161"/>
      <c r="G789" s="1161"/>
      <c r="H789" s="1161"/>
      <c r="I789" s="1161"/>
      <c r="J789" s="1161"/>
      <c r="K789" s="1161"/>
      <c r="L789" s="1161"/>
      <c r="M789" s="1161"/>
      <c r="N789" s="1161"/>
      <c r="O789" s="1161"/>
      <c r="P789" s="1161"/>
      <c r="Q789" s="1161"/>
      <c r="R789" s="1161"/>
      <c r="S789" s="1161"/>
      <c r="T789" s="1162"/>
      <c r="U789" s="1163" t="s">
        <v>14</v>
      </c>
      <c r="V789" s="1164"/>
      <c r="W789" s="1165"/>
      <c r="X789" s="1172" t="s">
        <v>15</v>
      </c>
      <c r="Y789" s="1173"/>
      <c r="Z789" s="1176" t="s">
        <v>564</v>
      </c>
      <c r="AA789" s="1177"/>
      <c r="AB789" s="1177"/>
      <c r="AC789" s="1177"/>
      <c r="AD789" s="1177"/>
      <c r="AE789" s="1177"/>
      <c r="AF789" s="1177"/>
      <c r="AG789" s="1177"/>
      <c r="AH789" s="1177"/>
      <c r="AI789" s="1178"/>
    </row>
    <row r="790" spans="1:37" s="425" customFormat="1" ht="18" customHeight="1">
      <c r="B790" s="1156"/>
      <c r="C790" s="1182" t="s">
        <v>17</v>
      </c>
      <c r="D790" s="1183"/>
      <c r="E790" s="1184" t="s">
        <v>245</v>
      </c>
      <c r="F790" s="1185"/>
      <c r="G790" s="1185"/>
      <c r="H790" s="1185"/>
      <c r="I790" s="1185"/>
      <c r="J790" s="1185"/>
      <c r="K790" s="1185"/>
      <c r="L790" s="1185"/>
      <c r="M790" s="1185"/>
      <c r="N790" s="1185"/>
      <c r="O790" s="1185"/>
      <c r="P790" s="1185"/>
      <c r="Q790" s="1185"/>
      <c r="R790" s="1185"/>
      <c r="S790" s="1185"/>
      <c r="T790" s="1186"/>
      <c r="U790" s="1166"/>
      <c r="V790" s="1167"/>
      <c r="W790" s="1168"/>
      <c r="X790" s="1174"/>
      <c r="Y790" s="1175"/>
      <c r="Z790" s="1179"/>
      <c r="AA790" s="1180"/>
      <c r="AB790" s="1180"/>
      <c r="AC790" s="1180"/>
      <c r="AD790" s="1180"/>
      <c r="AE790" s="1180"/>
      <c r="AF790" s="1180"/>
      <c r="AG790" s="1180"/>
      <c r="AH790" s="1180"/>
      <c r="AI790" s="1181"/>
    </row>
    <row r="791" spans="1:37" s="425" customFormat="1" ht="15.75" customHeight="1">
      <c r="B791" s="1156"/>
      <c r="C791" s="1182" t="s">
        <v>19</v>
      </c>
      <c r="D791" s="1183"/>
      <c r="E791" s="1184" t="s">
        <v>565</v>
      </c>
      <c r="F791" s="1185"/>
      <c r="G791" s="1185"/>
      <c r="H791" s="1185"/>
      <c r="I791" s="1185"/>
      <c r="J791" s="1185"/>
      <c r="K791" s="1185"/>
      <c r="L791" s="1185"/>
      <c r="M791" s="1185"/>
      <c r="N791" s="1185"/>
      <c r="O791" s="1185"/>
      <c r="P791" s="1185"/>
      <c r="Q791" s="1185"/>
      <c r="R791" s="1185"/>
      <c r="S791" s="1185"/>
      <c r="T791" s="1186"/>
      <c r="U791" s="1166"/>
      <c r="V791" s="1167"/>
      <c r="W791" s="1168"/>
      <c r="X791" s="1187" t="s">
        <v>21</v>
      </c>
      <c r="Y791" s="1188"/>
      <c r="Z791" s="1191" t="s">
        <v>566</v>
      </c>
      <c r="AA791" s="1192"/>
      <c r="AB791" s="1192"/>
      <c r="AC791" s="1192"/>
      <c r="AD791" s="1192"/>
      <c r="AE791" s="1192"/>
      <c r="AF791" s="1192"/>
      <c r="AG791" s="1192"/>
      <c r="AH791" s="1192"/>
      <c r="AI791" s="1193"/>
    </row>
    <row r="792" spans="1:37" s="425" customFormat="1" ht="15.75" customHeight="1" thickBot="1">
      <c r="B792" s="1157"/>
      <c r="C792" s="1197" t="s">
        <v>23</v>
      </c>
      <c r="D792" s="1198"/>
      <c r="E792" s="1199" t="s">
        <v>567</v>
      </c>
      <c r="F792" s="1200"/>
      <c r="G792" s="1200"/>
      <c r="H792" s="1200"/>
      <c r="I792" s="1200"/>
      <c r="J792" s="1200"/>
      <c r="K792" s="1200"/>
      <c r="L792" s="1200"/>
      <c r="M792" s="1200"/>
      <c r="N792" s="1200"/>
      <c r="O792" s="1200"/>
      <c r="P792" s="1200"/>
      <c r="Q792" s="1200"/>
      <c r="R792" s="1200"/>
      <c r="S792" s="1200"/>
      <c r="T792" s="1201"/>
      <c r="U792" s="1169"/>
      <c r="V792" s="1170"/>
      <c r="W792" s="1171"/>
      <c r="X792" s="1189"/>
      <c r="Y792" s="1190"/>
      <c r="Z792" s="1194"/>
      <c r="AA792" s="1195"/>
      <c r="AB792" s="1195"/>
      <c r="AC792" s="1195"/>
      <c r="AD792" s="1195"/>
      <c r="AE792" s="1195"/>
      <c r="AF792" s="1195"/>
      <c r="AG792" s="1195"/>
      <c r="AH792" s="1195"/>
      <c r="AI792" s="1196"/>
    </row>
    <row r="793" spans="1:37" s="426" customFormat="1" ht="13.5" customHeight="1" thickBot="1">
      <c r="B793" s="1202"/>
      <c r="C793" s="1202"/>
      <c r="D793" s="1202"/>
      <c r="E793" s="1202"/>
      <c r="F793" s="1202"/>
    </row>
    <row r="794" spans="1:37" s="426" customFormat="1" ht="15.75" customHeight="1">
      <c r="B794" s="1115" t="s">
        <v>357</v>
      </c>
      <c r="C794" s="1116"/>
      <c r="D794" s="1117"/>
      <c r="E794" s="1115" t="s">
        <v>568</v>
      </c>
      <c r="F794" s="1116"/>
      <c r="G794" s="1116"/>
      <c r="H794" s="1116"/>
      <c r="I794" s="1116"/>
      <c r="J794" s="1116"/>
      <c r="K794" s="1116"/>
      <c r="L794" s="1116"/>
      <c r="M794" s="1116"/>
      <c r="N794" s="1116"/>
      <c r="O794" s="1116"/>
      <c r="P794" s="1116"/>
      <c r="Q794" s="1116"/>
      <c r="R794" s="1116"/>
      <c r="S794" s="1116"/>
      <c r="T794" s="1116"/>
      <c r="U794" s="1116"/>
      <c r="V794" s="1116"/>
      <c r="W794" s="1116"/>
      <c r="X794" s="1116"/>
      <c r="Y794" s="1116"/>
      <c r="Z794" s="1116"/>
      <c r="AA794" s="1116"/>
      <c r="AB794" s="1116"/>
      <c r="AC794" s="1116"/>
      <c r="AD794" s="1116"/>
      <c r="AE794" s="1116"/>
      <c r="AF794" s="1116"/>
      <c r="AG794" s="1116"/>
      <c r="AH794" s="1116"/>
      <c r="AI794" s="1117"/>
    </row>
    <row r="795" spans="1:37" s="426" customFormat="1" ht="15.75" customHeight="1" thickBot="1">
      <c r="B795" s="1224" t="s">
        <v>569</v>
      </c>
      <c r="C795" s="1225"/>
      <c r="D795" s="1225"/>
      <c r="E795" s="1225"/>
      <c r="F795" s="1225"/>
      <c r="G795" s="1225"/>
      <c r="H795" s="1225"/>
      <c r="I795" s="1225"/>
      <c r="J795" s="1225"/>
      <c r="K795" s="1225"/>
      <c r="L795" s="1225"/>
      <c r="M795" s="1225"/>
      <c r="N795" s="1225"/>
      <c r="O795" s="1225"/>
      <c r="P795" s="1225"/>
      <c r="Q795" s="1225"/>
      <c r="R795" s="1225"/>
      <c r="S795" s="1225"/>
      <c r="T795" s="1225"/>
      <c r="U795" s="1225"/>
      <c r="V795" s="1225"/>
      <c r="W795" s="1225"/>
      <c r="X795" s="1225"/>
      <c r="Y795" s="1225"/>
      <c r="Z795" s="1225"/>
      <c r="AA795" s="1225"/>
      <c r="AB795" s="1225"/>
      <c r="AC795" s="1225"/>
      <c r="AD795" s="1225"/>
      <c r="AE795" s="1225"/>
      <c r="AF795" s="1225"/>
      <c r="AG795" s="1225"/>
      <c r="AH795" s="1225"/>
      <c r="AI795" s="1226"/>
    </row>
    <row r="796" spans="1:37" s="426" customFormat="1" ht="13.5" customHeight="1" thickBot="1">
      <c r="B796" s="1227" t="s">
        <v>28</v>
      </c>
      <c r="C796" s="1229" t="s">
        <v>29</v>
      </c>
      <c r="D796" s="1229" t="s">
        <v>30</v>
      </c>
      <c r="E796" s="1229" t="s">
        <v>31</v>
      </c>
      <c r="F796" s="1229" t="s">
        <v>32</v>
      </c>
      <c r="G796" s="1229" t="s">
        <v>33</v>
      </c>
      <c r="H796" s="1233" t="s">
        <v>34</v>
      </c>
      <c r="I796" s="1235" t="s">
        <v>35</v>
      </c>
      <c r="J796" s="1236"/>
      <c r="K796" s="1235" t="s">
        <v>36</v>
      </c>
      <c r="L796" s="1235"/>
      <c r="M796" s="1237" t="s">
        <v>37</v>
      </c>
      <c r="N796" s="1236"/>
      <c r="O796" s="1235" t="s">
        <v>38</v>
      </c>
      <c r="P796" s="1235"/>
      <c r="Q796" s="1237" t="s">
        <v>39</v>
      </c>
      <c r="R796" s="1236"/>
      <c r="S796" s="1235" t="s">
        <v>40</v>
      </c>
      <c r="T796" s="1235"/>
      <c r="U796" s="1237" t="s">
        <v>41</v>
      </c>
      <c r="V796" s="1236"/>
      <c r="W796" s="1235" t="s">
        <v>42</v>
      </c>
      <c r="X796" s="1235"/>
      <c r="Y796" s="1237" t="s">
        <v>43</v>
      </c>
      <c r="Z796" s="1236"/>
      <c r="AA796" s="1235" t="s">
        <v>44</v>
      </c>
      <c r="AB796" s="1235"/>
      <c r="AC796" s="1237" t="s">
        <v>45</v>
      </c>
      <c r="AD796" s="1236"/>
      <c r="AE796" s="1235" t="s">
        <v>46</v>
      </c>
      <c r="AF796" s="1235"/>
      <c r="AG796" s="1238" t="s">
        <v>47</v>
      </c>
      <c r="AH796" s="1238" t="s">
        <v>48</v>
      </c>
      <c r="AI796" s="1238" t="s">
        <v>570</v>
      </c>
    </row>
    <row r="797" spans="1:37" s="426" customFormat="1" ht="13.5" thickBot="1">
      <c r="B797" s="1228"/>
      <c r="C797" s="1230"/>
      <c r="D797" s="1230"/>
      <c r="E797" s="1230"/>
      <c r="F797" s="1230"/>
      <c r="G797" s="1230"/>
      <c r="H797" s="1234"/>
      <c r="I797" s="428" t="s">
        <v>50</v>
      </c>
      <c r="J797" s="700" t="s">
        <v>51</v>
      </c>
      <c r="K797" s="429" t="s">
        <v>50</v>
      </c>
      <c r="L797" s="700" t="s">
        <v>51</v>
      </c>
      <c r="M797" s="429" t="s">
        <v>50</v>
      </c>
      <c r="N797" s="700" t="s">
        <v>51</v>
      </c>
      <c r="O797" s="429" t="s">
        <v>50</v>
      </c>
      <c r="P797" s="700" t="s">
        <v>51</v>
      </c>
      <c r="Q797" s="429" t="s">
        <v>50</v>
      </c>
      <c r="R797" s="700" t="s">
        <v>51</v>
      </c>
      <c r="S797" s="429" t="s">
        <v>50</v>
      </c>
      <c r="T797" s="699" t="s">
        <v>51</v>
      </c>
      <c r="U797" s="430" t="s">
        <v>50</v>
      </c>
      <c r="V797" s="699" t="s">
        <v>51</v>
      </c>
      <c r="W797" s="430" t="s">
        <v>50</v>
      </c>
      <c r="X797" s="699" t="s">
        <v>51</v>
      </c>
      <c r="Y797" s="430" t="s">
        <v>50</v>
      </c>
      <c r="Z797" s="699" t="s">
        <v>51</v>
      </c>
      <c r="AA797" s="430" t="s">
        <v>50</v>
      </c>
      <c r="AB797" s="699" t="s">
        <v>51</v>
      </c>
      <c r="AC797" s="430" t="s">
        <v>50</v>
      </c>
      <c r="AD797" s="699" t="s">
        <v>51</v>
      </c>
      <c r="AE797" s="430" t="s">
        <v>50</v>
      </c>
      <c r="AF797" s="699" t="s">
        <v>51</v>
      </c>
      <c r="AG797" s="1239"/>
      <c r="AH797" s="1239"/>
      <c r="AI797" s="1239"/>
    </row>
    <row r="798" spans="1:37" s="426" customFormat="1" ht="38.25">
      <c r="B798" s="1346">
        <v>0.6</v>
      </c>
      <c r="C798" s="123" t="s">
        <v>52</v>
      </c>
      <c r="D798" s="432" t="s">
        <v>571</v>
      </c>
      <c r="E798" s="456">
        <v>0.25</v>
      </c>
      <c r="F798" s="432" t="s">
        <v>572</v>
      </c>
      <c r="G798" s="434"/>
      <c r="H798" s="3" t="s">
        <v>573</v>
      </c>
      <c r="I798" s="435">
        <v>0.16669999999999999</v>
      </c>
      <c r="J798" s="436"/>
      <c r="K798" s="435">
        <v>0.16669999999999999</v>
      </c>
      <c r="L798" s="436"/>
      <c r="M798" s="435">
        <v>0.16669999999999999</v>
      </c>
      <c r="N798" s="436"/>
      <c r="O798" s="435">
        <v>0.16669999999999999</v>
      </c>
      <c r="P798" s="436"/>
      <c r="Q798" s="435">
        <v>0.16669999999999999</v>
      </c>
      <c r="R798" s="436"/>
      <c r="S798" s="435">
        <v>0.16669999999999999</v>
      </c>
      <c r="T798" s="436"/>
      <c r="U798" s="437"/>
      <c r="V798" s="438"/>
      <c r="W798" s="437"/>
      <c r="X798" s="438"/>
      <c r="Y798" s="437"/>
      <c r="Z798" s="438"/>
      <c r="AA798" s="437"/>
      <c r="AB798" s="438"/>
      <c r="AC798" s="437"/>
      <c r="AD798" s="438"/>
      <c r="AE798" s="437"/>
      <c r="AF798" s="438"/>
      <c r="AG798" s="439">
        <f t="shared" ref="AG798:AG801" si="70">+I798+K798+M798+O798+Q798+S798+U798+W798+Y798+AA798+AC798+AE798</f>
        <v>1.0002</v>
      </c>
      <c r="AH798" s="440">
        <f t="shared" ref="AH798:AH801" si="71">+J798+L798+N798+P798+R798+T798+V798+X798+Z798+AB798+AD798+AF798</f>
        <v>0</v>
      </c>
      <c r="AI798" s="655"/>
      <c r="AK798" s="441"/>
    </row>
    <row r="799" spans="1:37" s="426" customFormat="1" ht="51">
      <c r="B799" s="1347"/>
      <c r="C799" s="118" t="s">
        <v>56</v>
      </c>
      <c r="D799" s="442" t="s">
        <v>574</v>
      </c>
      <c r="E799" s="461">
        <v>0.25</v>
      </c>
      <c r="F799" s="442" t="s">
        <v>575</v>
      </c>
      <c r="G799" s="444">
        <v>150000000</v>
      </c>
      <c r="H799" s="6" t="s">
        <v>576</v>
      </c>
      <c r="I799" s="445">
        <v>0.16669999999999999</v>
      </c>
      <c r="J799" s="446"/>
      <c r="K799" s="445">
        <v>0.16669999999999999</v>
      </c>
      <c r="L799" s="446"/>
      <c r="M799" s="445">
        <v>0.16669999999999999</v>
      </c>
      <c r="N799" s="446"/>
      <c r="O799" s="445">
        <v>0.16669999999999999</v>
      </c>
      <c r="P799" s="446"/>
      <c r="Q799" s="445">
        <v>0.16669999999999999</v>
      </c>
      <c r="R799" s="446"/>
      <c r="S799" s="445">
        <v>0.16669999999999999</v>
      </c>
      <c r="T799" s="446"/>
      <c r="U799" s="447"/>
      <c r="V799" s="448"/>
      <c r="W799" s="447"/>
      <c r="X799" s="448"/>
      <c r="Y799" s="447"/>
      <c r="Z799" s="448"/>
      <c r="AA799" s="447"/>
      <c r="AB799" s="448"/>
      <c r="AC799" s="447"/>
      <c r="AD799" s="448"/>
      <c r="AE799" s="447"/>
      <c r="AF799" s="448"/>
      <c r="AG799" s="447">
        <f t="shared" si="70"/>
        <v>1.0002</v>
      </c>
      <c r="AH799" s="448">
        <f t="shared" si="71"/>
        <v>0</v>
      </c>
      <c r="AI799" s="656"/>
      <c r="AK799" s="441"/>
    </row>
    <row r="800" spans="1:37" s="426" customFormat="1" ht="38.25">
      <c r="A800" s="426" t="s">
        <v>577</v>
      </c>
      <c r="B800" s="1347"/>
      <c r="C800" s="118" t="s">
        <v>59</v>
      </c>
      <c r="D800" s="442" t="s">
        <v>578</v>
      </c>
      <c r="E800" s="461">
        <v>0.25</v>
      </c>
      <c r="F800" s="442" t="s">
        <v>579</v>
      </c>
      <c r="G800" s="444">
        <v>400000000</v>
      </c>
      <c r="H800" s="6" t="s">
        <v>579</v>
      </c>
      <c r="I800" s="445">
        <v>0.16669999999999999</v>
      </c>
      <c r="J800" s="446"/>
      <c r="K800" s="445">
        <v>0.16669999999999999</v>
      </c>
      <c r="L800" s="446"/>
      <c r="M800" s="445">
        <v>0.16669999999999999</v>
      </c>
      <c r="N800" s="446"/>
      <c r="O800" s="445">
        <v>0.16669999999999999</v>
      </c>
      <c r="P800" s="446"/>
      <c r="Q800" s="445">
        <v>0.16669999999999999</v>
      </c>
      <c r="R800" s="446"/>
      <c r="S800" s="445">
        <v>0.16669999999999999</v>
      </c>
      <c r="T800" s="446"/>
      <c r="U800" s="447"/>
      <c r="V800" s="448"/>
      <c r="W800" s="447"/>
      <c r="X800" s="448"/>
      <c r="Y800" s="447"/>
      <c r="Z800" s="448"/>
      <c r="AA800" s="447"/>
      <c r="AB800" s="448"/>
      <c r="AC800" s="447"/>
      <c r="AD800" s="448"/>
      <c r="AE800" s="447"/>
      <c r="AF800" s="448"/>
      <c r="AG800" s="447">
        <f t="shared" si="70"/>
        <v>1.0002</v>
      </c>
      <c r="AH800" s="448">
        <f t="shared" si="71"/>
        <v>0</v>
      </c>
      <c r="AI800" s="656"/>
      <c r="AK800" s="441"/>
    </row>
    <row r="801" spans="2:37" s="426" customFormat="1" ht="51.75" thickBot="1">
      <c r="B801" s="1348"/>
      <c r="C801" s="119" t="s">
        <v>126</v>
      </c>
      <c r="D801" s="508" t="s">
        <v>580</v>
      </c>
      <c r="E801" s="662">
        <v>0.25</v>
      </c>
      <c r="F801" s="508" t="s">
        <v>902</v>
      </c>
      <c r="G801" s="451"/>
      <c r="H801" s="8" t="s">
        <v>581</v>
      </c>
      <c r="I801" s="452">
        <v>0.16669999999999999</v>
      </c>
      <c r="J801" s="453"/>
      <c r="K801" s="452">
        <v>0.16669999999999999</v>
      </c>
      <c r="L801" s="453"/>
      <c r="M801" s="452">
        <v>0.16669999999999999</v>
      </c>
      <c r="N801" s="453"/>
      <c r="O801" s="452">
        <v>0.16669999999999999</v>
      </c>
      <c r="P801" s="453"/>
      <c r="Q801" s="452">
        <v>0.16669999999999999</v>
      </c>
      <c r="R801" s="453"/>
      <c r="S801" s="452">
        <v>0.16669999999999999</v>
      </c>
      <c r="T801" s="453"/>
      <c r="U801" s="454"/>
      <c r="V801" s="455"/>
      <c r="W801" s="454"/>
      <c r="X801" s="455"/>
      <c r="Y801" s="454"/>
      <c r="Z801" s="455"/>
      <c r="AA801" s="454"/>
      <c r="AB801" s="455"/>
      <c r="AC801" s="454"/>
      <c r="AD801" s="455"/>
      <c r="AE801" s="454"/>
      <c r="AF801" s="455"/>
      <c r="AG801" s="454">
        <f t="shared" si="70"/>
        <v>1.0002</v>
      </c>
      <c r="AH801" s="455">
        <f t="shared" si="71"/>
        <v>0</v>
      </c>
      <c r="AI801" s="657"/>
      <c r="AK801" s="441"/>
    </row>
    <row r="802" spans="2:37" s="426" customFormat="1" ht="12.75" customHeight="1" thickBot="1"/>
    <row r="803" spans="2:37" s="426" customFormat="1" ht="15.75" customHeight="1">
      <c r="B803" s="1115" t="s">
        <v>363</v>
      </c>
      <c r="C803" s="1116"/>
      <c r="D803" s="1117"/>
      <c r="E803" s="1115" t="s">
        <v>582</v>
      </c>
      <c r="F803" s="1116"/>
      <c r="G803" s="1116"/>
      <c r="H803" s="1116"/>
      <c r="I803" s="1116"/>
      <c r="J803" s="1116"/>
      <c r="K803" s="1116"/>
      <c r="L803" s="1116"/>
      <c r="M803" s="1116"/>
      <c r="N803" s="1116"/>
      <c r="O803" s="1116"/>
      <c r="P803" s="1116"/>
      <c r="Q803" s="1116"/>
      <c r="R803" s="1116"/>
      <c r="S803" s="1116"/>
      <c r="T803" s="1116"/>
      <c r="U803" s="1116"/>
      <c r="V803" s="1116"/>
      <c r="W803" s="1116"/>
      <c r="X803" s="1116"/>
      <c r="Y803" s="1116"/>
      <c r="Z803" s="1116"/>
      <c r="AA803" s="1116"/>
      <c r="AB803" s="1116"/>
      <c r="AC803" s="1116"/>
      <c r="AD803" s="1116"/>
      <c r="AE803" s="1116"/>
      <c r="AF803" s="1116"/>
      <c r="AG803" s="1116"/>
      <c r="AH803" s="1116"/>
      <c r="AI803" s="1117"/>
    </row>
    <row r="804" spans="2:37" s="426" customFormat="1" ht="15.75" customHeight="1" thickBot="1">
      <c r="B804" s="1224" t="s">
        <v>27</v>
      </c>
      <c r="C804" s="1225"/>
      <c r="D804" s="1225"/>
      <c r="E804" s="1225"/>
      <c r="F804" s="1225"/>
      <c r="G804" s="1225"/>
      <c r="H804" s="1225"/>
      <c r="I804" s="1225"/>
      <c r="J804" s="1225"/>
      <c r="K804" s="1225"/>
      <c r="L804" s="1225"/>
      <c r="M804" s="1225"/>
      <c r="N804" s="1225"/>
      <c r="O804" s="1225"/>
      <c r="P804" s="1225"/>
      <c r="Q804" s="1225"/>
      <c r="R804" s="1225"/>
      <c r="S804" s="1225"/>
      <c r="T804" s="1225"/>
      <c r="U804" s="1225"/>
      <c r="V804" s="1225"/>
      <c r="W804" s="1225"/>
      <c r="X804" s="1225"/>
      <c r="Y804" s="1225"/>
      <c r="Z804" s="1225"/>
      <c r="AA804" s="1225"/>
      <c r="AB804" s="1225"/>
      <c r="AC804" s="1225"/>
      <c r="AD804" s="1225"/>
      <c r="AE804" s="1225"/>
      <c r="AF804" s="1225"/>
      <c r="AG804" s="1225"/>
      <c r="AH804" s="1225"/>
      <c r="AI804" s="1226"/>
    </row>
    <row r="805" spans="2:37" s="426" customFormat="1" ht="13.5" customHeight="1" thickBot="1">
      <c r="B805" s="1227" t="s">
        <v>28</v>
      </c>
      <c r="C805" s="1229" t="s">
        <v>29</v>
      </c>
      <c r="D805" s="1229" t="s">
        <v>30</v>
      </c>
      <c r="E805" s="1229" t="s">
        <v>31</v>
      </c>
      <c r="F805" s="1229" t="s">
        <v>32</v>
      </c>
      <c r="G805" s="1229" t="s">
        <v>33</v>
      </c>
      <c r="H805" s="1233" t="s">
        <v>34</v>
      </c>
      <c r="I805" s="1235" t="s">
        <v>35</v>
      </c>
      <c r="J805" s="1236"/>
      <c r="K805" s="1235" t="s">
        <v>36</v>
      </c>
      <c r="L805" s="1235"/>
      <c r="M805" s="1237" t="s">
        <v>37</v>
      </c>
      <c r="N805" s="1236"/>
      <c r="O805" s="1235" t="s">
        <v>38</v>
      </c>
      <c r="P805" s="1235"/>
      <c r="Q805" s="1237" t="s">
        <v>39</v>
      </c>
      <c r="R805" s="1236"/>
      <c r="S805" s="1235" t="s">
        <v>40</v>
      </c>
      <c r="T805" s="1235"/>
      <c r="U805" s="1237" t="s">
        <v>41</v>
      </c>
      <c r="V805" s="1236"/>
      <c r="W805" s="1235" t="s">
        <v>42</v>
      </c>
      <c r="X805" s="1235"/>
      <c r="Y805" s="1237" t="s">
        <v>43</v>
      </c>
      <c r="Z805" s="1236"/>
      <c r="AA805" s="1235" t="s">
        <v>44</v>
      </c>
      <c r="AB805" s="1235"/>
      <c r="AC805" s="1237" t="s">
        <v>45</v>
      </c>
      <c r="AD805" s="1236"/>
      <c r="AE805" s="1235" t="s">
        <v>46</v>
      </c>
      <c r="AF805" s="1235"/>
      <c r="AG805" s="1238" t="s">
        <v>47</v>
      </c>
      <c r="AH805" s="1238" t="s">
        <v>48</v>
      </c>
      <c r="AI805" s="1238" t="str">
        <f>AI796</f>
        <v>AVANCE MES 2016</v>
      </c>
    </row>
    <row r="806" spans="2:37" s="426" customFormat="1" ht="13.5" thickBot="1">
      <c r="B806" s="1228"/>
      <c r="C806" s="1230"/>
      <c r="D806" s="1230"/>
      <c r="E806" s="1230"/>
      <c r="F806" s="1230"/>
      <c r="G806" s="1230"/>
      <c r="H806" s="1234"/>
      <c r="I806" s="428" t="s">
        <v>50</v>
      </c>
      <c r="J806" s="700" t="s">
        <v>51</v>
      </c>
      <c r="K806" s="429" t="s">
        <v>50</v>
      </c>
      <c r="L806" s="700" t="s">
        <v>51</v>
      </c>
      <c r="M806" s="429" t="s">
        <v>50</v>
      </c>
      <c r="N806" s="700" t="s">
        <v>51</v>
      </c>
      <c r="O806" s="429" t="s">
        <v>50</v>
      </c>
      <c r="P806" s="700" t="s">
        <v>51</v>
      </c>
      <c r="Q806" s="429" t="s">
        <v>50</v>
      </c>
      <c r="R806" s="700" t="s">
        <v>51</v>
      </c>
      <c r="S806" s="429" t="s">
        <v>50</v>
      </c>
      <c r="T806" s="700" t="s">
        <v>51</v>
      </c>
      <c r="U806" s="429" t="s">
        <v>50</v>
      </c>
      <c r="V806" s="700" t="s">
        <v>51</v>
      </c>
      <c r="W806" s="429" t="s">
        <v>50</v>
      </c>
      <c r="X806" s="700" t="s">
        <v>51</v>
      </c>
      <c r="Y806" s="429" t="s">
        <v>50</v>
      </c>
      <c r="Z806" s="700" t="s">
        <v>51</v>
      </c>
      <c r="AA806" s="429" t="s">
        <v>50</v>
      </c>
      <c r="AB806" s="700" t="s">
        <v>51</v>
      </c>
      <c r="AC806" s="429" t="s">
        <v>50</v>
      </c>
      <c r="AD806" s="700" t="s">
        <v>51</v>
      </c>
      <c r="AE806" s="429" t="s">
        <v>50</v>
      </c>
      <c r="AF806" s="700" t="s">
        <v>51</v>
      </c>
      <c r="AG806" s="1349"/>
      <c r="AH806" s="1349"/>
      <c r="AI806" s="1239"/>
    </row>
    <row r="807" spans="2:37" s="426" customFormat="1" ht="63.75">
      <c r="B807" s="1240">
        <v>0.4</v>
      </c>
      <c r="C807" s="123" t="s">
        <v>65</v>
      </c>
      <c r="D807" s="432" t="s">
        <v>583</v>
      </c>
      <c r="E807" s="456">
        <v>0.33329999999999999</v>
      </c>
      <c r="F807" s="432" t="s">
        <v>584</v>
      </c>
      <c r="G807" s="457">
        <v>500000000</v>
      </c>
      <c r="H807" s="432" t="s">
        <v>584</v>
      </c>
      <c r="I807" s="435">
        <v>0.16669999999999999</v>
      </c>
      <c r="J807" s="436"/>
      <c r="K807" s="435">
        <v>0.16669999999999999</v>
      </c>
      <c r="L807" s="436"/>
      <c r="M807" s="435">
        <v>0.16669999999999999</v>
      </c>
      <c r="N807" s="436"/>
      <c r="O807" s="435">
        <v>0.16669999999999999</v>
      </c>
      <c r="P807" s="436"/>
      <c r="Q807" s="435">
        <v>0.16669999999999999</v>
      </c>
      <c r="R807" s="436"/>
      <c r="S807" s="435">
        <v>0.16669999999999999</v>
      </c>
      <c r="T807" s="458"/>
      <c r="U807" s="459"/>
      <c r="V807" s="458"/>
      <c r="W807" s="459"/>
      <c r="X807" s="458"/>
      <c r="Y807" s="459"/>
      <c r="Z807" s="458"/>
      <c r="AA807" s="459"/>
      <c r="AB807" s="458"/>
      <c r="AC807" s="459"/>
      <c r="AD807" s="458"/>
      <c r="AE807" s="459"/>
      <c r="AF807" s="458"/>
      <c r="AG807" s="437">
        <f t="shared" ref="AG807:AG808" si="72">+I807+K807+M807+O807+Q807+S807+U807+W807+Y807+AA807+AC807+AE807</f>
        <v>1.0002</v>
      </c>
      <c r="AH807" s="460">
        <f t="shared" ref="AH807:AH809" si="73">+J807+L807+N807+P807+R807+T807+V807+X807+Z807+AB807+AD807+AF807</f>
        <v>0</v>
      </c>
      <c r="AI807" s="658"/>
    </row>
    <row r="808" spans="2:37" s="426" customFormat="1" ht="38.25">
      <c r="B808" s="1241"/>
      <c r="C808" s="118" t="s">
        <v>69</v>
      </c>
      <c r="D808" s="442" t="s">
        <v>585</v>
      </c>
      <c r="E808" s="461">
        <v>0.33329999999999999</v>
      </c>
      <c r="F808" s="442" t="s">
        <v>586</v>
      </c>
      <c r="G808" s="462">
        <v>2000000000</v>
      </c>
      <c r="H808" s="442" t="s">
        <v>586</v>
      </c>
      <c r="I808" s="445">
        <v>0.16669999999999999</v>
      </c>
      <c r="J808" s="446"/>
      <c r="K808" s="445">
        <v>0.16669999999999999</v>
      </c>
      <c r="L808" s="446"/>
      <c r="M808" s="445">
        <v>0.16669999999999999</v>
      </c>
      <c r="N808" s="446"/>
      <c r="O808" s="445">
        <v>0.16669999999999999</v>
      </c>
      <c r="P808" s="446"/>
      <c r="Q808" s="445">
        <v>0.16669999999999999</v>
      </c>
      <c r="R808" s="446"/>
      <c r="S808" s="445">
        <v>0.16669999999999999</v>
      </c>
      <c r="T808" s="463"/>
      <c r="U808" s="464"/>
      <c r="V808" s="463"/>
      <c r="W808" s="464"/>
      <c r="X808" s="463"/>
      <c r="Y808" s="464"/>
      <c r="Z808" s="463"/>
      <c r="AA808" s="464"/>
      <c r="AB808" s="463"/>
      <c r="AC808" s="464"/>
      <c r="AD808" s="463"/>
      <c r="AE808" s="464"/>
      <c r="AF808" s="463"/>
      <c r="AG808" s="447">
        <f t="shared" si="72"/>
        <v>1.0002</v>
      </c>
      <c r="AH808" s="465">
        <f t="shared" si="73"/>
        <v>0</v>
      </c>
      <c r="AI808" s="656"/>
    </row>
    <row r="809" spans="2:37" s="426" customFormat="1" ht="51.75" thickBot="1">
      <c r="B809" s="1242"/>
      <c r="C809" s="119" t="s">
        <v>72</v>
      </c>
      <c r="D809" s="449" t="s">
        <v>587</v>
      </c>
      <c r="E809" s="466">
        <v>0.33329999999999999</v>
      </c>
      <c r="F809" s="449" t="s">
        <v>588</v>
      </c>
      <c r="G809" s="467">
        <v>20000000</v>
      </c>
      <c r="H809" s="449" t="s">
        <v>589</v>
      </c>
      <c r="I809" s="452">
        <v>0.16669999999999999</v>
      </c>
      <c r="J809" s="453"/>
      <c r="K809" s="452">
        <v>0.16669999999999999</v>
      </c>
      <c r="L809" s="453"/>
      <c r="M809" s="452">
        <v>0.16669999999999999</v>
      </c>
      <c r="N809" s="453"/>
      <c r="O809" s="452">
        <v>0.16669999999999999</v>
      </c>
      <c r="P809" s="453"/>
      <c r="Q809" s="452">
        <v>0.16669999999999999</v>
      </c>
      <c r="R809" s="453"/>
      <c r="S809" s="452">
        <v>0.16669999999999999</v>
      </c>
      <c r="T809" s="468"/>
      <c r="U809" s="469"/>
      <c r="V809" s="468"/>
      <c r="W809" s="469"/>
      <c r="X809" s="468"/>
      <c r="Y809" s="469"/>
      <c r="Z809" s="468"/>
      <c r="AA809" s="469"/>
      <c r="AB809" s="468"/>
      <c r="AC809" s="469"/>
      <c r="AD809" s="468"/>
      <c r="AE809" s="469"/>
      <c r="AF809" s="468"/>
      <c r="AG809" s="454">
        <f>+I809+K809+M809+O809+Q809+S809+U809+W809+Y809+AA809+AC809+AE809</f>
        <v>1.0002</v>
      </c>
      <c r="AH809" s="470">
        <f t="shared" si="73"/>
        <v>0</v>
      </c>
      <c r="AI809" s="657"/>
    </row>
    <row r="810" spans="2:37" s="471" customFormat="1" ht="12.75" customHeight="1">
      <c r="B810" s="472"/>
      <c r="C810" s="473"/>
      <c r="D810" s="473"/>
      <c r="E810" s="211"/>
      <c r="F810" s="473"/>
      <c r="G810" s="473"/>
      <c r="H810" s="473"/>
      <c r="I810" s="474"/>
      <c r="J810" s="474"/>
      <c r="K810" s="474"/>
      <c r="L810" s="474"/>
      <c r="M810" s="474"/>
      <c r="N810" s="474"/>
      <c r="O810" s="474"/>
      <c r="P810" s="474"/>
      <c r="Q810" s="474"/>
      <c r="R810" s="474"/>
      <c r="S810" s="474"/>
      <c r="T810" s="474"/>
      <c r="U810" s="474"/>
      <c r="V810" s="474"/>
      <c r="W810" s="474"/>
      <c r="X810" s="474"/>
      <c r="Y810" s="474"/>
      <c r="Z810" s="474"/>
      <c r="AA810" s="474"/>
      <c r="AB810" s="474"/>
      <c r="AC810" s="474"/>
      <c r="AD810" s="474"/>
      <c r="AE810" s="474"/>
      <c r="AF810" s="474"/>
      <c r="AG810" s="474"/>
      <c r="AH810" s="474"/>
      <c r="AI810" s="475"/>
    </row>
    <row r="811" spans="2:37" s="426" customFormat="1" ht="13.5" thickBot="1"/>
    <row r="812" spans="2:37">
      <c r="B812" s="772" t="s">
        <v>639</v>
      </c>
      <c r="C812" s="773"/>
      <c r="D812" s="774"/>
      <c r="E812" s="772" t="s">
        <v>99</v>
      </c>
      <c r="F812" s="773"/>
      <c r="G812" s="773"/>
      <c r="H812" s="774"/>
      <c r="I812" s="62"/>
      <c r="J812" s="34"/>
      <c r="K812" s="34"/>
      <c r="L812" s="34"/>
      <c r="M812" s="34"/>
      <c r="N812" s="34"/>
      <c r="O812" s="34"/>
      <c r="P812" s="34"/>
      <c r="Q812" s="34"/>
      <c r="R812" s="34"/>
      <c r="S812" s="34"/>
      <c r="T812" s="34"/>
      <c r="U812" s="34"/>
      <c r="V812" s="34"/>
      <c r="W812" s="34"/>
      <c r="X812" s="34"/>
      <c r="Y812" s="34"/>
      <c r="Z812" s="34"/>
      <c r="AA812" s="34"/>
      <c r="AB812" s="34"/>
      <c r="AC812" s="34"/>
      <c r="AD812" s="34"/>
      <c r="AE812" s="34"/>
      <c r="AF812" s="34"/>
      <c r="AG812" s="34"/>
      <c r="AH812" s="34"/>
      <c r="AI812" s="35"/>
    </row>
    <row r="813" spans="2:37" ht="13.5" thickBot="1">
      <c r="B813" s="890" t="s">
        <v>27</v>
      </c>
      <c r="C813" s="891"/>
      <c r="D813" s="892"/>
      <c r="E813" s="698"/>
      <c r="F813" s="698"/>
      <c r="G813" s="698"/>
      <c r="H813" s="698"/>
      <c r="I813" s="57"/>
      <c r="J813" s="36"/>
      <c r="K813" s="36"/>
      <c r="L813" s="36"/>
      <c r="M813" s="36"/>
      <c r="N813" s="36"/>
      <c r="O813" s="36"/>
      <c r="P813" s="36"/>
      <c r="Q813" s="36"/>
      <c r="R813" s="36"/>
      <c r="S813" s="36"/>
      <c r="T813" s="36"/>
      <c r="U813" s="36"/>
      <c r="V813" s="36"/>
      <c r="W813" s="36"/>
      <c r="X813" s="36"/>
      <c r="Y813" s="36"/>
      <c r="Z813" s="36"/>
      <c r="AA813" s="36"/>
      <c r="AB813" s="36"/>
      <c r="AC813" s="36"/>
      <c r="AD813" s="36"/>
      <c r="AE813" s="36"/>
      <c r="AF813" s="36"/>
      <c r="AG813" s="36"/>
      <c r="AH813" s="36"/>
      <c r="AI813" s="37"/>
    </row>
    <row r="814" spans="2:37" ht="13.5" thickBot="1">
      <c r="B814" s="749" t="s">
        <v>28</v>
      </c>
      <c r="C814" s="749" t="s">
        <v>29</v>
      </c>
      <c r="D814" s="751" t="s">
        <v>30</v>
      </c>
      <c r="E814" s="751" t="s">
        <v>64</v>
      </c>
      <c r="F814" s="751" t="s">
        <v>32</v>
      </c>
      <c r="G814" s="753" t="s">
        <v>33</v>
      </c>
      <c r="H814" s="751" t="s">
        <v>34</v>
      </c>
      <c r="I814" s="763" t="s">
        <v>35</v>
      </c>
      <c r="J814" s="764"/>
      <c r="K814" s="776" t="s">
        <v>36</v>
      </c>
      <c r="L814" s="776"/>
      <c r="M814" s="763" t="s">
        <v>37</v>
      </c>
      <c r="N814" s="764"/>
      <c r="O814" s="776" t="s">
        <v>38</v>
      </c>
      <c r="P814" s="776"/>
      <c r="Q814" s="763" t="s">
        <v>39</v>
      </c>
      <c r="R814" s="764"/>
      <c r="S814" s="776" t="s">
        <v>40</v>
      </c>
      <c r="T814" s="776"/>
      <c r="U814" s="763" t="s">
        <v>41</v>
      </c>
      <c r="V814" s="764"/>
      <c r="W814" s="776" t="s">
        <v>42</v>
      </c>
      <c r="X814" s="776"/>
      <c r="Y814" s="763" t="s">
        <v>43</v>
      </c>
      <c r="Z814" s="764"/>
      <c r="AA814" s="776" t="s">
        <v>44</v>
      </c>
      <c r="AB814" s="776"/>
      <c r="AC814" s="763" t="s">
        <v>45</v>
      </c>
      <c r="AD814" s="764"/>
      <c r="AE814" s="776" t="s">
        <v>46</v>
      </c>
      <c r="AF814" s="776"/>
      <c r="AG814" s="731" t="s">
        <v>47</v>
      </c>
      <c r="AH814" s="731" t="s">
        <v>48</v>
      </c>
      <c r="AI814" s="731" t="s">
        <v>49</v>
      </c>
    </row>
    <row r="815" spans="2:37" ht="13.5" thickBot="1">
      <c r="B815" s="750"/>
      <c r="C815" s="750"/>
      <c r="D815" s="752"/>
      <c r="E815" s="752"/>
      <c r="F815" s="752"/>
      <c r="G815" s="754"/>
      <c r="H815" s="752"/>
      <c r="I815" s="39" t="s">
        <v>50</v>
      </c>
      <c r="J815" s="697" t="s">
        <v>51</v>
      </c>
      <c r="K815" s="39" t="s">
        <v>50</v>
      </c>
      <c r="L815" s="697" t="s">
        <v>51</v>
      </c>
      <c r="M815" s="39" t="s">
        <v>50</v>
      </c>
      <c r="N815" s="697" t="s">
        <v>51</v>
      </c>
      <c r="O815" s="39" t="s">
        <v>50</v>
      </c>
      <c r="P815" s="697" t="s">
        <v>51</v>
      </c>
      <c r="Q815" s="39" t="s">
        <v>50</v>
      </c>
      <c r="R815" s="697" t="s">
        <v>51</v>
      </c>
      <c r="S815" s="39" t="s">
        <v>50</v>
      </c>
      <c r="T815" s="697" t="s">
        <v>51</v>
      </c>
      <c r="U815" s="39" t="s">
        <v>50</v>
      </c>
      <c r="V815" s="697" t="s">
        <v>51</v>
      </c>
      <c r="W815" s="39" t="s">
        <v>50</v>
      </c>
      <c r="X815" s="697" t="s">
        <v>51</v>
      </c>
      <c r="Y815" s="39" t="s">
        <v>50</v>
      </c>
      <c r="Z815" s="697" t="s">
        <v>51</v>
      </c>
      <c r="AA815" s="39" t="s">
        <v>50</v>
      </c>
      <c r="AB815" s="697" t="s">
        <v>51</v>
      </c>
      <c r="AC815" s="39" t="s">
        <v>50</v>
      </c>
      <c r="AD815" s="697" t="s">
        <v>51</v>
      </c>
      <c r="AE815" s="39" t="s">
        <v>50</v>
      </c>
      <c r="AF815" s="697" t="s">
        <v>51</v>
      </c>
      <c r="AG815" s="732"/>
      <c r="AH815" s="732"/>
      <c r="AI815" s="732"/>
    </row>
    <row r="816" spans="2:37" ht="25.5">
      <c r="B816" s="834">
        <v>0.2</v>
      </c>
      <c r="C816" s="3" t="s">
        <v>955</v>
      </c>
      <c r="D816" s="77" t="s">
        <v>101</v>
      </c>
      <c r="E816" s="21">
        <v>0.7</v>
      </c>
      <c r="F816" s="21" t="s">
        <v>102</v>
      </c>
      <c r="G816" s="3"/>
      <c r="H816" s="5" t="s">
        <v>103</v>
      </c>
      <c r="I816" s="482"/>
      <c r="J816" s="483"/>
      <c r="K816" s="484"/>
      <c r="L816" s="483"/>
      <c r="M816" s="484">
        <v>0.5</v>
      </c>
      <c r="N816" s="483"/>
      <c r="O816" s="484"/>
      <c r="P816" s="483"/>
      <c r="Q816" s="484"/>
      <c r="R816" s="483"/>
      <c r="S816" s="484">
        <v>0.5</v>
      </c>
      <c r="T816" s="485"/>
      <c r="U816" s="486"/>
      <c r="V816" s="485"/>
      <c r="W816" s="486"/>
      <c r="X816" s="485"/>
      <c r="Y816" s="486"/>
      <c r="Z816" s="485"/>
      <c r="AA816" s="486"/>
      <c r="AB816" s="485"/>
      <c r="AC816" s="486"/>
      <c r="AD816" s="485"/>
      <c r="AE816" s="486"/>
      <c r="AF816" s="485"/>
      <c r="AG816" s="486">
        <f t="shared" ref="AG816:AG817" si="74">+I816+K816+M816+O816+Q816+S816+U816+W816+Y816+AA816+AC816+AE816</f>
        <v>1</v>
      </c>
      <c r="AH816" s="485">
        <f t="shared" ref="AH816:AH817" si="75">+J816+L816+N816+P816+R816+T816+V816+X816+Z816+AB816+AD816+AF816</f>
        <v>0</v>
      </c>
      <c r="AI816" s="67"/>
    </row>
    <row r="817" spans="2:35" ht="39" thickBot="1">
      <c r="B817" s="835"/>
      <c r="C817" s="8" t="s">
        <v>94</v>
      </c>
      <c r="D817" s="115" t="s">
        <v>104</v>
      </c>
      <c r="E817" s="22">
        <v>0.3</v>
      </c>
      <c r="F817" s="22" t="s">
        <v>105</v>
      </c>
      <c r="G817" s="8"/>
      <c r="H817" s="10" t="s">
        <v>106</v>
      </c>
      <c r="I817" s="1385"/>
      <c r="J817" s="1373"/>
      <c r="K817" s="1385"/>
      <c r="L817" s="1373"/>
      <c r="M817" s="1385"/>
      <c r="N817" s="1386"/>
      <c r="O817" s="1387">
        <v>0.33333333333333337</v>
      </c>
      <c r="P817" s="1386"/>
      <c r="Q817" s="1387">
        <v>0.33333333333333337</v>
      </c>
      <c r="R817" s="1386"/>
      <c r="S817" s="1387">
        <v>0.33333333333333337</v>
      </c>
      <c r="T817" s="487"/>
      <c r="U817" s="488"/>
      <c r="V817" s="487"/>
      <c r="W817" s="488"/>
      <c r="X817" s="487"/>
      <c r="Y817" s="488"/>
      <c r="Z817" s="487"/>
      <c r="AA817" s="488"/>
      <c r="AB817" s="487"/>
      <c r="AC817" s="488"/>
      <c r="AD817" s="487"/>
      <c r="AE817" s="488"/>
      <c r="AF817" s="487"/>
      <c r="AG817" s="488">
        <f t="shared" si="74"/>
        <v>1</v>
      </c>
      <c r="AH817" s="487">
        <f t="shared" si="75"/>
        <v>0</v>
      </c>
      <c r="AI817" s="72"/>
    </row>
  </sheetData>
  <mergeCells count="2418">
    <mergeCell ref="U814:V814"/>
    <mergeCell ref="W814:X814"/>
    <mergeCell ref="Y814:Z814"/>
    <mergeCell ref="AA814:AB814"/>
    <mergeCell ref="AC814:AD814"/>
    <mergeCell ref="AE814:AF814"/>
    <mergeCell ref="AG814:AG815"/>
    <mergeCell ref="AH814:AH815"/>
    <mergeCell ref="AI814:AI815"/>
    <mergeCell ref="B816:B817"/>
    <mergeCell ref="B812:D812"/>
    <mergeCell ref="E812:H812"/>
    <mergeCell ref="B813:D813"/>
    <mergeCell ref="B814:B815"/>
    <mergeCell ref="C814:C815"/>
    <mergeCell ref="D814:D815"/>
    <mergeCell ref="E814:E815"/>
    <mergeCell ref="F814:F815"/>
    <mergeCell ref="G814:G815"/>
    <mergeCell ref="H814:H815"/>
    <mergeCell ref="I814:J814"/>
    <mergeCell ref="K814:L814"/>
    <mergeCell ref="M814:N814"/>
    <mergeCell ref="O814:P814"/>
    <mergeCell ref="Q814:R814"/>
    <mergeCell ref="S814:T814"/>
    <mergeCell ref="B807:B809"/>
    <mergeCell ref="B798:B801"/>
    <mergeCell ref="B803:D803"/>
    <mergeCell ref="E803:AI803"/>
    <mergeCell ref="B804:AI804"/>
    <mergeCell ref="B805:B806"/>
    <mergeCell ref="C805:C806"/>
    <mergeCell ref="D805:D806"/>
    <mergeCell ref="E805:E806"/>
    <mergeCell ref="F805:F806"/>
    <mergeCell ref="G805:G806"/>
    <mergeCell ref="H805:H806"/>
    <mergeCell ref="I805:J805"/>
    <mergeCell ref="K805:L805"/>
    <mergeCell ref="M805:N805"/>
    <mergeCell ref="O805:P805"/>
    <mergeCell ref="Q805:R805"/>
    <mergeCell ref="S805:T805"/>
    <mergeCell ref="U805:V805"/>
    <mergeCell ref="W805:X805"/>
    <mergeCell ref="Y805:Z805"/>
    <mergeCell ref="AA805:AB805"/>
    <mergeCell ref="AC805:AD805"/>
    <mergeCell ref="AE805:AF805"/>
    <mergeCell ref="AG805:AG806"/>
    <mergeCell ref="AH805:AH806"/>
    <mergeCell ref="AI805:AI806"/>
    <mergeCell ref="B793:D793"/>
    <mergeCell ref="E793:F793"/>
    <mergeCell ref="B794:D794"/>
    <mergeCell ref="E794:AI794"/>
    <mergeCell ref="B795:AI795"/>
    <mergeCell ref="B796:B797"/>
    <mergeCell ref="C796:C797"/>
    <mergeCell ref="D796:D797"/>
    <mergeCell ref="E796:E797"/>
    <mergeCell ref="F796:F797"/>
    <mergeCell ref="G796:G797"/>
    <mergeCell ref="H796:H797"/>
    <mergeCell ref="I796:J796"/>
    <mergeCell ref="K796:L796"/>
    <mergeCell ref="M796:N796"/>
    <mergeCell ref="O796:P796"/>
    <mergeCell ref="Q796:R796"/>
    <mergeCell ref="S796:T796"/>
    <mergeCell ref="U796:V796"/>
    <mergeCell ref="W796:X796"/>
    <mergeCell ref="Y796:Z796"/>
    <mergeCell ref="AA796:AB796"/>
    <mergeCell ref="AC796:AD796"/>
    <mergeCell ref="AE796:AF796"/>
    <mergeCell ref="AG796:AG797"/>
    <mergeCell ref="AH796:AH797"/>
    <mergeCell ref="AI796:AI797"/>
    <mergeCell ref="B785:C785"/>
    <mergeCell ref="D785:J785"/>
    <mergeCell ref="K785:AI785"/>
    <mergeCell ref="B786:C787"/>
    <mergeCell ref="D786:J786"/>
    <mergeCell ref="K786:AI786"/>
    <mergeCell ref="D787:J787"/>
    <mergeCell ref="K787:AI787"/>
    <mergeCell ref="B789:B792"/>
    <mergeCell ref="C789:D789"/>
    <mergeCell ref="E789:T789"/>
    <mergeCell ref="U789:W792"/>
    <mergeCell ref="X789:Y790"/>
    <mergeCell ref="Z789:AI790"/>
    <mergeCell ref="C790:D790"/>
    <mergeCell ref="E790:T790"/>
    <mergeCell ref="C791:D791"/>
    <mergeCell ref="E791:T791"/>
    <mergeCell ref="X791:Y792"/>
    <mergeCell ref="Z791:AI792"/>
    <mergeCell ref="C792:D792"/>
    <mergeCell ref="E792:T792"/>
    <mergeCell ref="AI780:AI781"/>
    <mergeCell ref="B782:B783"/>
    <mergeCell ref="I671:AI671"/>
    <mergeCell ref="B775:B776"/>
    <mergeCell ref="W777:Z777"/>
    <mergeCell ref="AA777:AD777"/>
    <mergeCell ref="AE777:AH777"/>
    <mergeCell ref="B778:D778"/>
    <mergeCell ref="E778:H778"/>
    <mergeCell ref="B779:D779"/>
    <mergeCell ref="B780:B781"/>
    <mergeCell ref="C780:C781"/>
    <mergeCell ref="D780:D781"/>
    <mergeCell ref="E780:E781"/>
    <mergeCell ref="F780:F781"/>
    <mergeCell ref="G780:G781"/>
    <mergeCell ref="H780:H781"/>
    <mergeCell ref="I780:J780"/>
    <mergeCell ref="K780:L780"/>
    <mergeCell ref="M780:N780"/>
    <mergeCell ref="O780:P780"/>
    <mergeCell ref="Q780:R780"/>
    <mergeCell ref="S780:T780"/>
    <mergeCell ref="U780:V780"/>
    <mergeCell ref="W780:X780"/>
    <mergeCell ref="Y780:Z780"/>
    <mergeCell ref="AA780:AB780"/>
    <mergeCell ref="AC780:AD780"/>
    <mergeCell ref="AE780:AF780"/>
    <mergeCell ref="AG780:AG781"/>
    <mergeCell ref="AH780:AH781"/>
    <mergeCell ref="AG767:AG768"/>
    <mergeCell ref="AH767:AH768"/>
    <mergeCell ref="AI767:AI768"/>
    <mergeCell ref="B771:D771"/>
    <mergeCell ref="E771:H771"/>
    <mergeCell ref="B772:D772"/>
    <mergeCell ref="B773:B774"/>
    <mergeCell ref="C773:C774"/>
    <mergeCell ref="D773:D774"/>
    <mergeCell ref="E773:E774"/>
    <mergeCell ref="F773:F774"/>
    <mergeCell ref="G773:G774"/>
    <mergeCell ref="H773:H774"/>
    <mergeCell ref="I773:J773"/>
    <mergeCell ref="K773:L773"/>
    <mergeCell ref="M773:N773"/>
    <mergeCell ref="O773:P773"/>
    <mergeCell ref="Q773:R773"/>
    <mergeCell ref="S773:T773"/>
    <mergeCell ref="U773:V773"/>
    <mergeCell ref="W773:X773"/>
    <mergeCell ref="Y773:Z773"/>
    <mergeCell ref="AA773:AB773"/>
    <mergeCell ref="AC773:AD773"/>
    <mergeCell ref="AE773:AF773"/>
    <mergeCell ref="AG773:AG774"/>
    <mergeCell ref="AH773:AH774"/>
    <mergeCell ref="AI773:AI774"/>
    <mergeCell ref="U760:V760"/>
    <mergeCell ref="W760:X760"/>
    <mergeCell ref="Y760:Z760"/>
    <mergeCell ref="AA760:AB760"/>
    <mergeCell ref="AC760:AD760"/>
    <mergeCell ref="AE760:AF760"/>
    <mergeCell ref="AG760:AG761"/>
    <mergeCell ref="AH760:AH761"/>
    <mergeCell ref="AI760:AI761"/>
    <mergeCell ref="B762:B763"/>
    <mergeCell ref="B765:D765"/>
    <mergeCell ref="E765:H765"/>
    <mergeCell ref="B766:D766"/>
    <mergeCell ref="B767:B768"/>
    <mergeCell ref="C767:C768"/>
    <mergeCell ref="D767:D768"/>
    <mergeCell ref="E767:E768"/>
    <mergeCell ref="F767:F768"/>
    <mergeCell ref="G767:G768"/>
    <mergeCell ref="H767:H768"/>
    <mergeCell ref="I767:J767"/>
    <mergeCell ref="K767:L767"/>
    <mergeCell ref="M767:N767"/>
    <mergeCell ref="O767:P767"/>
    <mergeCell ref="Q767:R767"/>
    <mergeCell ref="S767:T767"/>
    <mergeCell ref="U767:V767"/>
    <mergeCell ref="W767:X767"/>
    <mergeCell ref="Y767:Z767"/>
    <mergeCell ref="AA767:AB767"/>
    <mergeCell ref="AC767:AD767"/>
    <mergeCell ref="AE767:AF767"/>
    <mergeCell ref="B753:B756"/>
    <mergeCell ref="B758:D758"/>
    <mergeCell ref="E758:H758"/>
    <mergeCell ref="B759:D759"/>
    <mergeCell ref="B760:B761"/>
    <mergeCell ref="C760:C761"/>
    <mergeCell ref="D760:D761"/>
    <mergeCell ref="E760:E761"/>
    <mergeCell ref="F760:F761"/>
    <mergeCell ref="G760:G761"/>
    <mergeCell ref="H760:H761"/>
    <mergeCell ref="I760:J760"/>
    <mergeCell ref="K760:L760"/>
    <mergeCell ref="M760:N760"/>
    <mergeCell ref="O760:P760"/>
    <mergeCell ref="Q760:R760"/>
    <mergeCell ref="S760:T760"/>
    <mergeCell ref="AH742:AH743"/>
    <mergeCell ref="AI742:AI743"/>
    <mergeCell ref="B744:B747"/>
    <mergeCell ref="B749:D749"/>
    <mergeCell ref="E749:H749"/>
    <mergeCell ref="B750:D750"/>
    <mergeCell ref="B751:B752"/>
    <mergeCell ref="C751:C752"/>
    <mergeCell ref="D751:D752"/>
    <mergeCell ref="E751:E752"/>
    <mergeCell ref="F751:F752"/>
    <mergeCell ref="G751:G752"/>
    <mergeCell ref="H751:H752"/>
    <mergeCell ref="I751:J751"/>
    <mergeCell ref="K751:L751"/>
    <mergeCell ref="M751:N751"/>
    <mergeCell ref="O751:P751"/>
    <mergeCell ref="Q751:R751"/>
    <mergeCell ref="S751:T751"/>
    <mergeCell ref="U751:V751"/>
    <mergeCell ref="W751:X751"/>
    <mergeCell ref="Y751:Z751"/>
    <mergeCell ref="AA751:AB751"/>
    <mergeCell ref="AC751:AD751"/>
    <mergeCell ref="AE751:AF751"/>
    <mergeCell ref="AG751:AG752"/>
    <mergeCell ref="AH751:AH752"/>
    <mergeCell ref="AI751:AI752"/>
    <mergeCell ref="W734:X734"/>
    <mergeCell ref="Y734:Z734"/>
    <mergeCell ref="AA734:AB734"/>
    <mergeCell ref="AC734:AD734"/>
    <mergeCell ref="AE734:AF734"/>
    <mergeCell ref="AG734:AG735"/>
    <mergeCell ref="AH734:AH735"/>
    <mergeCell ref="AI734:AI735"/>
    <mergeCell ref="B736:B738"/>
    <mergeCell ref="B740:D740"/>
    <mergeCell ref="E740:H740"/>
    <mergeCell ref="B741:D741"/>
    <mergeCell ref="B742:B743"/>
    <mergeCell ref="C742:C743"/>
    <mergeCell ref="D742:D743"/>
    <mergeCell ref="E742:E743"/>
    <mergeCell ref="F742:F743"/>
    <mergeCell ref="G742:G743"/>
    <mergeCell ref="H742:H743"/>
    <mergeCell ref="I742:J742"/>
    <mergeCell ref="K742:L742"/>
    <mergeCell ref="M742:N742"/>
    <mergeCell ref="O742:P742"/>
    <mergeCell ref="Q742:R742"/>
    <mergeCell ref="S742:T742"/>
    <mergeCell ref="U742:V742"/>
    <mergeCell ref="W742:X742"/>
    <mergeCell ref="Y742:Z742"/>
    <mergeCell ref="AA742:AB742"/>
    <mergeCell ref="AC742:AD742"/>
    <mergeCell ref="AE742:AF742"/>
    <mergeCell ref="AG742:AG743"/>
    <mergeCell ref="B732:D732"/>
    <mergeCell ref="E732:H732"/>
    <mergeCell ref="B733:D733"/>
    <mergeCell ref="B734:B735"/>
    <mergeCell ref="C734:C735"/>
    <mergeCell ref="D734:D735"/>
    <mergeCell ref="E734:E735"/>
    <mergeCell ref="F734:F735"/>
    <mergeCell ref="G734:G735"/>
    <mergeCell ref="H734:H735"/>
    <mergeCell ref="I734:J734"/>
    <mergeCell ref="K734:L734"/>
    <mergeCell ref="M734:N734"/>
    <mergeCell ref="O734:P734"/>
    <mergeCell ref="Q734:R734"/>
    <mergeCell ref="S734:T734"/>
    <mergeCell ref="U734:V734"/>
    <mergeCell ref="B720:B721"/>
    <mergeCell ref="B723:C723"/>
    <mergeCell ref="D723:J723"/>
    <mergeCell ref="K723:AI723"/>
    <mergeCell ref="B724:C725"/>
    <mergeCell ref="D724:J724"/>
    <mergeCell ref="K724:AI724"/>
    <mergeCell ref="D725:J725"/>
    <mergeCell ref="K725:AI725"/>
    <mergeCell ref="B727:B730"/>
    <mergeCell ref="C727:D727"/>
    <mergeCell ref="E727:O727"/>
    <mergeCell ref="P727:R730"/>
    <mergeCell ref="S727:T728"/>
    <mergeCell ref="C728:D728"/>
    <mergeCell ref="E728:O728"/>
    <mergeCell ref="C729:D729"/>
    <mergeCell ref="E729:O729"/>
    <mergeCell ref="S729:T730"/>
    <mergeCell ref="C730:D730"/>
    <mergeCell ref="E730:O730"/>
    <mergeCell ref="U727:AI728"/>
    <mergeCell ref="U729:AI730"/>
    <mergeCell ref="AI712:AI713"/>
    <mergeCell ref="B716:D716"/>
    <mergeCell ref="E716:H716"/>
    <mergeCell ref="B717:D717"/>
    <mergeCell ref="B718:B719"/>
    <mergeCell ref="C718:C719"/>
    <mergeCell ref="D718:D719"/>
    <mergeCell ref="E718:E719"/>
    <mergeCell ref="F718:F719"/>
    <mergeCell ref="G718:G719"/>
    <mergeCell ref="H718:H719"/>
    <mergeCell ref="I718:J718"/>
    <mergeCell ref="K718:L718"/>
    <mergeCell ref="M718:N718"/>
    <mergeCell ref="O718:P718"/>
    <mergeCell ref="Q718:R718"/>
    <mergeCell ref="S718:T718"/>
    <mergeCell ref="U718:V718"/>
    <mergeCell ref="W718:X718"/>
    <mergeCell ref="Y718:Z718"/>
    <mergeCell ref="AA718:AB718"/>
    <mergeCell ref="AC718:AD718"/>
    <mergeCell ref="AE718:AF718"/>
    <mergeCell ref="AG718:AG719"/>
    <mergeCell ref="AH718:AH719"/>
    <mergeCell ref="AI718:AI719"/>
    <mergeCell ref="W706:X706"/>
    <mergeCell ref="Y706:Z706"/>
    <mergeCell ref="AA706:AB706"/>
    <mergeCell ref="AC706:AD706"/>
    <mergeCell ref="AE706:AF706"/>
    <mergeCell ref="AG706:AG707"/>
    <mergeCell ref="AH706:AH707"/>
    <mergeCell ref="AI706:AI707"/>
    <mergeCell ref="B708:B709"/>
    <mergeCell ref="B711:C711"/>
    <mergeCell ref="D711:H711"/>
    <mergeCell ref="B712:B713"/>
    <mergeCell ref="C712:C713"/>
    <mergeCell ref="D712:D713"/>
    <mergeCell ref="E712:E713"/>
    <mergeCell ref="F712:F713"/>
    <mergeCell ref="G712:G713"/>
    <mergeCell ref="H712:H713"/>
    <mergeCell ref="I712:J712"/>
    <mergeCell ref="K712:L712"/>
    <mergeCell ref="M712:N712"/>
    <mergeCell ref="O712:P712"/>
    <mergeCell ref="Q712:R712"/>
    <mergeCell ref="S712:T712"/>
    <mergeCell ref="U712:V712"/>
    <mergeCell ref="W712:X712"/>
    <mergeCell ref="Y712:Z712"/>
    <mergeCell ref="AA712:AB712"/>
    <mergeCell ref="AC712:AD712"/>
    <mergeCell ref="AE712:AF712"/>
    <mergeCell ref="AG712:AG713"/>
    <mergeCell ref="AH712:AH713"/>
    <mergeCell ref="B701:B703"/>
    <mergeCell ref="B705:C705"/>
    <mergeCell ref="D705:H705"/>
    <mergeCell ref="B706:B707"/>
    <mergeCell ref="C706:C707"/>
    <mergeCell ref="D706:D707"/>
    <mergeCell ref="E706:E707"/>
    <mergeCell ref="F706:F707"/>
    <mergeCell ref="G706:G707"/>
    <mergeCell ref="H706:H707"/>
    <mergeCell ref="I706:J706"/>
    <mergeCell ref="K706:L706"/>
    <mergeCell ref="M706:N706"/>
    <mergeCell ref="O706:P706"/>
    <mergeCell ref="Q706:R706"/>
    <mergeCell ref="S706:T706"/>
    <mergeCell ref="U706:V706"/>
    <mergeCell ref="Y672:Z672"/>
    <mergeCell ref="AA672:AB672"/>
    <mergeCell ref="AC672:AD672"/>
    <mergeCell ref="AE672:AF672"/>
    <mergeCell ref="AG672:AG673"/>
    <mergeCell ref="AH672:AH673"/>
    <mergeCell ref="AI672:AI673"/>
    <mergeCell ref="B674:B696"/>
    <mergeCell ref="B698:C698"/>
    <mergeCell ref="D698:H698"/>
    <mergeCell ref="B699:B700"/>
    <mergeCell ref="C699:C700"/>
    <mergeCell ref="D699:D700"/>
    <mergeCell ref="E699:E700"/>
    <mergeCell ref="F699:F700"/>
    <mergeCell ref="G699:G700"/>
    <mergeCell ref="H699:H700"/>
    <mergeCell ref="I699:J699"/>
    <mergeCell ref="K699:L699"/>
    <mergeCell ref="M699:N699"/>
    <mergeCell ref="O699:P699"/>
    <mergeCell ref="Q699:R699"/>
    <mergeCell ref="S699:T699"/>
    <mergeCell ref="U699:V699"/>
    <mergeCell ref="W699:X699"/>
    <mergeCell ref="Y699:Z699"/>
    <mergeCell ref="AA699:AB699"/>
    <mergeCell ref="AC699:AD699"/>
    <mergeCell ref="AE699:AF699"/>
    <mergeCell ref="AG699:AG700"/>
    <mergeCell ref="AH699:AH700"/>
    <mergeCell ref="AI699:AI700"/>
    <mergeCell ref="B665:B669"/>
    <mergeCell ref="B671:H671"/>
    <mergeCell ref="B672:B673"/>
    <mergeCell ref="C672:C673"/>
    <mergeCell ref="D672:D673"/>
    <mergeCell ref="E672:E673"/>
    <mergeCell ref="F672:F673"/>
    <mergeCell ref="G672:G673"/>
    <mergeCell ref="H672:H673"/>
    <mergeCell ref="I672:J672"/>
    <mergeCell ref="K672:L672"/>
    <mergeCell ref="M672:N672"/>
    <mergeCell ref="O672:P672"/>
    <mergeCell ref="Q672:R672"/>
    <mergeCell ref="S672:T672"/>
    <mergeCell ref="U672:V672"/>
    <mergeCell ref="W672:X672"/>
    <mergeCell ref="B659:B660"/>
    <mergeCell ref="B662:H662"/>
    <mergeCell ref="I662:AI662"/>
    <mergeCell ref="B663:B664"/>
    <mergeCell ref="C663:C664"/>
    <mergeCell ref="D663:D664"/>
    <mergeCell ref="E663:E664"/>
    <mergeCell ref="F663:F664"/>
    <mergeCell ref="G663:G664"/>
    <mergeCell ref="H663:H664"/>
    <mergeCell ref="I663:J663"/>
    <mergeCell ref="K663:L663"/>
    <mergeCell ref="M663:N663"/>
    <mergeCell ref="O663:P663"/>
    <mergeCell ref="Q663:R663"/>
    <mergeCell ref="S663:T663"/>
    <mergeCell ref="U663:V663"/>
    <mergeCell ref="W663:X663"/>
    <mergeCell ref="Y663:Z663"/>
    <mergeCell ref="AA663:AB663"/>
    <mergeCell ref="AC663:AD663"/>
    <mergeCell ref="AE663:AF663"/>
    <mergeCell ref="AG663:AG664"/>
    <mergeCell ref="AH663:AH664"/>
    <mergeCell ref="AI663:AI664"/>
    <mergeCell ref="AA652:AB652"/>
    <mergeCell ref="AC652:AD652"/>
    <mergeCell ref="AE652:AF652"/>
    <mergeCell ref="AG652:AG653"/>
    <mergeCell ref="AH652:AH653"/>
    <mergeCell ref="AI652:AI653"/>
    <mergeCell ref="B656:H656"/>
    <mergeCell ref="I656:AI656"/>
    <mergeCell ref="B657:B658"/>
    <mergeCell ref="C657:C658"/>
    <mergeCell ref="D657:D658"/>
    <mergeCell ref="E657:E658"/>
    <mergeCell ref="F657:F658"/>
    <mergeCell ref="G657:G658"/>
    <mergeCell ref="H657:H658"/>
    <mergeCell ref="I657:J657"/>
    <mergeCell ref="K657:L657"/>
    <mergeCell ref="M657:N657"/>
    <mergeCell ref="O657:P657"/>
    <mergeCell ref="Q657:R657"/>
    <mergeCell ref="S657:T657"/>
    <mergeCell ref="U657:V657"/>
    <mergeCell ref="W657:X657"/>
    <mergeCell ref="Y657:Z657"/>
    <mergeCell ref="AA657:AB657"/>
    <mergeCell ref="AC657:AD657"/>
    <mergeCell ref="AE657:AF657"/>
    <mergeCell ref="AG657:AG658"/>
    <mergeCell ref="AH657:AH658"/>
    <mergeCell ref="AI657:AI658"/>
    <mergeCell ref="B646:B649"/>
    <mergeCell ref="C646:D646"/>
    <mergeCell ref="E646:T646"/>
    <mergeCell ref="U646:W649"/>
    <mergeCell ref="X646:Y647"/>
    <mergeCell ref="Z646:AI647"/>
    <mergeCell ref="C647:D647"/>
    <mergeCell ref="E647:T647"/>
    <mergeCell ref="C648:D648"/>
    <mergeCell ref="E648:T648"/>
    <mergeCell ref="X648:Y649"/>
    <mergeCell ref="Z648:AI649"/>
    <mergeCell ref="C649:D649"/>
    <mergeCell ref="E649:T649"/>
    <mergeCell ref="B651:H651"/>
    <mergeCell ref="I651:AI651"/>
    <mergeCell ref="B652:B653"/>
    <mergeCell ref="C652:C653"/>
    <mergeCell ref="D652:D653"/>
    <mergeCell ref="E652:E653"/>
    <mergeCell ref="F652:F653"/>
    <mergeCell ref="G652:G653"/>
    <mergeCell ref="H652:H653"/>
    <mergeCell ref="I652:J652"/>
    <mergeCell ref="K652:L652"/>
    <mergeCell ref="M652:N652"/>
    <mergeCell ref="O652:P652"/>
    <mergeCell ref="Q652:R652"/>
    <mergeCell ref="S652:T652"/>
    <mergeCell ref="U652:V652"/>
    <mergeCell ref="W652:X652"/>
    <mergeCell ref="Y652:Z652"/>
    <mergeCell ref="U637:V637"/>
    <mergeCell ref="W637:X637"/>
    <mergeCell ref="Y637:Z637"/>
    <mergeCell ref="AA637:AB637"/>
    <mergeCell ref="AC637:AD637"/>
    <mergeCell ref="AE637:AF637"/>
    <mergeCell ref="AG637:AG638"/>
    <mergeCell ref="AH637:AH638"/>
    <mergeCell ref="AI637:AI638"/>
    <mergeCell ref="B639:B640"/>
    <mergeCell ref="B642:C642"/>
    <mergeCell ref="D642:J642"/>
    <mergeCell ref="K642:AI642"/>
    <mergeCell ref="B643:C644"/>
    <mergeCell ref="D643:J643"/>
    <mergeCell ref="K643:AI643"/>
    <mergeCell ref="D644:J644"/>
    <mergeCell ref="K644:AI644"/>
    <mergeCell ref="B632:B633"/>
    <mergeCell ref="B635:D635"/>
    <mergeCell ref="E635:H635"/>
    <mergeCell ref="B636:D636"/>
    <mergeCell ref="B637:B638"/>
    <mergeCell ref="C637:C638"/>
    <mergeCell ref="D637:D638"/>
    <mergeCell ref="E637:E638"/>
    <mergeCell ref="F637:F638"/>
    <mergeCell ref="G637:G638"/>
    <mergeCell ref="H637:H638"/>
    <mergeCell ref="I637:J637"/>
    <mergeCell ref="K637:L637"/>
    <mergeCell ref="M637:N637"/>
    <mergeCell ref="O637:P637"/>
    <mergeCell ref="Q637:R637"/>
    <mergeCell ref="S637:T637"/>
    <mergeCell ref="AC620:AD620"/>
    <mergeCell ref="AE620:AF620"/>
    <mergeCell ref="AG620:AG621"/>
    <mergeCell ref="AH620:AH621"/>
    <mergeCell ref="AI620:AI621"/>
    <mergeCell ref="B622:B626"/>
    <mergeCell ref="B628:D628"/>
    <mergeCell ref="B629:D629"/>
    <mergeCell ref="B630:B631"/>
    <mergeCell ref="C630:C631"/>
    <mergeCell ref="D630:D631"/>
    <mergeCell ref="E630:E631"/>
    <mergeCell ref="F630:F631"/>
    <mergeCell ref="G630:G631"/>
    <mergeCell ref="H630:H631"/>
    <mergeCell ref="I630:J630"/>
    <mergeCell ref="K630:L630"/>
    <mergeCell ref="M630:N630"/>
    <mergeCell ref="O630:P630"/>
    <mergeCell ref="Q630:R630"/>
    <mergeCell ref="S630:T630"/>
    <mergeCell ref="U630:V630"/>
    <mergeCell ref="W630:X630"/>
    <mergeCell ref="Y630:Z630"/>
    <mergeCell ref="AA630:AB630"/>
    <mergeCell ref="AC630:AD630"/>
    <mergeCell ref="AE630:AF630"/>
    <mergeCell ref="AG630:AG631"/>
    <mergeCell ref="AH630:AH631"/>
    <mergeCell ref="AI630:AI631"/>
    <mergeCell ref="B620:B621"/>
    <mergeCell ref="C620:C621"/>
    <mergeCell ref="D620:D621"/>
    <mergeCell ref="E620:E621"/>
    <mergeCell ref="F620:F621"/>
    <mergeCell ref="G620:G621"/>
    <mergeCell ref="H620:H621"/>
    <mergeCell ref="I620:J620"/>
    <mergeCell ref="K620:L620"/>
    <mergeCell ref="M620:N620"/>
    <mergeCell ref="O620:P620"/>
    <mergeCell ref="Q620:R620"/>
    <mergeCell ref="S620:T620"/>
    <mergeCell ref="U620:V620"/>
    <mergeCell ref="W620:X620"/>
    <mergeCell ref="Y620:Z620"/>
    <mergeCell ref="AA620:AB620"/>
    <mergeCell ref="B613:B616"/>
    <mergeCell ref="C613:D613"/>
    <mergeCell ref="E613:T613"/>
    <mergeCell ref="U613:W616"/>
    <mergeCell ref="X613:Y614"/>
    <mergeCell ref="Z613:AI614"/>
    <mergeCell ref="C614:D614"/>
    <mergeCell ref="E614:T614"/>
    <mergeCell ref="C615:D615"/>
    <mergeCell ref="E615:T615"/>
    <mergeCell ref="X615:Y616"/>
    <mergeCell ref="Z615:AI616"/>
    <mergeCell ref="C616:D616"/>
    <mergeCell ref="E616:T616"/>
    <mergeCell ref="B618:D618"/>
    <mergeCell ref="E618:L618"/>
    <mergeCell ref="B619:D619"/>
    <mergeCell ref="O604:P604"/>
    <mergeCell ref="Q604:R604"/>
    <mergeCell ref="S604:T604"/>
    <mergeCell ref="U604:V604"/>
    <mergeCell ref="W604:X604"/>
    <mergeCell ref="Y604:Z604"/>
    <mergeCell ref="AA604:AB604"/>
    <mergeCell ref="AC604:AD604"/>
    <mergeCell ref="AE604:AF604"/>
    <mergeCell ref="AG604:AG605"/>
    <mergeCell ref="AH604:AH605"/>
    <mergeCell ref="AI604:AI605"/>
    <mergeCell ref="B606:B607"/>
    <mergeCell ref="B609:C609"/>
    <mergeCell ref="D609:J609"/>
    <mergeCell ref="K609:AJ609"/>
    <mergeCell ref="B610:C611"/>
    <mergeCell ref="D610:J610"/>
    <mergeCell ref="K610:AJ610"/>
    <mergeCell ref="D611:J611"/>
    <mergeCell ref="K611:AJ611"/>
    <mergeCell ref="B582:B583"/>
    <mergeCell ref="C582:C583"/>
    <mergeCell ref="D582:D583"/>
    <mergeCell ref="E582:E583"/>
    <mergeCell ref="F582:F583"/>
    <mergeCell ref="G582:G583"/>
    <mergeCell ref="H582:H583"/>
    <mergeCell ref="I582:J582"/>
    <mergeCell ref="K582:L582"/>
    <mergeCell ref="M582:N582"/>
    <mergeCell ref="B595:B599"/>
    <mergeCell ref="B602:D602"/>
    <mergeCell ref="E602:H602"/>
    <mergeCell ref="B603:D603"/>
    <mergeCell ref="B604:B605"/>
    <mergeCell ref="C604:C605"/>
    <mergeCell ref="D604:D605"/>
    <mergeCell ref="E604:E605"/>
    <mergeCell ref="F604:F605"/>
    <mergeCell ref="G604:G605"/>
    <mergeCell ref="H604:H605"/>
    <mergeCell ref="I604:J604"/>
    <mergeCell ref="K604:L604"/>
    <mergeCell ref="M604:N604"/>
    <mergeCell ref="H590:H591"/>
    <mergeCell ref="I590:J590"/>
    <mergeCell ref="K590:L590"/>
    <mergeCell ref="M590:N590"/>
    <mergeCell ref="B575:B578"/>
    <mergeCell ref="C575:D575"/>
    <mergeCell ref="E575:T575"/>
    <mergeCell ref="U575:W578"/>
    <mergeCell ref="X575:Y576"/>
    <mergeCell ref="Z575:AI576"/>
    <mergeCell ref="C576:D576"/>
    <mergeCell ref="E576:T576"/>
    <mergeCell ref="C577:D577"/>
    <mergeCell ref="E577:T577"/>
    <mergeCell ref="X577:Y578"/>
    <mergeCell ref="Z577:AI578"/>
    <mergeCell ref="C578:D578"/>
    <mergeCell ref="E578:T578"/>
    <mergeCell ref="B580:D580"/>
    <mergeCell ref="E580:AI580"/>
    <mergeCell ref="B581:D581"/>
    <mergeCell ref="E581:H581"/>
    <mergeCell ref="U566:V566"/>
    <mergeCell ref="W566:X566"/>
    <mergeCell ref="Y566:Z566"/>
    <mergeCell ref="AA566:AB566"/>
    <mergeCell ref="AC566:AD566"/>
    <mergeCell ref="AE566:AF566"/>
    <mergeCell ref="AG566:AG567"/>
    <mergeCell ref="AH566:AH567"/>
    <mergeCell ref="AI566:AI567"/>
    <mergeCell ref="B568:B569"/>
    <mergeCell ref="B571:C571"/>
    <mergeCell ref="D571:J571"/>
    <mergeCell ref="K571:AI571"/>
    <mergeCell ref="B572:C573"/>
    <mergeCell ref="D572:J572"/>
    <mergeCell ref="K572:AI572"/>
    <mergeCell ref="D573:J573"/>
    <mergeCell ref="K573:AI573"/>
    <mergeCell ref="B561:B562"/>
    <mergeCell ref="B564:D564"/>
    <mergeCell ref="E564:H564"/>
    <mergeCell ref="B565:D565"/>
    <mergeCell ref="B566:B567"/>
    <mergeCell ref="C566:C567"/>
    <mergeCell ref="D566:D567"/>
    <mergeCell ref="E566:E567"/>
    <mergeCell ref="F566:F567"/>
    <mergeCell ref="G566:G567"/>
    <mergeCell ref="H566:H567"/>
    <mergeCell ref="I566:J566"/>
    <mergeCell ref="K566:L566"/>
    <mergeCell ref="M566:N566"/>
    <mergeCell ref="O566:P566"/>
    <mergeCell ref="Q566:R566"/>
    <mergeCell ref="S566:T566"/>
    <mergeCell ref="B551:B555"/>
    <mergeCell ref="B557:D557"/>
    <mergeCell ref="E557:AI557"/>
    <mergeCell ref="B558:AI558"/>
    <mergeCell ref="B559:B560"/>
    <mergeCell ref="C559:C560"/>
    <mergeCell ref="D559:D560"/>
    <mergeCell ref="E559:E560"/>
    <mergeCell ref="F559:F560"/>
    <mergeCell ref="G559:G560"/>
    <mergeCell ref="H559:H560"/>
    <mergeCell ref="I559:J559"/>
    <mergeCell ref="K559:L559"/>
    <mergeCell ref="M559:N559"/>
    <mergeCell ref="O559:P559"/>
    <mergeCell ref="Q559:R559"/>
    <mergeCell ref="S559:T559"/>
    <mergeCell ref="U559:V559"/>
    <mergeCell ref="W559:X559"/>
    <mergeCell ref="Y559:Z559"/>
    <mergeCell ref="AA559:AB559"/>
    <mergeCell ref="AC559:AD559"/>
    <mergeCell ref="AE559:AF559"/>
    <mergeCell ref="AG559:AG560"/>
    <mergeCell ref="AH559:AH560"/>
    <mergeCell ref="AI559:AI560"/>
    <mergeCell ref="B547:D547"/>
    <mergeCell ref="E547:AI547"/>
    <mergeCell ref="B548:AI548"/>
    <mergeCell ref="B549:B550"/>
    <mergeCell ref="C549:C550"/>
    <mergeCell ref="D549:D550"/>
    <mergeCell ref="E549:E550"/>
    <mergeCell ref="F549:F550"/>
    <mergeCell ref="G549:G550"/>
    <mergeCell ref="H549:H550"/>
    <mergeCell ref="I549:J549"/>
    <mergeCell ref="K549:L549"/>
    <mergeCell ref="M549:N549"/>
    <mergeCell ref="O549:P549"/>
    <mergeCell ref="Q549:R549"/>
    <mergeCell ref="S549:T549"/>
    <mergeCell ref="U549:V549"/>
    <mergeCell ref="W549:X549"/>
    <mergeCell ref="Y549:Z549"/>
    <mergeCell ref="AA549:AB549"/>
    <mergeCell ref="AC549:AD549"/>
    <mergeCell ref="AE549:AF549"/>
    <mergeCell ref="AG549:AG550"/>
    <mergeCell ref="AH549:AH550"/>
    <mergeCell ref="AI549:AI550"/>
    <mergeCell ref="B541:B544"/>
    <mergeCell ref="C541:D541"/>
    <mergeCell ref="E541:T541"/>
    <mergeCell ref="U541:W544"/>
    <mergeCell ref="X541:Y542"/>
    <mergeCell ref="Z541:AI542"/>
    <mergeCell ref="C542:D542"/>
    <mergeCell ref="E542:T542"/>
    <mergeCell ref="C543:D543"/>
    <mergeCell ref="E543:T543"/>
    <mergeCell ref="X543:Y544"/>
    <mergeCell ref="Z543:AI544"/>
    <mergeCell ref="C544:D544"/>
    <mergeCell ref="E544:T544"/>
    <mergeCell ref="B545:D545"/>
    <mergeCell ref="E545:F545"/>
    <mergeCell ref="W532:X532"/>
    <mergeCell ref="Y532:Z532"/>
    <mergeCell ref="AA532:AB532"/>
    <mergeCell ref="AC532:AD532"/>
    <mergeCell ref="AE532:AF532"/>
    <mergeCell ref="AG532:AG533"/>
    <mergeCell ref="AH532:AH533"/>
    <mergeCell ref="AI532:AI533"/>
    <mergeCell ref="B534:B535"/>
    <mergeCell ref="B537:C537"/>
    <mergeCell ref="D537:J537"/>
    <mergeCell ref="K537:AI537"/>
    <mergeCell ref="B538:C539"/>
    <mergeCell ref="D538:J538"/>
    <mergeCell ref="K538:AI538"/>
    <mergeCell ref="D539:J539"/>
    <mergeCell ref="K539:AI539"/>
    <mergeCell ref="B530:D530"/>
    <mergeCell ref="E530:H530"/>
    <mergeCell ref="B531:D531"/>
    <mergeCell ref="B532:B533"/>
    <mergeCell ref="C532:C533"/>
    <mergeCell ref="D532:D533"/>
    <mergeCell ref="E532:E533"/>
    <mergeCell ref="F532:F533"/>
    <mergeCell ref="G532:G533"/>
    <mergeCell ref="H532:H533"/>
    <mergeCell ref="I532:J532"/>
    <mergeCell ref="K532:L532"/>
    <mergeCell ref="M532:N532"/>
    <mergeCell ref="O532:P532"/>
    <mergeCell ref="Q532:R532"/>
    <mergeCell ref="S532:T532"/>
    <mergeCell ref="U532:V532"/>
    <mergeCell ref="AC514:AD514"/>
    <mergeCell ref="AE514:AF514"/>
    <mergeCell ref="AG514:AG515"/>
    <mergeCell ref="AH514:AH515"/>
    <mergeCell ref="AI514:AI515"/>
    <mergeCell ref="B516:B522"/>
    <mergeCell ref="B524:D524"/>
    <mergeCell ref="E524:H524"/>
    <mergeCell ref="B525:D525"/>
    <mergeCell ref="B526:B527"/>
    <mergeCell ref="C526:C527"/>
    <mergeCell ref="D526:D527"/>
    <mergeCell ref="E526:E527"/>
    <mergeCell ref="F526:F527"/>
    <mergeCell ref="G526:G527"/>
    <mergeCell ref="H526:H527"/>
    <mergeCell ref="I526:J526"/>
    <mergeCell ref="K526:L526"/>
    <mergeCell ref="M526:N526"/>
    <mergeCell ref="O526:P526"/>
    <mergeCell ref="Q526:R526"/>
    <mergeCell ref="S526:T526"/>
    <mergeCell ref="U526:V526"/>
    <mergeCell ref="W526:X526"/>
    <mergeCell ref="Y526:Z526"/>
    <mergeCell ref="AA526:AB526"/>
    <mergeCell ref="AC526:AD526"/>
    <mergeCell ref="AE526:AF526"/>
    <mergeCell ref="AG526:AG527"/>
    <mergeCell ref="AH526:AH527"/>
    <mergeCell ref="AI526:AI527"/>
    <mergeCell ref="B514:B515"/>
    <mergeCell ref="C514:C515"/>
    <mergeCell ref="D514:D515"/>
    <mergeCell ref="E514:E515"/>
    <mergeCell ref="F514:F515"/>
    <mergeCell ref="G514:G515"/>
    <mergeCell ref="H514:H515"/>
    <mergeCell ref="I514:J514"/>
    <mergeCell ref="K514:L514"/>
    <mergeCell ref="M514:N514"/>
    <mergeCell ref="O514:P514"/>
    <mergeCell ref="Q514:R514"/>
    <mergeCell ref="S514:T514"/>
    <mergeCell ref="U514:V514"/>
    <mergeCell ref="W514:X514"/>
    <mergeCell ref="Y514:Z514"/>
    <mergeCell ref="AA514:AB514"/>
    <mergeCell ref="B507:B510"/>
    <mergeCell ref="C507:D507"/>
    <mergeCell ref="E507:T507"/>
    <mergeCell ref="U507:W510"/>
    <mergeCell ref="X507:Y508"/>
    <mergeCell ref="Z507:AI508"/>
    <mergeCell ref="C508:D508"/>
    <mergeCell ref="E508:T508"/>
    <mergeCell ref="C509:D509"/>
    <mergeCell ref="E509:T509"/>
    <mergeCell ref="X509:Y510"/>
    <mergeCell ref="Z509:AI510"/>
    <mergeCell ref="C510:D510"/>
    <mergeCell ref="E510:T510"/>
    <mergeCell ref="B512:D512"/>
    <mergeCell ref="E512:L512"/>
    <mergeCell ref="B513:D513"/>
    <mergeCell ref="U498:V498"/>
    <mergeCell ref="W498:X498"/>
    <mergeCell ref="Y498:Z498"/>
    <mergeCell ref="AA498:AB498"/>
    <mergeCell ref="AC498:AD498"/>
    <mergeCell ref="AE498:AF498"/>
    <mergeCell ref="AG498:AG499"/>
    <mergeCell ref="AH498:AH499"/>
    <mergeCell ref="AI498:AI499"/>
    <mergeCell ref="B500:B501"/>
    <mergeCell ref="B503:C503"/>
    <mergeCell ref="D503:J503"/>
    <mergeCell ref="K503:AI503"/>
    <mergeCell ref="B504:C505"/>
    <mergeCell ref="D504:J504"/>
    <mergeCell ref="K504:AI504"/>
    <mergeCell ref="D505:J505"/>
    <mergeCell ref="K505:AI505"/>
    <mergeCell ref="B493:B494"/>
    <mergeCell ref="B496:D496"/>
    <mergeCell ref="E496:H496"/>
    <mergeCell ref="B497:D497"/>
    <mergeCell ref="B498:B499"/>
    <mergeCell ref="C498:C499"/>
    <mergeCell ref="D498:D499"/>
    <mergeCell ref="E498:E499"/>
    <mergeCell ref="F498:F499"/>
    <mergeCell ref="G498:G499"/>
    <mergeCell ref="H498:H499"/>
    <mergeCell ref="I498:J498"/>
    <mergeCell ref="K498:L498"/>
    <mergeCell ref="M498:N498"/>
    <mergeCell ref="O498:P498"/>
    <mergeCell ref="Q498:R498"/>
    <mergeCell ref="S498:T498"/>
    <mergeCell ref="B484:B487"/>
    <mergeCell ref="B489:AI489"/>
    <mergeCell ref="B490:D490"/>
    <mergeCell ref="B491:B492"/>
    <mergeCell ref="C491:C492"/>
    <mergeCell ref="D491:D492"/>
    <mergeCell ref="E491:E492"/>
    <mergeCell ref="F491:F492"/>
    <mergeCell ref="G491:G492"/>
    <mergeCell ref="H491:H492"/>
    <mergeCell ref="I491:J491"/>
    <mergeCell ref="K491:L491"/>
    <mergeCell ref="M491:N491"/>
    <mergeCell ref="O491:P491"/>
    <mergeCell ref="Q491:R491"/>
    <mergeCell ref="S491:T491"/>
    <mergeCell ref="U491:V491"/>
    <mergeCell ref="W491:X491"/>
    <mergeCell ref="Y491:Z491"/>
    <mergeCell ref="AA491:AB491"/>
    <mergeCell ref="AC491:AD491"/>
    <mergeCell ref="AE491:AF491"/>
    <mergeCell ref="AG491:AG492"/>
    <mergeCell ref="AH491:AH492"/>
    <mergeCell ref="AI491:AI492"/>
    <mergeCell ref="B480:AI480"/>
    <mergeCell ref="B481:D481"/>
    <mergeCell ref="B482:B483"/>
    <mergeCell ref="C482:C483"/>
    <mergeCell ref="D482:D483"/>
    <mergeCell ref="E482:E483"/>
    <mergeCell ref="F482:F483"/>
    <mergeCell ref="G482:G483"/>
    <mergeCell ref="H482:H483"/>
    <mergeCell ref="I482:J482"/>
    <mergeCell ref="K482:L482"/>
    <mergeCell ref="M482:N482"/>
    <mergeCell ref="O482:P482"/>
    <mergeCell ref="Q482:R482"/>
    <mergeCell ref="S482:T482"/>
    <mergeCell ref="U482:V482"/>
    <mergeCell ref="W482:X482"/>
    <mergeCell ref="Y482:Z482"/>
    <mergeCell ref="AA482:AB482"/>
    <mergeCell ref="AC482:AD482"/>
    <mergeCell ref="AE482:AF482"/>
    <mergeCell ref="AG482:AG483"/>
    <mergeCell ref="AH482:AH483"/>
    <mergeCell ref="AI482:AI483"/>
    <mergeCell ref="B468:B469"/>
    <mergeCell ref="B471:C471"/>
    <mergeCell ref="D471:J471"/>
    <mergeCell ref="K471:AI471"/>
    <mergeCell ref="B472:C473"/>
    <mergeCell ref="D472:J472"/>
    <mergeCell ref="K472:AI472"/>
    <mergeCell ref="D473:J473"/>
    <mergeCell ref="K473:AI473"/>
    <mergeCell ref="B475:B478"/>
    <mergeCell ref="C475:D475"/>
    <mergeCell ref="E475:T475"/>
    <mergeCell ref="U475:W478"/>
    <mergeCell ref="X475:Y476"/>
    <mergeCell ref="Z475:AI476"/>
    <mergeCell ref="C476:D476"/>
    <mergeCell ref="E476:T476"/>
    <mergeCell ref="C477:D477"/>
    <mergeCell ref="E477:T477"/>
    <mergeCell ref="X477:Y478"/>
    <mergeCell ref="Z477:AI478"/>
    <mergeCell ref="C478:D478"/>
    <mergeCell ref="E478:T478"/>
    <mergeCell ref="AG456:AG457"/>
    <mergeCell ref="AH456:AH457"/>
    <mergeCell ref="AI456:AI457"/>
    <mergeCell ref="B458:B462"/>
    <mergeCell ref="B464:D464"/>
    <mergeCell ref="E464:H464"/>
    <mergeCell ref="B465:D465"/>
    <mergeCell ref="B466:B467"/>
    <mergeCell ref="C466:C467"/>
    <mergeCell ref="D466:D467"/>
    <mergeCell ref="E466:E467"/>
    <mergeCell ref="F466:F467"/>
    <mergeCell ref="G466:G467"/>
    <mergeCell ref="H466:H467"/>
    <mergeCell ref="I466:J466"/>
    <mergeCell ref="K466:L466"/>
    <mergeCell ref="M466:N466"/>
    <mergeCell ref="O466:P466"/>
    <mergeCell ref="Q466:R466"/>
    <mergeCell ref="S466:T466"/>
    <mergeCell ref="U466:V466"/>
    <mergeCell ref="W466:X466"/>
    <mergeCell ref="Y466:Z466"/>
    <mergeCell ref="AA466:AB466"/>
    <mergeCell ref="AC466:AD466"/>
    <mergeCell ref="AE466:AF466"/>
    <mergeCell ref="AG466:AG467"/>
    <mergeCell ref="AH466:AH467"/>
    <mergeCell ref="AI466:AI467"/>
    <mergeCell ref="B450:B452"/>
    <mergeCell ref="B454:D454"/>
    <mergeCell ref="E454:AE454"/>
    <mergeCell ref="B455:D455"/>
    <mergeCell ref="E455:AE455"/>
    <mergeCell ref="B456:B457"/>
    <mergeCell ref="C456:C457"/>
    <mergeCell ref="D456:D457"/>
    <mergeCell ref="E456:E457"/>
    <mergeCell ref="F456:F457"/>
    <mergeCell ref="G456:G457"/>
    <mergeCell ref="H456:H457"/>
    <mergeCell ref="I456:J456"/>
    <mergeCell ref="K456:L456"/>
    <mergeCell ref="M456:N456"/>
    <mergeCell ref="O456:P456"/>
    <mergeCell ref="Q456:R456"/>
    <mergeCell ref="S456:T456"/>
    <mergeCell ref="U456:V456"/>
    <mergeCell ref="W456:X456"/>
    <mergeCell ref="Y456:Z456"/>
    <mergeCell ref="AA456:AB456"/>
    <mergeCell ref="AC456:AD456"/>
    <mergeCell ref="AE456:AF456"/>
    <mergeCell ref="B430:B444"/>
    <mergeCell ref="B446:D446"/>
    <mergeCell ref="E446:AI446"/>
    <mergeCell ref="B447:D447"/>
    <mergeCell ref="E447:AI447"/>
    <mergeCell ref="B448:B449"/>
    <mergeCell ref="C448:C449"/>
    <mergeCell ref="D448:D449"/>
    <mergeCell ref="E448:E449"/>
    <mergeCell ref="F448:F449"/>
    <mergeCell ref="G448:G449"/>
    <mergeCell ref="H448:H449"/>
    <mergeCell ref="I448:J448"/>
    <mergeCell ref="K448:L448"/>
    <mergeCell ref="M448:N448"/>
    <mergeCell ref="O448:P448"/>
    <mergeCell ref="Q448:R448"/>
    <mergeCell ref="S448:T448"/>
    <mergeCell ref="U448:V448"/>
    <mergeCell ref="W448:X448"/>
    <mergeCell ref="Y448:Z448"/>
    <mergeCell ref="AA448:AB448"/>
    <mergeCell ref="AC448:AD448"/>
    <mergeCell ref="AE448:AF448"/>
    <mergeCell ref="AG448:AG449"/>
    <mergeCell ref="AH448:AH449"/>
    <mergeCell ref="AI448:AI449"/>
    <mergeCell ref="B426:D426"/>
    <mergeCell ref="E426:AI426"/>
    <mergeCell ref="B427:D427"/>
    <mergeCell ref="E427:AI427"/>
    <mergeCell ref="B428:B429"/>
    <mergeCell ref="C428:C429"/>
    <mergeCell ref="D428:D429"/>
    <mergeCell ref="E428:E429"/>
    <mergeCell ref="F428:F429"/>
    <mergeCell ref="G428:G429"/>
    <mergeCell ref="H428:H429"/>
    <mergeCell ref="I428:J428"/>
    <mergeCell ref="K428:L428"/>
    <mergeCell ref="M428:N428"/>
    <mergeCell ref="O428:P428"/>
    <mergeCell ref="Q428:R428"/>
    <mergeCell ref="S428:T428"/>
    <mergeCell ref="U428:V428"/>
    <mergeCell ref="W428:X428"/>
    <mergeCell ref="Y428:Z428"/>
    <mergeCell ref="AA428:AB428"/>
    <mergeCell ref="AC428:AD428"/>
    <mergeCell ref="AE428:AF428"/>
    <mergeCell ref="AG428:AG429"/>
    <mergeCell ref="AH428:AH429"/>
    <mergeCell ref="AI428:AI429"/>
    <mergeCell ref="B417:C417"/>
    <mergeCell ref="D417:J417"/>
    <mergeCell ref="K417:AI417"/>
    <mergeCell ref="B418:C419"/>
    <mergeCell ref="D418:J418"/>
    <mergeCell ref="K418:AI418"/>
    <mergeCell ref="D419:J419"/>
    <mergeCell ref="K419:AI419"/>
    <mergeCell ref="B421:B424"/>
    <mergeCell ref="C421:D421"/>
    <mergeCell ref="E421:T421"/>
    <mergeCell ref="U421:W424"/>
    <mergeCell ref="X421:Y422"/>
    <mergeCell ref="Z421:AI422"/>
    <mergeCell ref="C422:D422"/>
    <mergeCell ref="E422:T422"/>
    <mergeCell ref="C423:D423"/>
    <mergeCell ref="E423:T423"/>
    <mergeCell ref="X423:Y424"/>
    <mergeCell ref="Z423:AI424"/>
    <mergeCell ref="C424:D424"/>
    <mergeCell ref="E424:T424"/>
    <mergeCell ref="B414:B415"/>
    <mergeCell ref="AI406:AI407"/>
    <mergeCell ref="B410:D410"/>
    <mergeCell ref="E410:H410"/>
    <mergeCell ref="B411:D411"/>
    <mergeCell ref="B412:B413"/>
    <mergeCell ref="C412:C413"/>
    <mergeCell ref="D412:D413"/>
    <mergeCell ref="E412:E413"/>
    <mergeCell ref="F412:F413"/>
    <mergeCell ref="G412:G413"/>
    <mergeCell ref="H412:H413"/>
    <mergeCell ref="I412:J412"/>
    <mergeCell ref="K412:L412"/>
    <mergeCell ref="M412:N412"/>
    <mergeCell ref="O412:P412"/>
    <mergeCell ref="Q412:R412"/>
    <mergeCell ref="S412:T412"/>
    <mergeCell ref="U412:V412"/>
    <mergeCell ref="W412:X412"/>
    <mergeCell ref="Y412:Z412"/>
    <mergeCell ref="AA412:AB412"/>
    <mergeCell ref="AC412:AD412"/>
    <mergeCell ref="AE412:AF412"/>
    <mergeCell ref="AG412:AG413"/>
    <mergeCell ref="AH412:AH413"/>
    <mergeCell ref="AI412:AI413"/>
    <mergeCell ref="W399:X399"/>
    <mergeCell ref="Y399:Z399"/>
    <mergeCell ref="AA399:AB399"/>
    <mergeCell ref="AC399:AD399"/>
    <mergeCell ref="AE399:AF399"/>
    <mergeCell ref="AG399:AG400"/>
    <mergeCell ref="AH399:AH400"/>
    <mergeCell ref="AI399:AI400"/>
    <mergeCell ref="B401:B402"/>
    <mergeCell ref="B404:D404"/>
    <mergeCell ref="B405:D405"/>
    <mergeCell ref="B406:B407"/>
    <mergeCell ref="C406:C407"/>
    <mergeCell ref="D406:D407"/>
    <mergeCell ref="E406:E407"/>
    <mergeCell ref="F406:F407"/>
    <mergeCell ref="G406:G407"/>
    <mergeCell ref="H406:H407"/>
    <mergeCell ref="I406:J406"/>
    <mergeCell ref="K406:L406"/>
    <mergeCell ref="M406:N406"/>
    <mergeCell ref="O406:P406"/>
    <mergeCell ref="Q406:R406"/>
    <mergeCell ref="S406:T406"/>
    <mergeCell ref="U406:V406"/>
    <mergeCell ref="W406:X406"/>
    <mergeCell ref="Y406:Z406"/>
    <mergeCell ref="AA406:AB406"/>
    <mergeCell ref="AC406:AD406"/>
    <mergeCell ref="AE406:AF406"/>
    <mergeCell ref="AG406:AG407"/>
    <mergeCell ref="AH406:AH407"/>
    <mergeCell ref="B397:D397"/>
    <mergeCell ref="E397:H397"/>
    <mergeCell ref="B398:D398"/>
    <mergeCell ref="B399:B400"/>
    <mergeCell ref="C399:C400"/>
    <mergeCell ref="D399:D400"/>
    <mergeCell ref="E399:E400"/>
    <mergeCell ref="F399:F400"/>
    <mergeCell ref="G399:G400"/>
    <mergeCell ref="H399:H400"/>
    <mergeCell ref="I399:J399"/>
    <mergeCell ref="K399:L399"/>
    <mergeCell ref="M399:N399"/>
    <mergeCell ref="O399:P399"/>
    <mergeCell ref="Q399:R399"/>
    <mergeCell ref="S399:T399"/>
    <mergeCell ref="U399:V399"/>
    <mergeCell ref="AE383:AF383"/>
    <mergeCell ref="AG383:AG384"/>
    <mergeCell ref="AH383:AH384"/>
    <mergeCell ref="AI383:AI384"/>
    <mergeCell ref="B385:B386"/>
    <mergeCell ref="B388:C388"/>
    <mergeCell ref="D388:J388"/>
    <mergeCell ref="K388:AI388"/>
    <mergeCell ref="B389:C390"/>
    <mergeCell ref="D389:J389"/>
    <mergeCell ref="K389:AI389"/>
    <mergeCell ref="D390:J390"/>
    <mergeCell ref="K390:AI390"/>
    <mergeCell ref="B392:B395"/>
    <mergeCell ref="C392:D392"/>
    <mergeCell ref="E392:T392"/>
    <mergeCell ref="U392:W395"/>
    <mergeCell ref="X392:Y393"/>
    <mergeCell ref="Z392:AI393"/>
    <mergeCell ref="C393:D393"/>
    <mergeCell ref="E393:T393"/>
    <mergeCell ref="C394:D394"/>
    <mergeCell ref="E394:T394"/>
    <mergeCell ref="X394:Y395"/>
    <mergeCell ref="Z394:AI395"/>
    <mergeCell ref="C395:D395"/>
    <mergeCell ref="E395:T395"/>
    <mergeCell ref="W376:X376"/>
    <mergeCell ref="Y376:Z376"/>
    <mergeCell ref="AA376:AB376"/>
    <mergeCell ref="AC376:AD376"/>
    <mergeCell ref="AE376:AF376"/>
    <mergeCell ref="AG376:AG377"/>
    <mergeCell ref="AH376:AH377"/>
    <mergeCell ref="AI376:AI377"/>
    <mergeCell ref="W379:Z379"/>
    <mergeCell ref="AA379:AD379"/>
    <mergeCell ref="AE379:AH379"/>
    <mergeCell ref="B381:D381"/>
    <mergeCell ref="E381:H381"/>
    <mergeCell ref="B382:D382"/>
    <mergeCell ref="B383:B384"/>
    <mergeCell ref="C383:C384"/>
    <mergeCell ref="D383:D384"/>
    <mergeCell ref="E383:E384"/>
    <mergeCell ref="F383:F384"/>
    <mergeCell ref="G383:G384"/>
    <mergeCell ref="H383:H384"/>
    <mergeCell ref="I383:J383"/>
    <mergeCell ref="K383:L383"/>
    <mergeCell ref="M383:N383"/>
    <mergeCell ref="O383:P383"/>
    <mergeCell ref="Q383:R383"/>
    <mergeCell ref="S383:T383"/>
    <mergeCell ref="U383:V383"/>
    <mergeCell ref="W383:X383"/>
    <mergeCell ref="Y383:Z383"/>
    <mergeCell ref="AA383:AB383"/>
    <mergeCell ref="AC383:AD383"/>
    <mergeCell ref="B374:D374"/>
    <mergeCell ref="E374:K374"/>
    <mergeCell ref="B375:D375"/>
    <mergeCell ref="B376:B377"/>
    <mergeCell ref="C376:C377"/>
    <mergeCell ref="D376:D377"/>
    <mergeCell ref="E376:E377"/>
    <mergeCell ref="F376:F377"/>
    <mergeCell ref="G376:G377"/>
    <mergeCell ref="H376:H377"/>
    <mergeCell ref="I376:J376"/>
    <mergeCell ref="K376:L376"/>
    <mergeCell ref="M376:N376"/>
    <mergeCell ref="O376:P376"/>
    <mergeCell ref="Q376:R376"/>
    <mergeCell ref="S376:T376"/>
    <mergeCell ref="U376:V376"/>
    <mergeCell ref="AC363:AD363"/>
    <mergeCell ref="AE363:AF363"/>
    <mergeCell ref="AG363:AG364"/>
    <mergeCell ref="AH363:AH364"/>
    <mergeCell ref="AI363:AI364"/>
    <mergeCell ref="B365:B366"/>
    <mergeCell ref="B368:D368"/>
    <mergeCell ref="E368:K368"/>
    <mergeCell ref="B369:D369"/>
    <mergeCell ref="B370:B371"/>
    <mergeCell ref="C370:C371"/>
    <mergeCell ref="D370:D371"/>
    <mergeCell ref="E370:E371"/>
    <mergeCell ref="F370:F371"/>
    <mergeCell ref="G370:G371"/>
    <mergeCell ref="H370:H371"/>
    <mergeCell ref="I370:J370"/>
    <mergeCell ref="K370:L370"/>
    <mergeCell ref="M370:N370"/>
    <mergeCell ref="O370:P370"/>
    <mergeCell ref="Q370:R370"/>
    <mergeCell ref="S370:T370"/>
    <mergeCell ref="U370:V370"/>
    <mergeCell ref="W370:X370"/>
    <mergeCell ref="Y370:Z370"/>
    <mergeCell ref="AA370:AB370"/>
    <mergeCell ref="AC370:AD370"/>
    <mergeCell ref="AE370:AF370"/>
    <mergeCell ref="AG370:AG371"/>
    <mergeCell ref="AH370:AH371"/>
    <mergeCell ref="AI370:AI371"/>
    <mergeCell ref="B363:B364"/>
    <mergeCell ref="C363:C364"/>
    <mergeCell ref="D363:D364"/>
    <mergeCell ref="E363:E364"/>
    <mergeCell ref="F363:F364"/>
    <mergeCell ref="G363:G364"/>
    <mergeCell ref="H363:H364"/>
    <mergeCell ref="I363:J363"/>
    <mergeCell ref="K363:L363"/>
    <mergeCell ref="M363:N363"/>
    <mergeCell ref="O363:P363"/>
    <mergeCell ref="Q363:R363"/>
    <mergeCell ref="S363:T363"/>
    <mergeCell ref="U363:V363"/>
    <mergeCell ref="W363:X363"/>
    <mergeCell ref="Y363:Z363"/>
    <mergeCell ref="AA363:AB363"/>
    <mergeCell ref="B356:B359"/>
    <mergeCell ref="C356:D356"/>
    <mergeCell ref="E356:T356"/>
    <mergeCell ref="U356:W359"/>
    <mergeCell ref="X356:Y357"/>
    <mergeCell ref="Z356:AI357"/>
    <mergeCell ref="C357:D357"/>
    <mergeCell ref="E357:T357"/>
    <mergeCell ref="C358:D358"/>
    <mergeCell ref="E358:T358"/>
    <mergeCell ref="X358:Y359"/>
    <mergeCell ref="Z358:AI359"/>
    <mergeCell ref="C359:D359"/>
    <mergeCell ref="E359:T359"/>
    <mergeCell ref="B361:D361"/>
    <mergeCell ref="E361:H361"/>
    <mergeCell ref="B362:D362"/>
    <mergeCell ref="AE84:AF84"/>
    <mergeCell ref="AG84:AG85"/>
    <mergeCell ref="AH84:AH85"/>
    <mergeCell ref="AI84:AI85"/>
    <mergeCell ref="B86:B87"/>
    <mergeCell ref="S84:T84"/>
    <mergeCell ref="U84:V84"/>
    <mergeCell ref="W84:X84"/>
    <mergeCell ref="Y84:Z84"/>
    <mergeCell ref="AA84:AB84"/>
    <mergeCell ref="AC84:AD84"/>
    <mergeCell ref="H84:H85"/>
    <mergeCell ref="I84:J84"/>
    <mergeCell ref="K84:L84"/>
    <mergeCell ref="M84:N84"/>
    <mergeCell ref="O84:P84"/>
    <mergeCell ref="Q84:R84"/>
    <mergeCell ref="B84:B85"/>
    <mergeCell ref="C84:C85"/>
    <mergeCell ref="D84:D85"/>
    <mergeCell ref="E84:E85"/>
    <mergeCell ref="F84:F85"/>
    <mergeCell ref="G84:G85"/>
    <mergeCell ref="B74:D74"/>
    <mergeCell ref="E74:AI74"/>
    <mergeCell ref="B75:B76"/>
    <mergeCell ref="C75:C76"/>
    <mergeCell ref="D75:D76"/>
    <mergeCell ref="E75:E76"/>
    <mergeCell ref="F75:F76"/>
    <mergeCell ref="G75:G76"/>
    <mergeCell ref="H75:H76"/>
    <mergeCell ref="I75:J75"/>
    <mergeCell ref="AH75:AH76"/>
    <mergeCell ref="AI75:AI76"/>
    <mergeCell ref="B77:B80"/>
    <mergeCell ref="B82:D82"/>
    <mergeCell ref="E82:AI82"/>
    <mergeCell ref="B83:D83"/>
    <mergeCell ref="E83:AI83"/>
    <mergeCell ref="W75:X75"/>
    <mergeCell ref="Y75:Z75"/>
    <mergeCell ref="AA75:AB75"/>
    <mergeCell ref="AC75:AD75"/>
    <mergeCell ref="AE75:AF75"/>
    <mergeCell ref="AG75:AG76"/>
    <mergeCell ref="K75:L75"/>
    <mergeCell ref="M75:N75"/>
    <mergeCell ref="O75:P75"/>
    <mergeCell ref="Q75:R75"/>
    <mergeCell ref="S75:T75"/>
    <mergeCell ref="U75:V75"/>
    <mergeCell ref="B61:D61"/>
    <mergeCell ref="E61:AI61"/>
    <mergeCell ref="B62:D62"/>
    <mergeCell ref="E62:AI62"/>
    <mergeCell ref="B63:B64"/>
    <mergeCell ref="C63:C64"/>
    <mergeCell ref="D63:D64"/>
    <mergeCell ref="E63:E64"/>
    <mergeCell ref="F63:F64"/>
    <mergeCell ref="G63:G64"/>
    <mergeCell ref="AE63:AF63"/>
    <mergeCell ref="AG63:AG64"/>
    <mergeCell ref="AH63:AH64"/>
    <mergeCell ref="AI63:AI64"/>
    <mergeCell ref="B65:B71"/>
    <mergeCell ref="B73:D73"/>
    <mergeCell ref="E73:AI73"/>
    <mergeCell ref="S63:T63"/>
    <mergeCell ref="U63:V63"/>
    <mergeCell ref="W63:X63"/>
    <mergeCell ref="Y63:Z63"/>
    <mergeCell ref="AA63:AB63"/>
    <mergeCell ref="AC63:AD63"/>
    <mergeCell ref="H63:H64"/>
    <mergeCell ref="I63:J63"/>
    <mergeCell ref="K63:L63"/>
    <mergeCell ref="M63:N63"/>
    <mergeCell ref="O63:P63"/>
    <mergeCell ref="Q63:R63"/>
    <mergeCell ref="B55:B58"/>
    <mergeCell ref="C55:D55"/>
    <mergeCell ref="E55:T55"/>
    <mergeCell ref="U55:W58"/>
    <mergeCell ref="X55:Y56"/>
    <mergeCell ref="Z55:AI56"/>
    <mergeCell ref="C56:D56"/>
    <mergeCell ref="E56:T56"/>
    <mergeCell ref="C57:D57"/>
    <mergeCell ref="E57:T57"/>
    <mergeCell ref="X57:Y58"/>
    <mergeCell ref="Z57:AI58"/>
    <mergeCell ref="C58:D58"/>
    <mergeCell ref="E58:T58"/>
    <mergeCell ref="K52:AI52"/>
    <mergeCell ref="D53:J53"/>
    <mergeCell ref="K53:AI53"/>
    <mergeCell ref="O46:P46"/>
    <mergeCell ref="B45:D45"/>
    <mergeCell ref="B46:B47"/>
    <mergeCell ref="C46:C47"/>
    <mergeCell ref="D46:D47"/>
    <mergeCell ref="E46:E47"/>
    <mergeCell ref="F46:F47"/>
    <mergeCell ref="AG38:AG39"/>
    <mergeCell ref="AH38:AH39"/>
    <mergeCell ref="B51:C51"/>
    <mergeCell ref="D51:J51"/>
    <mergeCell ref="K51:AI51"/>
    <mergeCell ref="B52:C53"/>
    <mergeCell ref="D52:J52"/>
    <mergeCell ref="AC46:AD46"/>
    <mergeCell ref="AE46:AF46"/>
    <mergeCell ref="AG46:AG47"/>
    <mergeCell ref="AH46:AH47"/>
    <mergeCell ref="AI46:AI47"/>
    <mergeCell ref="B48:B49"/>
    <mergeCell ref="Q46:R46"/>
    <mergeCell ref="S46:T46"/>
    <mergeCell ref="U46:V46"/>
    <mergeCell ref="W46:X46"/>
    <mergeCell ref="Y46:Z46"/>
    <mergeCell ref="AA46:AB46"/>
    <mergeCell ref="G46:G47"/>
    <mergeCell ref="H46:H47"/>
    <mergeCell ref="I46:J46"/>
    <mergeCell ref="K46:L46"/>
    <mergeCell ref="M46:N46"/>
    <mergeCell ref="B36:D36"/>
    <mergeCell ref="E36:K36"/>
    <mergeCell ref="B37:D37"/>
    <mergeCell ref="B38:B39"/>
    <mergeCell ref="C38:C39"/>
    <mergeCell ref="D38:D39"/>
    <mergeCell ref="E38:E39"/>
    <mergeCell ref="F38:F39"/>
    <mergeCell ref="G38:G39"/>
    <mergeCell ref="H38:H39"/>
    <mergeCell ref="AI38:AI39"/>
    <mergeCell ref="B40:B42"/>
    <mergeCell ref="B44:D44"/>
    <mergeCell ref="E44:H44"/>
    <mergeCell ref="U38:V38"/>
    <mergeCell ref="W38:X38"/>
    <mergeCell ref="Y38:Z38"/>
    <mergeCell ref="AA38:AB38"/>
    <mergeCell ref="AC38:AD38"/>
    <mergeCell ref="AE38:AF38"/>
    <mergeCell ref="I38:J38"/>
    <mergeCell ref="K38:L38"/>
    <mergeCell ref="M38:N38"/>
    <mergeCell ref="O38:P38"/>
    <mergeCell ref="Q38:R38"/>
    <mergeCell ref="S38:T38"/>
    <mergeCell ref="AE25:AF25"/>
    <mergeCell ref="AG25:AG26"/>
    <mergeCell ref="AH25:AH26"/>
    <mergeCell ref="AI25:AI26"/>
    <mergeCell ref="B27:B34"/>
    <mergeCell ref="Q25:R25"/>
    <mergeCell ref="S25:T25"/>
    <mergeCell ref="U25:V25"/>
    <mergeCell ref="W25:X25"/>
    <mergeCell ref="Y25:Z25"/>
    <mergeCell ref="AA25:AB25"/>
    <mergeCell ref="G25:G26"/>
    <mergeCell ref="H25:H26"/>
    <mergeCell ref="I25:J25"/>
    <mergeCell ref="K25:L25"/>
    <mergeCell ref="M25:N25"/>
    <mergeCell ref="O25:P25"/>
    <mergeCell ref="B17:B18"/>
    <mergeCell ref="C17:C18"/>
    <mergeCell ref="D17:D18"/>
    <mergeCell ref="E17:E18"/>
    <mergeCell ref="F17:F18"/>
    <mergeCell ref="G17:G18"/>
    <mergeCell ref="H17:H18"/>
    <mergeCell ref="B24:D24"/>
    <mergeCell ref="B25:B26"/>
    <mergeCell ref="C25:C26"/>
    <mergeCell ref="D25:D26"/>
    <mergeCell ref="E25:E26"/>
    <mergeCell ref="F25:F26"/>
    <mergeCell ref="AG17:AG18"/>
    <mergeCell ref="AH17:AH18"/>
    <mergeCell ref="AI17:AI18"/>
    <mergeCell ref="B19:B21"/>
    <mergeCell ref="B23:D23"/>
    <mergeCell ref="E23:K23"/>
    <mergeCell ref="U17:V17"/>
    <mergeCell ref="W17:X17"/>
    <mergeCell ref="Y17:Z17"/>
    <mergeCell ref="AA17:AB17"/>
    <mergeCell ref="AC17:AD17"/>
    <mergeCell ref="AE17:AF17"/>
    <mergeCell ref="I17:J17"/>
    <mergeCell ref="K17:L17"/>
    <mergeCell ref="M17:N17"/>
    <mergeCell ref="O17:P17"/>
    <mergeCell ref="Q17:R17"/>
    <mergeCell ref="S17:T17"/>
    <mergeCell ref="AC25:AD25"/>
    <mergeCell ref="B2:C4"/>
    <mergeCell ref="D2:AI2"/>
    <mergeCell ref="U3:AI3"/>
    <mergeCell ref="D4:AI4"/>
    <mergeCell ref="B6:C6"/>
    <mergeCell ref="D6:J6"/>
    <mergeCell ref="K6:AI6"/>
    <mergeCell ref="B89:C89"/>
    <mergeCell ref="D89:J89"/>
    <mergeCell ref="K89:AI89"/>
    <mergeCell ref="B7:C8"/>
    <mergeCell ref="D7:J7"/>
    <mergeCell ref="K7:AI7"/>
    <mergeCell ref="D8:J8"/>
    <mergeCell ref="K8:AI8"/>
    <mergeCell ref="B10:B13"/>
    <mergeCell ref="C10:D10"/>
    <mergeCell ref="E10:T10"/>
    <mergeCell ref="U10:W13"/>
    <mergeCell ref="X10:Y11"/>
    <mergeCell ref="Z10:AI11"/>
    <mergeCell ref="C11:D11"/>
    <mergeCell ref="E11:T11"/>
    <mergeCell ref="C12:D12"/>
    <mergeCell ref="E12:T12"/>
    <mergeCell ref="X12:Y13"/>
    <mergeCell ref="Z12:AI13"/>
    <mergeCell ref="C13:D13"/>
    <mergeCell ref="E13:T13"/>
    <mergeCell ref="B15:D15"/>
    <mergeCell ref="E15:H15"/>
    <mergeCell ref="B16:D16"/>
    <mergeCell ref="B98:D98"/>
    <mergeCell ref="E98:H98"/>
    <mergeCell ref="B99:D99"/>
    <mergeCell ref="B100:B101"/>
    <mergeCell ref="C100:C101"/>
    <mergeCell ref="D100:D101"/>
    <mergeCell ref="E100:E101"/>
    <mergeCell ref="F100:F101"/>
    <mergeCell ref="G100:G101"/>
    <mergeCell ref="H100:H101"/>
    <mergeCell ref="B90:C91"/>
    <mergeCell ref="D90:J90"/>
    <mergeCell ref="K90:AI90"/>
    <mergeCell ref="D91:J91"/>
    <mergeCell ref="K91:AI91"/>
    <mergeCell ref="B93:B96"/>
    <mergeCell ref="C93:D93"/>
    <mergeCell ref="E93:T93"/>
    <mergeCell ref="U93:W96"/>
    <mergeCell ref="X93:Y94"/>
    <mergeCell ref="Z93:AI94"/>
    <mergeCell ref="C94:D94"/>
    <mergeCell ref="E94:T94"/>
    <mergeCell ref="C95:D95"/>
    <mergeCell ref="E95:T95"/>
    <mergeCell ref="X95:Y96"/>
    <mergeCell ref="Z95:AI96"/>
    <mergeCell ref="C96:D96"/>
    <mergeCell ref="E96:T96"/>
    <mergeCell ref="AA100:AB100"/>
    <mergeCell ref="AC100:AD100"/>
    <mergeCell ref="AE100:AF100"/>
    <mergeCell ref="B109:D109"/>
    <mergeCell ref="B110:B111"/>
    <mergeCell ref="C110:C111"/>
    <mergeCell ref="D110:D111"/>
    <mergeCell ref="E110:E111"/>
    <mergeCell ref="F110:F111"/>
    <mergeCell ref="G110:G111"/>
    <mergeCell ref="H110:H111"/>
    <mergeCell ref="I110:J110"/>
    <mergeCell ref="AG100:AG101"/>
    <mergeCell ref="AH100:AH101"/>
    <mergeCell ref="AI100:AI101"/>
    <mergeCell ref="B102:B106"/>
    <mergeCell ref="B108:D108"/>
    <mergeCell ref="E108:K108"/>
    <mergeCell ref="I100:J100"/>
    <mergeCell ref="K100:L100"/>
    <mergeCell ref="M100:N100"/>
    <mergeCell ref="O100:P100"/>
    <mergeCell ref="Q100:R100"/>
    <mergeCell ref="S100:T100"/>
    <mergeCell ref="U100:V100"/>
    <mergeCell ref="W100:X100"/>
    <mergeCell ref="Y100:Z100"/>
    <mergeCell ref="AI110:AI111"/>
    <mergeCell ref="W118:X118"/>
    <mergeCell ref="Y118:Z118"/>
    <mergeCell ref="AA118:AB118"/>
    <mergeCell ref="AC118:AD118"/>
    <mergeCell ref="B118:B119"/>
    <mergeCell ref="C118:C119"/>
    <mergeCell ref="D118:D119"/>
    <mergeCell ref="E118:E119"/>
    <mergeCell ref="F118:F119"/>
    <mergeCell ref="G118:G119"/>
    <mergeCell ref="H118:H119"/>
    <mergeCell ref="I118:J118"/>
    <mergeCell ref="K118:L118"/>
    <mergeCell ref="AC110:AD110"/>
    <mergeCell ref="AE110:AF110"/>
    <mergeCell ref="AG110:AG111"/>
    <mergeCell ref="AH110:AH111"/>
    <mergeCell ref="B116:D116"/>
    <mergeCell ref="E116:H116"/>
    <mergeCell ref="B117:D117"/>
    <mergeCell ref="K110:L110"/>
    <mergeCell ref="M110:N110"/>
    <mergeCell ref="O110:P110"/>
    <mergeCell ref="Q110:R110"/>
    <mergeCell ref="S110:T110"/>
    <mergeCell ref="U110:V110"/>
    <mergeCell ref="W110:X110"/>
    <mergeCell ref="Y110:Z110"/>
    <mergeCell ref="AA110:AB110"/>
    <mergeCell ref="B112:B114"/>
    <mergeCell ref="B127:B130"/>
    <mergeCell ref="C127:D127"/>
    <mergeCell ref="E127:T127"/>
    <mergeCell ref="U127:W130"/>
    <mergeCell ref="X127:Y128"/>
    <mergeCell ref="Z127:AI128"/>
    <mergeCell ref="C128:D128"/>
    <mergeCell ref="E128:T128"/>
    <mergeCell ref="C129:D129"/>
    <mergeCell ref="E129:T129"/>
    <mergeCell ref="X129:Y130"/>
    <mergeCell ref="Z129:AI130"/>
    <mergeCell ref="C130:D130"/>
    <mergeCell ref="E130:T130"/>
    <mergeCell ref="AE118:AF118"/>
    <mergeCell ref="AG118:AG119"/>
    <mergeCell ref="AH118:AH119"/>
    <mergeCell ref="AI118:AI119"/>
    <mergeCell ref="B120:B121"/>
    <mergeCell ref="B123:C123"/>
    <mergeCell ref="D123:J123"/>
    <mergeCell ref="K123:AI123"/>
    <mergeCell ref="B124:C125"/>
    <mergeCell ref="D124:J124"/>
    <mergeCell ref="K124:AI124"/>
    <mergeCell ref="D125:J125"/>
    <mergeCell ref="K125:AI125"/>
    <mergeCell ref="M118:N118"/>
    <mergeCell ref="O118:P118"/>
    <mergeCell ref="Q118:R118"/>
    <mergeCell ref="S118:T118"/>
    <mergeCell ref="U118:V118"/>
    <mergeCell ref="AA134:AB134"/>
    <mergeCell ref="AC134:AD134"/>
    <mergeCell ref="AE134:AF134"/>
    <mergeCell ref="AG134:AG135"/>
    <mergeCell ref="AH134:AH135"/>
    <mergeCell ref="AI134:AI135"/>
    <mergeCell ref="B136:B143"/>
    <mergeCell ref="I134:J134"/>
    <mergeCell ref="K134:L134"/>
    <mergeCell ref="M134:N134"/>
    <mergeCell ref="O134:P134"/>
    <mergeCell ref="Q134:R134"/>
    <mergeCell ref="S134:T134"/>
    <mergeCell ref="U134:V134"/>
    <mergeCell ref="W134:X134"/>
    <mergeCell ref="Y134:Z134"/>
    <mergeCell ref="B132:D132"/>
    <mergeCell ref="B133:D133"/>
    <mergeCell ref="B134:B135"/>
    <mergeCell ref="C134:C135"/>
    <mergeCell ref="D134:D135"/>
    <mergeCell ref="E134:E135"/>
    <mergeCell ref="F134:F135"/>
    <mergeCell ref="G134:G135"/>
    <mergeCell ref="H134:H135"/>
    <mergeCell ref="AC147:AD147"/>
    <mergeCell ref="B147:B148"/>
    <mergeCell ref="C147:C148"/>
    <mergeCell ref="D147:D148"/>
    <mergeCell ref="E147:E148"/>
    <mergeCell ref="F147:F148"/>
    <mergeCell ref="G147:G148"/>
    <mergeCell ref="H147:H148"/>
    <mergeCell ref="I147:J147"/>
    <mergeCell ref="K147:L147"/>
    <mergeCell ref="B145:D145"/>
    <mergeCell ref="E145:H145"/>
    <mergeCell ref="B146:D146"/>
    <mergeCell ref="B226:C227"/>
    <mergeCell ref="D226:J226"/>
    <mergeCell ref="K226:AI226"/>
    <mergeCell ref="D227:J227"/>
    <mergeCell ref="K227:AI227"/>
    <mergeCell ref="E157:T157"/>
    <mergeCell ref="C158:D158"/>
    <mergeCell ref="E158:T158"/>
    <mergeCell ref="X158:Y159"/>
    <mergeCell ref="Z158:AI159"/>
    <mergeCell ref="C159:D159"/>
    <mergeCell ref="E159:T159"/>
    <mergeCell ref="B161:D161"/>
    <mergeCell ref="B162:D162"/>
    <mergeCell ref="E162:H162"/>
    <mergeCell ref="AE147:AF147"/>
    <mergeCell ref="AG147:AG148"/>
    <mergeCell ref="AH147:AH148"/>
    <mergeCell ref="AI147:AI148"/>
    <mergeCell ref="B149:B150"/>
    <mergeCell ref="E132:N132"/>
    <mergeCell ref="B225:C225"/>
    <mergeCell ref="D225:J225"/>
    <mergeCell ref="K225:AI225"/>
    <mergeCell ref="B152:C152"/>
    <mergeCell ref="D152:J152"/>
    <mergeCell ref="K152:AI152"/>
    <mergeCell ref="B153:C154"/>
    <mergeCell ref="D153:J153"/>
    <mergeCell ref="K153:AI153"/>
    <mergeCell ref="D154:J154"/>
    <mergeCell ref="K154:AI154"/>
    <mergeCell ref="B156:B159"/>
    <mergeCell ref="C156:D156"/>
    <mergeCell ref="E156:T156"/>
    <mergeCell ref="U156:W159"/>
    <mergeCell ref="X156:Y157"/>
    <mergeCell ref="Z156:AI157"/>
    <mergeCell ref="C157:D157"/>
    <mergeCell ref="M147:N147"/>
    <mergeCell ref="O147:P147"/>
    <mergeCell ref="Q147:R147"/>
    <mergeCell ref="S147:T147"/>
    <mergeCell ref="U147:V147"/>
    <mergeCell ref="W147:X147"/>
    <mergeCell ref="Y147:Z147"/>
    <mergeCell ref="AA147:AB147"/>
    <mergeCell ref="AA163:AB163"/>
    <mergeCell ref="AC163:AD163"/>
    <mergeCell ref="AE163:AF163"/>
    <mergeCell ref="AG163:AG164"/>
    <mergeCell ref="B234:D234"/>
    <mergeCell ref="E234:H234"/>
    <mergeCell ref="B235:D235"/>
    <mergeCell ref="B236:B237"/>
    <mergeCell ref="C236:C237"/>
    <mergeCell ref="D236:D237"/>
    <mergeCell ref="E236:E237"/>
    <mergeCell ref="F236:F237"/>
    <mergeCell ref="G236:G237"/>
    <mergeCell ref="H236:H237"/>
    <mergeCell ref="B229:B232"/>
    <mergeCell ref="C229:D229"/>
    <mergeCell ref="E229:T229"/>
    <mergeCell ref="U229:W232"/>
    <mergeCell ref="X229:Y230"/>
    <mergeCell ref="Z229:AI230"/>
    <mergeCell ref="C230:D230"/>
    <mergeCell ref="E230:T230"/>
    <mergeCell ref="C231:D231"/>
    <mergeCell ref="E231:T231"/>
    <mergeCell ref="X231:Y232"/>
    <mergeCell ref="Z231:AI232"/>
    <mergeCell ref="C232:D232"/>
    <mergeCell ref="E232:T232"/>
    <mergeCell ref="B243:D243"/>
    <mergeCell ref="B244:B245"/>
    <mergeCell ref="C244:C245"/>
    <mergeCell ref="D244:D245"/>
    <mergeCell ref="E244:E245"/>
    <mergeCell ref="F244:F245"/>
    <mergeCell ref="G244:G245"/>
    <mergeCell ref="H244:H245"/>
    <mergeCell ref="I244:J244"/>
    <mergeCell ref="AA236:AB236"/>
    <mergeCell ref="AC236:AD236"/>
    <mergeCell ref="AE236:AF236"/>
    <mergeCell ref="AG236:AG237"/>
    <mergeCell ref="AH236:AH237"/>
    <mergeCell ref="AI236:AI237"/>
    <mergeCell ref="B238:B240"/>
    <mergeCell ref="B242:D242"/>
    <mergeCell ref="E242:H242"/>
    <mergeCell ref="I236:J236"/>
    <mergeCell ref="K236:L236"/>
    <mergeCell ref="M236:N236"/>
    <mergeCell ref="O236:P236"/>
    <mergeCell ref="Q236:R236"/>
    <mergeCell ref="S236:T236"/>
    <mergeCell ref="U236:V236"/>
    <mergeCell ref="W236:X236"/>
    <mergeCell ref="Y236:Z236"/>
    <mergeCell ref="I251:J251"/>
    <mergeCell ref="K251:L251"/>
    <mergeCell ref="AC244:AD244"/>
    <mergeCell ref="AE244:AF244"/>
    <mergeCell ref="AG244:AG245"/>
    <mergeCell ref="AH244:AH245"/>
    <mergeCell ref="AI244:AI245"/>
    <mergeCell ref="B246:B247"/>
    <mergeCell ref="B249:D249"/>
    <mergeCell ref="E249:H249"/>
    <mergeCell ref="B250:D250"/>
    <mergeCell ref="K244:L244"/>
    <mergeCell ref="M244:N244"/>
    <mergeCell ref="O244:P244"/>
    <mergeCell ref="Q244:R244"/>
    <mergeCell ref="S244:T244"/>
    <mergeCell ref="U244:V244"/>
    <mergeCell ref="W244:X244"/>
    <mergeCell ref="Y244:Z244"/>
    <mergeCell ref="AA244:AB244"/>
    <mergeCell ref="AE251:AF251"/>
    <mergeCell ref="AG251:AG252"/>
    <mergeCell ref="AH251:AH252"/>
    <mergeCell ref="AI251:AI252"/>
    <mergeCell ref="B253:B254"/>
    <mergeCell ref="C262:D262"/>
    <mergeCell ref="E262:T262"/>
    <mergeCell ref="X262:Y263"/>
    <mergeCell ref="Z262:AI263"/>
    <mergeCell ref="C263:D263"/>
    <mergeCell ref="E263:T263"/>
    <mergeCell ref="B265:D265"/>
    <mergeCell ref="E265:AI265"/>
    <mergeCell ref="B266:D266"/>
    <mergeCell ref="B267:B268"/>
    <mergeCell ref="C267:C268"/>
    <mergeCell ref="D267:D268"/>
    <mergeCell ref="E267:E268"/>
    <mergeCell ref="F267:F268"/>
    <mergeCell ref="G267:G268"/>
    <mergeCell ref="M251:N251"/>
    <mergeCell ref="O251:P251"/>
    <mergeCell ref="Q251:R251"/>
    <mergeCell ref="S251:T251"/>
    <mergeCell ref="U251:V251"/>
    <mergeCell ref="W251:X251"/>
    <mergeCell ref="Y251:Z251"/>
    <mergeCell ref="AA251:AB251"/>
    <mergeCell ref="AC251:AD251"/>
    <mergeCell ref="B251:B252"/>
    <mergeCell ref="C251:C252"/>
    <mergeCell ref="D251:D252"/>
    <mergeCell ref="E251:E252"/>
    <mergeCell ref="F251:F252"/>
    <mergeCell ref="G251:G252"/>
    <mergeCell ref="H251:H252"/>
    <mergeCell ref="B309:D309"/>
    <mergeCell ref="E309:H309"/>
    <mergeCell ref="B310:D310"/>
    <mergeCell ref="B311:B312"/>
    <mergeCell ref="C311:C312"/>
    <mergeCell ref="D311:D312"/>
    <mergeCell ref="E311:E312"/>
    <mergeCell ref="F311:F312"/>
    <mergeCell ref="G311:G312"/>
    <mergeCell ref="H311:H312"/>
    <mergeCell ref="B300:C300"/>
    <mergeCell ref="D300:J300"/>
    <mergeCell ref="K300:AI300"/>
    <mergeCell ref="B301:C302"/>
    <mergeCell ref="D301:J301"/>
    <mergeCell ref="K301:AI301"/>
    <mergeCell ref="D302:J302"/>
    <mergeCell ref="K302:AI302"/>
    <mergeCell ref="B304:B307"/>
    <mergeCell ref="C304:D304"/>
    <mergeCell ref="E304:T304"/>
    <mergeCell ref="U304:W307"/>
    <mergeCell ref="X304:Y305"/>
    <mergeCell ref="Z304:AI305"/>
    <mergeCell ref="C305:D305"/>
    <mergeCell ref="E305:T305"/>
    <mergeCell ref="C306:D306"/>
    <mergeCell ref="E306:T306"/>
    <mergeCell ref="X306:Y307"/>
    <mergeCell ref="Z306:AI307"/>
    <mergeCell ref="C307:D307"/>
    <mergeCell ref="E307:T307"/>
    <mergeCell ref="AA318:AB318"/>
    <mergeCell ref="B317:D317"/>
    <mergeCell ref="B318:B319"/>
    <mergeCell ref="C318:C319"/>
    <mergeCell ref="D318:D319"/>
    <mergeCell ref="E318:E319"/>
    <mergeCell ref="F318:F319"/>
    <mergeCell ref="G318:G319"/>
    <mergeCell ref="H318:H319"/>
    <mergeCell ref="I318:J318"/>
    <mergeCell ref="AA311:AB311"/>
    <mergeCell ref="AC311:AD311"/>
    <mergeCell ref="AE311:AF311"/>
    <mergeCell ref="AG311:AG312"/>
    <mergeCell ref="AH311:AH312"/>
    <mergeCell ref="AI311:AI312"/>
    <mergeCell ref="B313:B314"/>
    <mergeCell ref="B316:D316"/>
    <mergeCell ref="E316:K316"/>
    <mergeCell ref="I311:J311"/>
    <mergeCell ref="K311:L311"/>
    <mergeCell ref="M311:N311"/>
    <mergeCell ref="O311:P311"/>
    <mergeCell ref="Q311:R311"/>
    <mergeCell ref="S311:T311"/>
    <mergeCell ref="U311:V311"/>
    <mergeCell ref="W311:X311"/>
    <mergeCell ref="Y311:Z311"/>
    <mergeCell ref="C324:C325"/>
    <mergeCell ref="D324:D325"/>
    <mergeCell ref="E324:E325"/>
    <mergeCell ref="F324:F325"/>
    <mergeCell ref="G324:G325"/>
    <mergeCell ref="H324:H325"/>
    <mergeCell ref="I324:J324"/>
    <mergeCell ref="K324:L324"/>
    <mergeCell ref="M324:N324"/>
    <mergeCell ref="O324:P324"/>
    <mergeCell ref="Q324:R324"/>
    <mergeCell ref="S324:T324"/>
    <mergeCell ref="U324:V324"/>
    <mergeCell ref="W324:X324"/>
    <mergeCell ref="Y324:Z324"/>
    <mergeCell ref="K318:L318"/>
    <mergeCell ref="M318:N318"/>
    <mergeCell ref="O318:P318"/>
    <mergeCell ref="Q318:R318"/>
    <mergeCell ref="S318:T318"/>
    <mergeCell ref="U318:V318"/>
    <mergeCell ref="W318:X318"/>
    <mergeCell ref="Y318:Z318"/>
    <mergeCell ref="AA324:AB324"/>
    <mergeCell ref="AC324:AD324"/>
    <mergeCell ref="AE324:AF324"/>
    <mergeCell ref="AG324:AG325"/>
    <mergeCell ref="AH324:AH325"/>
    <mergeCell ref="AI324:AI325"/>
    <mergeCell ref="B326:B327"/>
    <mergeCell ref="B256:C256"/>
    <mergeCell ref="D256:J256"/>
    <mergeCell ref="K256:AI256"/>
    <mergeCell ref="B257:C258"/>
    <mergeCell ref="D257:J257"/>
    <mergeCell ref="K257:AI257"/>
    <mergeCell ref="D258:J258"/>
    <mergeCell ref="K258:AI258"/>
    <mergeCell ref="B260:B263"/>
    <mergeCell ref="C260:D260"/>
    <mergeCell ref="E260:T260"/>
    <mergeCell ref="U260:W263"/>
    <mergeCell ref="X260:Y261"/>
    <mergeCell ref="Z260:AI261"/>
    <mergeCell ref="C261:D261"/>
    <mergeCell ref="E261:T261"/>
    <mergeCell ref="AC318:AD318"/>
    <mergeCell ref="AE318:AF318"/>
    <mergeCell ref="AG318:AG319"/>
    <mergeCell ref="AH318:AH319"/>
    <mergeCell ref="AI318:AI319"/>
    <mergeCell ref="B322:D322"/>
    <mergeCell ref="E322:H322"/>
    <mergeCell ref="B323:D323"/>
    <mergeCell ref="B324:B325"/>
    <mergeCell ref="B272:D272"/>
    <mergeCell ref="B273:B274"/>
    <mergeCell ref="C273:C274"/>
    <mergeCell ref="D273:D274"/>
    <mergeCell ref="E273:E274"/>
    <mergeCell ref="F273:F274"/>
    <mergeCell ref="G273:G274"/>
    <mergeCell ref="H273:H274"/>
    <mergeCell ref="I273:J273"/>
    <mergeCell ref="Y267:Z267"/>
    <mergeCell ref="AA267:AB267"/>
    <mergeCell ref="AC267:AD267"/>
    <mergeCell ref="AE267:AF267"/>
    <mergeCell ref="AG267:AG268"/>
    <mergeCell ref="AH267:AH268"/>
    <mergeCell ref="AI267:AI268"/>
    <mergeCell ref="B271:D271"/>
    <mergeCell ref="E271:AI271"/>
    <mergeCell ref="H267:H268"/>
    <mergeCell ref="I267:J267"/>
    <mergeCell ref="K267:L267"/>
    <mergeCell ref="M267:N267"/>
    <mergeCell ref="O267:P267"/>
    <mergeCell ref="Q267:R267"/>
    <mergeCell ref="S267:T267"/>
    <mergeCell ref="U267:V267"/>
    <mergeCell ref="W267:X267"/>
    <mergeCell ref="AC273:AD273"/>
    <mergeCell ref="AE273:AF273"/>
    <mergeCell ref="AG273:AG274"/>
    <mergeCell ref="AH273:AH274"/>
    <mergeCell ref="AI273:AI274"/>
    <mergeCell ref="B275:B277"/>
    <mergeCell ref="B279:D279"/>
    <mergeCell ref="E279:AI279"/>
    <mergeCell ref="B280:D280"/>
    <mergeCell ref="K273:L273"/>
    <mergeCell ref="M273:N273"/>
    <mergeCell ref="O273:P273"/>
    <mergeCell ref="Q273:R273"/>
    <mergeCell ref="S273:T273"/>
    <mergeCell ref="U273:V273"/>
    <mergeCell ref="W273:X273"/>
    <mergeCell ref="Y273:Z273"/>
    <mergeCell ref="AA273:AB273"/>
    <mergeCell ref="AA287:AB287"/>
    <mergeCell ref="M281:N281"/>
    <mergeCell ref="O281:P281"/>
    <mergeCell ref="Q281:R281"/>
    <mergeCell ref="S281:T281"/>
    <mergeCell ref="U281:V281"/>
    <mergeCell ref="W281:X281"/>
    <mergeCell ref="Y281:Z281"/>
    <mergeCell ref="AA281:AB281"/>
    <mergeCell ref="AC281:AD281"/>
    <mergeCell ref="B281:B282"/>
    <mergeCell ref="C281:C282"/>
    <mergeCell ref="D281:D282"/>
    <mergeCell ref="E281:E282"/>
    <mergeCell ref="F281:F282"/>
    <mergeCell ref="G281:G282"/>
    <mergeCell ref="H281:H282"/>
    <mergeCell ref="I281:J281"/>
    <mergeCell ref="K281:L281"/>
    <mergeCell ref="AC287:AD287"/>
    <mergeCell ref="AE287:AF287"/>
    <mergeCell ref="AG287:AG288"/>
    <mergeCell ref="AH287:AH288"/>
    <mergeCell ref="AI287:AI288"/>
    <mergeCell ref="B289:B291"/>
    <mergeCell ref="B293:D293"/>
    <mergeCell ref="E293:AI293"/>
    <mergeCell ref="B294:D294"/>
    <mergeCell ref="AE281:AF281"/>
    <mergeCell ref="AG281:AG282"/>
    <mergeCell ref="AH281:AH282"/>
    <mergeCell ref="AI281:AI282"/>
    <mergeCell ref="B285:D285"/>
    <mergeCell ref="E285:AI285"/>
    <mergeCell ref="B286:D286"/>
    <mergeCell ref="B287:B288"/>
    <mergeCell ref="C287:C288"/>
    <mergeCell ref="D287:D288"/>
    <mergeCell ref="E287:E288"/>
    <mergeCell ref="F287:F288"/>
    <mergeCell ref="G287:G288"/>
    <mergeCell ref="H287:H288"/>
    <mergeCell ref="I287:J287"/>
    <mergeCell ref="K287:L287"/>
    <mergeCell ref="M287:N287"/>
    <mergeCell ref="O287:P287"/>
    <mergeCell ref="Q287:R287"/>
    <mergeCell ref="S287:T287"/>
    <mergeCell ref="U287:V287"/>
    <mergeCell ref="W287:X287"/>
    <mergeCell ref="Y287:Z287"/>
    <mergeCell ref="AE295:AF295"/>
    <mergeCell ref="AG295:AG296"/>
    <mergeCell ref="AH295:AH296"/>
    <mergeCell ref="AI295:AI296"/>
    <mergeCell ref="B297:B298"/>
    <mergeCell ref="M295:N295"/>
    <mergeCell ref="O295:P295"/>
    <mergeCell ref="Q295:R295"/>
    <mergeCell ref="S295:T295"/>
    <mergeCell ref="U295:V295"/>
    <mergeCell ref="W295:X295"/>
    <mergeCell ref="Y295:Z295"/>
    <mergeCell ref="AA295:AB295"/>
    <mergeCell ref="AC295:AD295"/>
    <mergeCell ref="B295:B296"/>
    <mergeCell ref="C295:C296"/>
    <mergeCell ref="D295:D296"/>
    <mergeCell ref="E295:E296"/>
    <mergeCell ref="F295:F296"/>
    <mergeCell ref="G295:G296"/>
    <mergeCell ref="H295:H296"/>
    <mergeCell ref="I295:J295"/>
    <mergeCell ref="K295:L295"/>
    <mergeCell ref="AH163:AH164"/>
    <mergeCell ref="AI163:AI164"/>
    <mergeCell ref="B167:D167"/>
    <mergeCell ref="E167:AF167"/>
    <mergeCell ref="B168:D168"/>
    <mergeCell ref="E168:H168"/>
    <mergeCell ref="B163:B164"/>
    <mergeCell ref="C163:C164"/>
    <mergeCell ref="D163:D164"/>
    <mergeCell ref="E163:E164"/>
    <mergeCell ref="F163:F164"/>
    <mergeCell ref="G163:G164"/>
    <mergeCell ref="H163:H164"/>
    <mergeCell ref="I163:J163"/>
    <mergeCell ref="K163:L163"/>
    <mergeCell ref="M163:N163"/>
    <mergeCell ref="O163:P163"/>
    <mergeCell ref="Q163:R163"/>
    <mergeCell ref="S163:T163"/>
    <mergeCell ref="U163:V163"/>
    <mergeCell ref="W163:X163"/>
    <mergeCell ref="Y163:Z163"/>
    <mergeCell ref="W169:X169"/>
    <mergeCell ref="Y169:Z169"/>
    <mergeCell ref="AA169:AB169"/>
    <mergeCell ref="AC169:AD169"/>
    <mergeCell ref="AE169:AF169"/>
    <mergeCell ref="AG169:AG170"/>
    <mergeCell ref="AH169:AH170"/>
    <mergeCell ref="AI169:AI170"/>
    <mergeCell ref="B171:B181"/>
    <mergeCell ref="B169:B170"/>
    <mergeCell ref="C169:C170"/>
    <mergeCell ref="D169:D170"/>
    <mergeCell ref="E169:E170"/>
    <mergeCell ref="F169:F170"/>
    <mergeCell ref="G169:G170"/>
    <mergeCell ref="H169:H170"/>
    <mergeCell ref="I169:J169"/>
    <mergeCell ref="K169:L169"/>
    <mergeCell ref="M169:N169"/>
    <mergeCell ref="O169:P169"/>
    <mergeCell ref="Q169:R169"/>
    <mergeCell ref="S169:T169"/>
    <mergeCell ref="U169:V169"/>
    <mergeCell ref="S194:T194"/>
    <mergeCell ref="U194:V194"/>
    <mergeCell ref="W194:X194"/>
    <mergeCell ref="Y194:Z194"/>
    <mergeCell ref="B184:D184"/>
    <mergeCell ref="E184:AF184"/>
    <mergeCell ref="B185:D185"/>
    <mergeCell ref="E185:H185"/>
    <mergeCell ref="B186:B187"/>
    <mergeCell ref="C186:C187"/>
    <mergeCell ref="D186:D187"/>
    <mergeCell ref="E186:E187"/>
    <mergeCell ref="F186:F187"/>
    <mergeCell ref="G186:G187"/>
    <mergeCell ref="H186:H187"/>
    <mergeCell ref="I186:J186"/>
    <mergeCell ref="K186:L186"/>
    <mergeCell ref="M186:N186"/>
    <mergeCell ref="O186:P186"/>
    <mergeCell ref="Q186:R186"/>
    <mergeCell ref="S186:T186"/>
    <mergeCell ref="U186:V186"/>
    <mergeCell ref="W186:X186"/>
    <mergeCell ref="Y186:Z186"/>
    <mergeCell ref="AA186:AB186"/>
    <mergeCell ref="AC186:AD186"/>
    <mergeCell ref="AE186:AF186"/>
    <mergeCell ref="AG206:AG207"/>
    <mergeCell ref="AH206:AH207"/>
    <mergeCell ref="AI206:AI207"/>
    <mergeCell ref="AA194:AB194"/>
    <mergeCell ref="AC194:AD194"/>
    <mergeCell ref="AE194:AF194"/>
    <mergeCell ref="AG194:AG195"/>
    <mergeCell ref="AH194:AH195"/>
    <mergeCell ref="AI194:AI195"/>
    <mergeCell ref="B196:B202"/>
    <mergeCell ref="B204:D204"/>
    <mergeCell ref="E204:M204"/>
    <mergeCell ref="AG186:AG187"/>
    <mergeCell ref="AH186:AH187"/>
    <mergeCell ref="AI186:AI187"/>
    <mergeCell ref="B188:B190"/>
    <mergeCell ref="B192:D192"/>
    <mergeCell ref="E192:AI192"/>
    <mergeCell ref="B193:D193"/>
    <mergeCell ref="E193:H193"/>
    <mergeCell ref="B194:B195"/>
    <mergeCell ref="C194:C195"/>
    <mergeCell ref="D194:D195"/>
    <mergeCell ref="E194:E195"/>
    <mergeCell ref="F194:F195"/>
    <mergeCell ref="G194:G195"/>
    <mergeCell ref="H194:H195"/>
    <mergeCell ref="I194:J194"/>
    <mergeCell ref="K194:L194"/>
    <mergeCell ref="M194:N194"/>
    <mergeCell ref="O194:P194"/>
    <mergeCell ref="Q194:R194"/>
    <mergeCell ref="H213:H214"/>
    <mergeCell ref="I213:J213"/>
    <mergeCell ref="K213:L213"/>
    <mergeCell ref="M213:N213"/>
    <mergeCell ref="O213:P213"/>
    <mergeCell ref="Q213:R213"/>
    <mergeCell ref="S213:T213"/>
    <mergeCell ref="U213:V213"/>
    <mergeCell ref="W213:X213"/>
    <mergeCell ref="Y213:Z213"/>
    <mergeCell ref="AA213:AB213"/>
    <mergeCell ref="AC213:AD213"/>
    <mergeCell ref="AE213:AF213"/>
    <mergeCell ref="U206:V206"/>
    <mergeCell ref="W206:X206"/>
    <mergeCell ref="Y206:Z206"/>
    <mergeCell ref="AA206:AB206"/>
    <mergeCell ref="AC206:AD206"/>
    <mergeCell ref="AE206:AF206"/>
    <mergeCell ref="B205:D205"/>
    <mergeCell ref="E205:H205"/>
    <mergeCell ref="B206:B207"/>
    <mergeCell ref="C206:C207"/>
    <mergeCell ref="D206:D207"/>
    <mergeCell ref="E206:E207"/>
    <mergeCell ref="F206:F207"/>
    <mergeCell ref="G206:G207"/>
    <mergeCell ref="H206:H207"/>
    <mergeCell ref="AG213:AG214"/>
    <mergeCell ref="AH213:AH214"/>
    <mergeCell ref="AI213:AI214"/>
    <mergeCell ref="B215:B216"/>
    <mergeCell ref="B218:D218"/>
    <mergeCell ref="E218:H218"/>
    <mergeCell ref="B219:D219"/>
    <mergeCell ref="B220:B221"/>
    <mergeCell ref="C220:C221"/>
    <mergeCell ref="D220:D221"/>
    <mergeCell ref="E220:E221"/>
    <mergeCell ref="F220:F221"/>
    <mergeCell ref="G220:G221"/>
    <mergeCell ref="H220:H221"/>
    <mergeCell ref="I220:J220"/>
    <mergeCell ref="K220:L220"/>
    <mergeCell ref="M220:N220"/>
    <mergeCell ref="O220:P220"/>
    <mergeCell ref="Q220:R220"/>
    <mergeCell ref="S220:T220"/>
    <mergeCell ref="U220:V220"/>
    <mergeCell ref="W220:X220"/>
    <mergeCell ref="Y220:Z220"/>
    <mergeCell ref="AH220:AH221"/>
    <mergeCell ref="AI220:AI221"/>
    <mergeCell ref="B222:B223"/>
    <mergeCell ref="B329:C329"/>
    <mergeCell ref="D329:J329"/>
    <mergeCell ref="K329:AI329"/>
    <mergeCell ref="B330:C331"/>
    <mergeCell ref="D330:J330"/>
    <mergeCell ref="K330:AI330"/>
    <mergeCell ref="D331:J331"/>
    <mergeCell ref="K331:AI331"/>
    <mergeCell ref="I206:J206"/>
    <mergeCell ref="K206:L206"/>
    <mergeCell ref="M206:N206"/>
    <mergeCell ref="O206:P206"/>
    <mergeCell ref="Q206:R206"/>
    <mergeCell ref="S206:T206"/>
    <mergeCell ref="AC220:AD220"/>
    <mergeCell ref="AE220:AF220"/>
    <mergeCell ref="AG220:AG221"/>
    <mergeCell ref="AA220:AB220"/>
    <mergeCell ref="B208:B209"/>
    <mergeCell ref="B211:D211"/>
    <mergeCell ref="E211:AI211"/>
    <mergeCell ref="B212:D212"/>
    <mergeCell ref="E212:AI212"/>
    <mergeCell ref="B213:B214"/>
    <mergeCell ref="C213:C214"/>
    <mergeCell ref="D213:D214"/>
    <mergeCell ref="E213:E214"/>
    <mergeCell ref="F213:F214"/>
    <mergeCell ref="G213:G214"/>
    <mergeCell ref="B338:D338"/>
    <mergeCell ref="E338:J338"/>
    <mergeCell ref="B339:D339"/>
    <mergeCell ref="B340:B341"/>
    <mergeCell ref="C340:C341"/>
    <mergeCell ref="D340:D341"/>
    <mergeCell ref="E340:E341"/>
    <mergeCell ref="F340:F341"/>
    <mergeCell ref="G340:G341"/>
    <mergeCell ref="H340:H341"/>
    <mergeCell ref="I340:J340"/>
    <mergeCell ref="B333:B336"/>
    <mergeCell ref="C333:D333"/>
    <mergeCell ref="E333:T333"/>
    <mergeCell ref="U333:W336"/>
    <mergeCell ref="X333:Y334"/>
    <mergeCell ref="Z333:AI334"/>
    <mergeCell ref="C334:D334"/>
    <mergeCell ref="E334:T334"/>
    <mergeCell ref="C335:D335"/>
    <mergeCell ref="E335:T335"/>
    <mergeCell ref="X335:Y336"/>
    <mergeCell ref="Z335:AI336"/>
    <mergeCell ref="C336:D336"/>
    <mergeCell ref="E336:T336"/>
    <mergeCell ref="B342:B343"/>
    <mergeCell ref="B345:D345"/>
    <mergeCell ref="E345:H345"/>
    <mergeCell ref="AC340:AD340"/>
    <mergeCell ref="AE340:AF340"/>
    <mergeCell ref="AG340:AG341"/>
    <mergeCell ref="AH340:AH341"/>
    <mergeCell ref="AI340:AI341"/>
    <mergeCell ref="K340:L340"/>
    <mergeCell ref="M340:N340"/>
    <mergeCell ref="O340:P340"/>
    <mergeCell ref="Q340:R340"/>
    <mergeCell ref="S340:T340"/>
    <mergeCell ref="U340:V340"/>
    <mergeCell ref="W340:X340"/>
    <mergeCell ref="Y340:Z340"/>
    <mergeCell ref="AA340:AB340"/>
    <mergeCell ref="S590:T590"/>
    <mergeCell ref="U590:V590"/>
    <mergeCell ref="W590:X590"/>
    <mergeCell ref="Y590:Z590"/>
    <mergeCell ref="AI347:AI348"/>
    <mergeCell ref="B349:B350"/>
    <mergeCell ref="B347:B348"/>
    <mergeCell ref="C347:C348"/>
    <mergeCell ref="D347:D348"/>
    <mergeCell ref="E347:E348"/>
    <mergeCell ref="F347:F348"/>
    <mergeCell ref="H347:H348"/>
    <mergeCell ref="I347:J347"/>
    <mergeCell ref="K347:L347"/>
    <mergeCell ref="M347:N347"/>
    <mergeCell ref="O347:P347"/>
    <mergeCell ref="Q347:R347"/>
    <mergeCell ref="S347:T347"/>
    <mergeCell ref="U347:V347"/>
    <mergeCell ref="W347:X347"/>
    <mergeCell ref="Y347:Z347"/>
    <mergeCell ref="AA347:AB347"/>
    <mergeCell ref="AC347:AD347"/>
    <mergeCell ref="AE347:AF347"/>
    <mergeCell ref="B352:C352"/>
    <mergeCell ref="D352:J352"/>
    <mergeCell ref="K352:AI352"/>
    <mergeCell ref="B353:C354"/>
    <mergeCell ref="D353:J353"/>
    <mergeCell ref="K353:AI353"/>
    <mergeCell ref="D354:J354"/>
    <mergeCell ref="K354:AI354"/>
    <mergeCell ref="E628:L628"/>
    <mergeCell ref="AA590:AB590"/>
    <mergeCell ref="AC590:AD590"/>
    <mergeCell ref="AE590:AF590"/>
    <mergeCell ref="AG590:AG591"/>
    <mergeCell ref="AH590:AH591"/>
    <mergeCell ref="AI590:AI591"/>
    <mergeCell ref="B592:B593"/>
    <mergeCell ref="O582:P582"/>
    <mergeCell ref="Q582:R582"/>
    <mergeCell ref="S582:T582"/>
    <mergeCell ref="U582:V582"/>
    <mergeCell ref="W582:X582"/>
    <mergeCell ref="Y582:Z582"/>
    <mergeCell ref="AA582:AB582"/>
    <mergeCell ref="AC582:AD582"/>
    <mergeCell ref="AE582:AF582"/>
    <mergeCell ref="AG582:AG583"/>
    <mergeCell ref="AH582:AH583"/>
    <mergeCell ref="AI582:AI583"/>
    <mergeCell ref="B584:B586"/>
    <mergeCell ref="B588:D588"/>
    <mergeCell ref="E588:H588"/>
    <mergeCell ref="B589:D589"/>
    <mergeCell ref="B590:B591"/>
    <mergeCell ref="C590:C591"/>
    <mergeCell ref="D590:D591"/>
    <mergeCell ref="E590:E591"/>
    <mergeCell ref="F590:F591"/>
    <mergeCell ref="G590:G591"/>
    <mergeCell ref="O590:P590"/>
    <mergeCell ref="Q590:R590"/>
  </mergeCells>
  <hyperlinks>
    <hyperlink ref="AI598" r:id="rId1"/>
    <hyperlink ref="AI599" r:id="rId2"/>
  </hyperlinks>
  <pageMargins left="0.7" right="0.7" top="0.75" bottom="0.75" header="0.3" footer="0.3"/>
  <pageSetup orientation="portrait" verticalDpi="120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 2016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aperuad</dc:creator>
  <cp:lastModifiedBy>yolanda.gomez.co</cp:lastModifiedBy>
  <dcterms:created xsi:type="dcterms:W3CDTF">2016-01-13T16:41:14Z</dcterms:created>
  <dcterms:modified xsi:type="dcterms:W3CDTF">2016-02-16T15:49:22Z</dcterms:modified>
</cp:coreProperties>
</file>