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5360" windowHeight="7455" tabRatio="540"/>
  </bookViews>
  <sheets>
    <sheet name="PES-FM-002" sheetId="4" r:id="rId1"/>
  </sheets>
  <definedNames>
    <definedName name="_xlnm.Print_Area" localSheetId="0">'PES-FM-002'!$A$1:$AH$1213</definedName>
  </definedNames>
  <calcPr calcId="125725"/>
</workbook>
</file>

<file path=xl/calcChain.xml><?xml version="1.0" encoding="utf-8"?>
<calcChain xmlns="http://schemas.openxmlformats.org/spreadsheetml/2006/main">
  <c r="AG1067" i="4"/>
  <c r="AG1068"/>
  <c r="AG1069"/>
  <c r="A461"/>
  <c r="AG449"/>
  <c r="AF449"/>
  <c r="AG448"/>
  <c r="AF448"/>
  <c r="AG447"/>
  <c r="AF447"/>
  <c r="AG446"/>
  <c r="AF446"/>
  <c r="AG445"/>
  <c r="AF445"/>
  <c r="AG444"/>
  <c r="AF444"/>
  <c r="A1033" l="1"/>
  <c r="A969"/>
  <c r="AG959"/>
  <c r="AF959"/>
  <c r="AG958"/>
  <c r="AF958"/>
  <c r="AG957"/>
  <c r="AF957"/>
  <c r="AG956"/>
  <c r="AF956"/>
  <c r="AG955"/>
  <c r="AF955"/>
  <c r="AG1213"/>
  <c r="AF1213"/>
  <c r="AG1212"/>
  <c r="AF1212"/>
  <c r="AG1211"/>
  <c r="AF1211"/>
  <c r="AG1210"/>
  <c r="AF1210"/>
  <c r="AG1204"/>
  <c r="AF1204"/>
  <c r="AG1203"/>
  <c r="AF1203"/>
  <c r="AG1202"/>
  <c r="AF1202"/>
  <c r="AG1201"/>
  <c r="AF1201"/>
  <c r="AG1200"/>
  <c r="AF1200"/>
  <c r="A543"/>
  <c r="AF1128"/>
  <c r="AF1126"/>
  <c r="AF1125"/>
  <c r="AF1124"/>
  <c r="AF1123"/>
  <c r="AF1122"/>
  <c r="A1090"/>
  <c r="A907"/>
  <c r="A838"/>
  <c r="A750"/>
  <c r="A701"/>
  <c r="A651"/>
  <c r="D1033"/>
  <c r="A603"/>
  <c r="D596"/>
  <c r="D603"/>
  <c r="D543"/>
  <c r="AG1194"/>
  <c r="AF1194"/>
  <c r="D1189"/>
  <c r="AG1188"/>
  <c r="AF1188"/>
  <c r="AG1187"/>
  <c r="AF1187"/>
  <c r="AG1186"/>
  <c r="AF1186"/>
  <c r="AG1180"/>
  <c r="AF1180"/>
  <c r="D1175"/>
  <c r="AG1174"/>
  <c r="AF1174"/>
  <c r="AG1173"/>
  <c r="AF1173"/>
  <c r="AG1172"/>
  <c r="AF1172"/>
  <c r="D391"/>
  <c r="D296"/>
  <c r="A157"/>
  <c r="D157"/>
  <c r="D148"/>
  <c r="D122"/>
  <c r="D79"/>
  <c r="A79"/>
  <c r="A401" l="1"/>
  <c r="D350"/>
  <c r="D344"/>
  <c r="A350"/>
  <c r="AG349"/>
  <c r="AF349"/>
  <c r="A312"/>
  <c r="A256"/>
  <c r="AG255"/>
  <c r="AF255"/>
  <c r="AG254"/>
  <c r="AF254"/>
  <c r="AG253"/>
  <c r="AF253"/>
  <c r="AG252"/>
  <c r="AF252"/>
  <c r="AG251"/>
  <c r="AF251"/>
  <c r="A203"/>
  <c r="AG1152" l="1"/>
  <c r="AF1152"/>
  <c r="AG1151"/>
  <c r="AF1151"/>
  <c r="AG1150"/>
  <c r="AF1150"/>
  <c r="AG1149"/>
  <c r="AF1149"/>
  <c r="AG1148"/>
  <c r="AF1148"/>
  <c r="AG1147"/>
  <c r="AF1147"/>
  <c r="AG1146"/>
  <c r="AF1146"/>
  <c r="AG1145"/>
  <c r="AF1145"/>
  <c r="AG1144"/>
  <c r="AF1144"/>
  <c r="AG1136"/>
  <c r="AF1136"/>
  <c r="AG1135"/>
  <c r="AF1135"/>
  <c r="AG1134"/>
  <c r="AF1134"/>
  <c r="AF1116"/>
  <c r="AF1115"/>
  <c r="AF1114"/>
  <c r="AF1113"/>
  <c r="AF1112"/>
  <c r="AF1111"/>
  <c r="AF1110"/>
  <c r="AF1109"/>
  <c r="AG1032"/>
  <c r="AF1032"/>
  <c r="AG1031"/>
  <c r="AF1031"/>
  <c r="AG1030"/>
  <c r="AF1030"/>
  <c r="AG1029"/>
  <c r="AF1029"/>
  <c r="AG1028"/>
  <c r="AF1028"/>
  <c r="AG1027"/>
  <c r="AF1027"/>
  <c r="AG1026"/>
  <c r="AF1026"/>
  <c r="AG1025"/>
  <c r="AF1025"/>
  <c r="AG1024"/>
  <c r="AF1024"/>
  <c r="AG1023"/>
  <c r="AF1023"/>
  <c r="AG1022"/>
  <c r="AF1022"/>
  <c r="AG1021"/>
  <c r="AF1021"/>
  <c r="AG1020"/>
  <c r="AF1020"/>
  <c r="AG1019"/>
  <c r="AF1019"/>
  <c r="AG1018"/>
  <c r="AF1018"/>
  <c r="AG1089"/>
  <c r="AF1089"/>
  <c r="AG1088"/>
  <c r="AF1088"/>
  <c r="AG1087"/>
  <c r="AF1087"/>
  <c r="AG1086"/>
  <c r="AF1086"/>
  <c r="AG1085"/>
  <c r="AF1085"/>
  <c r="AG1084"/>
  <c r="AF1084"/>
  <c r="AG1083"/>
  <c r="AF1083"/>
  <c r="AG905"/>
  <c r="AF905"/>
  <c r="AG837"/>
  <c r="AF837"/>
  <c r="AG836"/>
  <c r="AF836"/>
  <c r="AG835"/>
  <c r="AF835"/>
  <c r="AG834"/>
  <c r="AF834"/>
  <c r="AG78"/>
  <c r="AF78"/>
  <c r="AG77"/>
  <c r="AF77"/>
  <c r="AG76"/>
  <c r="AF76"/>
  <c r="AG75"/>
  <c r="AF75"/>
  <c r="AG74"/>
  <c r="AF74"/>
  <c r="AG73"/>
  <c r="AF73"/>
  <c r="AG968"/>
  <c r="AF968"/>
  <c r="AG967"/>
  <c r="AF967"/>
  <c r="AG966"/>
  <c r="AF966"/>
  <c r="AG965"/>
  <c r="AF965"/>
  <c r="AG542"/>
  <c r="AF542"/>
  <c r="AG541"/>
  <c r="AF541"/>
  <c r="AG540"/>
  <c r="AF540"/>
  <c r="AG539"/>
  <c r="AF539"/>
  <c r="AG538"/>
  <c r="AF538"/>
  <c r="AG537"/>
  <c r="AF537"/>
  <c r="AG536"/>
  <c r="AF536"/>
  <c r="AG535"/>
  <c r="AF535"/>
  <c r="AG534"/>
  <c r="AF534"/>
  <c r="AG533"/>
  <c r="AF533"/>
  <c r="AG532"/>
  <c r="AF532"/>
  <c r="AG531"/>
  <c r="AF531"/>
  <c r="AG530"/>
  <c r="AF530"/>
  <c r="AG602"/>
  <c r="AF602"/>
  <c r="AG601"/>
  <c r="AF601"/>
  <c r="D312"/>
  <c r="AG311"/>
  <c r="AF311"/>
  <c r="AG310"/>
  <c r="AF310"/>
  <c r="AG309"/>
  <c r="AF309"/>
  <c r="AG308"/>
  <c r="AF308"/>
  <c r="AG307"/>
  <c r="AF307"/>
  <c r="AG306"/>
  <c r="AF306"/>
  <c r="AG305"/>
  <c r="AF305"/>
  <c r="AG304"/>
  <c r="AF304"/>
  <c r="AG303"/>
  <c r="AF303"/>
  <c r="AG302"/>
  <c r="AF302"/>
  <c r="D202"/>
  <c r="AG201"/>
  <c r="AF201"/>
  <c r="AG200"/>
  <c r="AF200"/>
  <c r="AG156"/>
  <c r="AF156"/>
  <c r="AG155"/>
  <c r="AF155"/>
  <c r="AG154"/>
  <c r="AF154"/>
  <c r="AG147"/>
  <c r="AF147"/>
  <c r="AG146"/>
  <c r="AF146"/>
  <c r="AG145"/>
  <c r="AF145"/>
  <c r="AG144"/>
  <c r="AF144"/>
  <c r="AG143"/>
  <c r="AF143"/>
  <c r="D401"/>
  <c r="AG524"/>
  <c r="AF524"/>
  <c r="AG523"/>
  <c r="AF523"/>
  <c r="AG522"/>
  <c r="AF522"/>
  <c r="AG521"/>
  <c r="AF521"/>
  <c r="AG520"/>
  <c r="AF520"/>
  <c r="AG460"/>
  <c r="AF460"/>
  <c r="AG459"/>
  <c r="AF459"/>
  <c r="AG458"/>
  <c r="AF458"/>
  <c r="AG457"/>
  <c r="AF457"/>
  <c r="AG456"/>
  <c r="AF456"/>
  <c r="AG400"/>
  <c r="AF400"/>
  <c r="AG399"/>
  <c r="AF399"/>
  <c r="AG398"/>
  <c r="AF398"/>
  <c r="AG397"/>
  <c r="AF397"/>
  <c r="AG396"/>
  <c r="AF396"/>
  <c r="AG343"/>
  <c r="AF343"/>
  <c r="AG342"/>
  <c r="AF342"/>
  <c r="AG341"/>
  <c r="AF341"/>
  <c r="AG340"/>
  <c r="AF340"/>
  <c r="AG339"/>
  <c r="AF339"/>
  <c r="AG295"/>
  <c r="AF295"/>
  <c r="AG294"/>
  <c r="AF294"/>
  <c r="AG293"/>
  <c r="AF293"/>
  <c r="AG292"/>
  <c r="AF292"/>
  <c r="AG291"/>
  <c r="AF291"/>
  <c r="AG194"/>
  <c r="AF194"/>
  <c r="AG193"/>
  <c r="AF193"/>
  <c r="AG192"/>
  <c r="AF192"/>
  <c r="AG191"/>
  <c r="AF191"/>
  <c r="AG190"/>
  <c r="AF190"/>
  <c r="AG67"/>
  <c r="AF67"/>
  <c r="AG66"/>
  <c r="AF66"/>
  <c r="AG65"/>
  <c r="AF65"/>
  <c r="AG64"/>
  <c r="AF64"/>
  <c r="AG63"/>
  <c r="AF63"/>
  <c r="AG1077"/>
  <c r="AF1077"/>
  <c r="AG1076"/>
  <c r="AF1076"/>
  <c r="AG1075"/>
  <c r="AF1075"/>
  <c r="F1064"/>
  <c r="F1070" s="1"/>
  <c r="D1070"/>
  <c r="AF1069"/>
  <c r="AF1068"/>
  <c r="AF1067"/>
  <c r="AG1066"/>
  <c r="AF1066"/>
  <c r="AG1065"/>
  <c r="AF1065"/>
  <c r="AG1064"/>
  <c r="AF1064"/>
  <c r="AG1063"/>
  <c r="AF1063"/>
  <c r="AG1062"/>
  <c r="AF1062"/>
  <c r="AG1061"/>
  <c r="AF1061"/>
  <c r="AG1060"/>
  <c r="AF1060"/>
  <c r="AG1059"/>
  <c r="AF1059"/>
  <c r="AG1058"/>
  <c r="AF1058"/>
  <c r="D1053"/>
  <c r="AG1052"/>
  <c r="AF1052"/>
  <c r="AG1051"/>
  <c r="AF1051"/>
  <c r="AG1012"/>
  <c r="AF1012"/>
  <c r="AG1011"/>
  <c r="AF1011"/>
  <c r="AG1010"/>
  <c r="AF1010"/>
  <c r="AG1009"/>
  <c r="AF1009"/>
  <c r="AG1008"/>
  <c r="AF1008"/>
  <c r="AG1002"/>
  <c r="AF1002"/>
  <c r="AG1001"/>
  <c r="AF1001"/>
  <c r="AG1000"/>
  <c r="AF1000"/>
  <c r="AG999"/>
  <c r="AF999"/>
  <c r="AG998"/>
  <c r="AF998"/>
  <c r="AG997"/>
  <c r="AF997"/>
  <c r="AG991"/>
  <c r="AF991"/>
  <c r="AG990"/>
  <c r="AF990"/>
  <c r="AG989"/>
  <c r="AF989"/>
  <c r="AG988"/>
  <c r="AF988"/>
  <c r="AG987"/>
  <c r="AF987"/>
  <c r="AG949"/>
  <c r="AF949"/>
  <c r="AG948"/>
  <c r="AF948"/>
  <c r="AG947"/>
  <c r="AF947"/>
  <c r="AG946"/>
  <c r="AF946"/>
  <c r="D941"/>
  <c r="AG940"/>
  <c r="AF940"/>
  <c r="AG939"/>
  <c r="AF939"/>
  <c r="AG938"/>
  <c r="AF938"/>
  <c r="AG937"/>
  <c r="AF937"/>
  <c r="AG936"/>
  <c r="AF936"/>
  <c r="D931"/>
  <c r="AG930"/>
  <c r="AF930"/>
  <c r="AG929"/>
  <c r="AF929"/>
  <c r="AG928"/>
  <c r="AF928"/>
  <c r="AG927"/>
  <c r="AF927"/>
  <c r="AG926"/>
  <c r="AF926"/>
  <c r="AG925"/>
  <c r="AF925"/>
  <c r="AG899"/>
  <c r="AF899"/>
  <c r="AG898"/>
  <c r="AF898"/>
  <c r="AG897"/>
  <c r="AF897"/>
  <c r="AG896"/>
  <c r="AF896"/>
  <c r="AG895"/>
  <c r="AF895"/>
  <c r="D890"/>
  <c r="AG889"/>
  <c r="AF889"/>
  <c r="AG888"/>
  <c r="AF888"/>
  <c r="AG887"/>
  <c r="AF887"/>
  <c r="AG886"/>
  <c r="AF886"/>
  <c r="AG885"/>
  <c r="AF885"/>
  <c r="AG884"/>
  <c r="AF884"/>
  <c r="D879"/>
  <c r="AG878"/>
  <c r="AF878"/>
  <c r="AG877"/>
  <c r="AF877"/>
  <c r="AG876"/>
  <c r="AF876"/>
  <c r="D871"/>
  <c r="AG870"/>
  <c r="AF870"/>
  <c r="AG869"/>
  <c r="AF869"/>
  <c r="AG868"/>
  <c r="AF868"/>
  <c r="AG867"/>
  <c r="AF867"/>
  <c r="AG866"/>
  <c r="AF866"/>
  <c r="AG865"/>
  <c r="AF865"/>
  <c r="AG864"/>
  <c r="AF864"/>
  <c r="AG863"/>
  <c r="AF863"/>
  <c r="AG862"/>
  <c r="AF862"/>
  <c r="AG861"/>
  <c r="AF861"/>
  <c r="AG860"/>
  <c r="AF860"/>
  <c r="AG859"/>
  <c r="AF859"/>
  <c r="AG858"/>
  <c r="AF858"/>
  <c r="AG857"/>
  <c r="AF857"/>
  <c r="AG856"/>
  <c r="AF856"/>
  <c r="AG828"/>
  <c r="AF828"/>
  <c r="AG827"/>
  <c r="AF827"/>
  <c r="AG826"/>
  <c r="AF826"/>
  <c r="AG825"/>
  <c r="AF825"/>
  <c r="AG824"/>
  <c r="AF824"/>
  <c r="D819"/>
  <c r="AG818"/>
  <c r="AF818"/>
  <c r="AG817"/>
  <c r="AF817"/>
  <c r="AG816"/>
  <c r="AF816"/>
  <c r="AG815"/>
  <c r="AF815"/>
  <c r="AG814"/>
  <c r="AF814"/>
  <c r="AG813"/>
  <c r="AF813"/>
  <c r="AG812"/>
  <c r="AF812"/>
  <c r="AG811"/>
  <c r="AF811"/>
  <c r="AG810"/>
  <c r="AF810"/>
  <c r="AG809"/>
  <c r="AF809"/>
  <c r="AG808"/>
  <c r="AF808"/>
  <c r="AG807"/>
  <c r="AF807"/>
  <c r="AG806"/>
  <c r="AF806"/>
  <c r="AG805"/>
  <c r="AF805"/>
  <c r="AG804"/>
  <c r="AF804"/>
  <c r="AG803"/>
  <c r="AF803"/>
  <c r="AG802"/>
  <c r="AF802"/>
  <c r="AG801"/>
  <c r="AF801"/>
  <c r="AG800"/>
  <c r="AF800"/>
  <c r="AG799"/>
  <c r="AF799"/>
  <c r="AG798"/>
  <c r="AF798"/>
  <c r="AG797"/>
  <c r="AF797"/>
  <c r="AG796"/>
  <c r="AF796"/>
  <c r="AG795"/>
  <c r="AF795"/>
  <c r="AG794"/>
  <c r="AF794"/>
  <c r="AG793"/>
  <c r="AF793"/>
  <c r="AG792"/>
  <c r="AF792"/>
  <c r="D787"/>
  <c r="AG786"/>
  <c r="AF786"/>
  <c r="AG785"/>
  <c r="AF785"/>
  <c r="AG784"/>
  <c r="AF784"/>
  <c r="AG783"/>
  <c r="AF783"/>
  <c r="AG782"/>
  <c r="AF782"/>
  <c r="D777"/>
  <c r="AG776"/>
  <c r="AF776"/>
  <c r="AG775"/>
  <c r="AF775"/>
  <c r="D770"/>
  <c r="AG769"/>
  <c r="AF769"/>
  <c r="AG768"/>
  <c r="AF768"/>
  <c r="AG749"/>
  <c r="AF749"/>
  <c r="AG748"/>
  <c r="AF748"/>
  <c r="AG747"/>
  <c r="AF747"/>
  <c r="AG746"/>
  <c r="AF746"/>
  <c r="AG745"/>
  <c r="AF745"/>
  <c r="D740"/>
  <c r="AG739"/>
  <c r="AF739"/>
  <c r="AG738"/>
  <c r="AF738"/>
  <c r="AG737"/>
  <c r="AF737"/>
  <c r="AG736"/>
  <c r="AF736"/>
  <c r="AG735"/>
  <c r="AF735"/>
  <c r="F735"/>
  <c r="AG734"/>
  <c r="AF734"/>
  <c r="D729"/>
  <c r="AG728"/>
  <c r="AF728"/>
  <c r="AG727"/>
  <c r="AF727"/>
  <c r="AG726"/>
  <c r="AF726"/>
  <c r="AG725"/>
  <c r="AF725"/>
  <c r="D720"/>
  <c r="AG719"/>
  <c r="AF719"/>
  <c r="AG700"/>
  <c r="AF700"/>
  <c r="AG699"/>
  <c r="AF699"/>
  <c r="AG698"/>
  <c r="AF698"/>
  <c r="AG697"/>
  <c r="AF697"/>
  <c r="AG696"/>
  <c r="AF696"/>
  <c r="D691"/>
  <c r="AG690"/>
  <c r="AF690"/>
  <c r="AG689"/>
  <c r="AF689"/>
  <c r="AG688"/>
  <c r="AF688"/>
  <c r="D683"/>
  <c r="AG682"/>
  <c r="AF682"/>
  <c r="AG681"/>
  <c r="AF681"/>
  <c r="AG680"/>
  <c r="AF680"/>
  <c r="AG679"/>
  <c r="AF679"/>
  <c r="AG678"/>
  <c r="AF678"/>
  <c r="D673"/>
  <c r="AG672"/>
  <c r="AF672"/>
  <c r="AG671"/>
  <c r="AF671"/>
  <c r="AG670"/>
  <c r="AF670"/>
  <c r="AG669"/>
  <c r="AF669"/>
  <c r="AG650"/>
  <c r="AF650"/>
  <c r="AG649"/>
  <c r="AF649"/>
  <c r="AG648"/>
  <c r="AF648"/>
  <c r="AG647"/>
  <c r="AF647"/>
  <c r="AG646"/>
  <c r="AF646"/>
  <c r="D641"/>
  <c r="AG640"/>
  <c r="H640"/>
  <c r="J640"/>
  <c r="L640"/>
  <c r="N640"/>
  <c r="P640"/>
  <c r="R640"/>
  <c r="T640"/>
  <c r="V640"/>
  <c r="X640"/>
  <c r="Z640"/>
  <c r="AB640"/>
  <c r="AD640"/>
  <c r="AG639"/>
  <c r="H639"/>
  <c r="J639"/>
  <c r="L639"/>
  <c r="N639"/>
  <c r="P639"/>
  <c r="R639"/>
  <c r="T639"/>
  <c r="V639"/>
  <c r="X639"/>
  <c r="Z639"/>
  <c r="AB639"/>
  <c r="AD639"/>
  <c r="D634"/>
  <c r="AG633"/>
  <c r="J633"/>
  <c r="N633"/>
  <c r="R633"/>
  <c r="V633"/>
  <c r="Z633"/>
  <c r="AG632"/>
  <c r="H632"/>
  <c r="J632"/>
  <c r="L632"/>
  <c r="N632"/>
  <c r="P632"/>
  <c r="R632"/>
  <c r="T632"/>
  <c r="V632"/>
  <c r="X632"/>
  <c r="Z632"/>
  <c r="AB632"/>
  <c r="AD632"/>
  <c r="AG631"/>
  <c r="H631"/>
  <c r="J631"/>
  <c r="L631"/>
  <c r="N631"/>
  <c r="P631"/>
  <c r="R631"/>
  <c r="T631"/>
  <c r="V631"/>
  <c r="X631"/>
  <c r="Z631"/>
  <c r="AB631"/>
  <c r="AD631"/>
  <c r="D626"/>
  <c r="AG625"/>
  <c r="J625"/>
  <c r="N625"/>
  <c r="R625"/>
  <c r="V625"/>
  <c r="Z625"/>
  <c r="AG624"/>
  <c r="H624"/>
  <c r="J624"/>
  <c r="L624"/>
  <c r="N624"/>
  <c r="P624"/>
  <c r="R624"/>
  <c r="T624"/>
  <c r="V624"/>
  <c r="X624"/>
  <c r="Z624"/>
  <c r="AB624"/>
  <c r="AD624"/>
  <c r="AG623"/>
  <c r="AF623"/>
  <c r="AG622"/>
  <c r="AF622"/>
  <c r="AG621"/>
  <c r="H621"/>
  <c r="J621"/>
  <c r="L621"/>
  <c r="N621"/>
  <c r="P621"/>
  <c r="R621"/>
  <c r="T621"/>
  <c r="V621"/>
  <c r="X621"/>
  <c r="Z621"/>
  <c r="AB621"/>
  <c r="AD621"/>
  <c r="AG595"/>
  <c r="AF595"/>
  <c r="AG594"/>
  <c r="AF594"/>
  <c r="AG593"/>
  <c r="AF593"/>
  <c r="AG592"/>
  <c r="AF592"/>
  <c r="AG591"/>
  <c r="AF591"/>
  <c r="D586"/>
  <c r="AG585"/>
  <c r="AF585"/>
  <c r="D579"/>
  <c r="AG578"/>
  <c r="H578"/>
  <c r="J578"/>
  <c r="L578"/>
  <c r="N578"/>
  <c r="P578"/>
  <c r="R578"/>
  <c r="T578"/>
  <c r="V578"/>
  <c r="X578"/>
  <c r="Z578"/>
  <c r="AB578"/>
  <c r="AD578"/>
  <c r="AG577"/>
  <c r="H577"/>
  <c r="J577"/>
  <c r="L577"/>
  <c r="N577"/>
  <c r="P577"/>
  <c r="R577"/>
  <c r="T577"/>
  <c r="V577"/>
  <c r="X577"/>
  <c r="Z577"/>
  <c r="AB577"/>
  <c r="AD577"/>
  <c r="D571"/>
  <c r="AG570"/>
  <c r="AF570"/>
  <c r="AG569"/>
  <c r="AF569"/>
  <c r="AG568"/>
  <c r="AF568"/>
  <c r="AG567"/>
  <c r="AF567"/>
  <c r="AG566"/>
  <c r="AF566"/>
  <c r="AG565"/>
  <c r="AF565"/>
  <c r="AG564"/>
  <c r="AF564"/>
  <c r="AG563"/>
  <c r="AF563"/>
  <c r="AG562"/>
  <c r="AF562"/>
  <c r="AG561"/>
  <c r="AF561"/>
  <c r="A391"/>
  <c r="A286"/>
  <c r="A334"/>
  <c r="D515"/>
  <c r="D509"/>
  <c r="D501"/>
  <c r="D439"/>
  <c r="D426"/>
  <c r="D383"/>
  <c r="D373"/>
  <c r="D334"/>
  <c r="D286"/>
  <c r="D279"/>
  <c r="D245"/>
  <c r="D238"/>
  <c r="D136"/>
  <c r="D113"/>
  <c r="D100"/>
  <c r="D43"/>
  <c r="D178"/>
  <c r="D185"/>
  <c r="D224"/>
  <c r="D232"/>
  <c r="D58"/>
  <c r="D52"/>
  <c r="D34"/>
  <c r="D25"/>
  <c r="AG438"/>
  <c r="AF438"/>
  <c r="AG437"/>
  <c r="AF437"/>
  <c r="AF436"/>
  <c r="AG435"/>
  <c r="AF435"/>
  <c r="AF434"/>
  <c r="AG433"/>
  <c r="AF433"/>
  <c r="AG432"/>
  <c r="AF432"/>
  <c r="AG425"/>
  <c r="AF425"/>
  <c r="AG424"/>
  <c r="AF424"/>
  <c r="AG423"/>
  <c r="AF423"/>
  <c r="AG422"/>
  <c r="AF422"/>
  <c r="F420"/>
  <c r="F421" s="1"/>
  <c r="F422" s="1"/>
  <c r="AG421"/>
  <c r="AF421"/>
  <c r="AG420"/>
  <c r="AF420"/>
  <c r="AG419"/>
  <c r="AF419"/>
  <c r="AG514"/>
  <c r="AF514"/>
  <c r="AG508"/>
  <c r="AF508"/>
  <c r="AG507"/>
  <c r="AF507"/>
  <c r="AG506"/>
  <c r="AF506"/>
  <c r="AG500"/>
  <c r="AF500"/>
  <c r="AG499"/>
  <c r="AF499"/>
  <c r="AG498"/>
  <c r="AF498"/>
  <c r="D493"/>
  <c r="AG492"/>
  <c r="AF492"/>
  <c r="AG491"/>
  <c r="AF491"/>
  <c r="AG490"/>
  <c r="AF490"/>
  <c r="AG489"/>
  <c r="AF489"/>
  <c r="D484"/>
  <c r="AG483"/>
  <c r="AF483"/>
  <c r="AG482"/>
  <c r="AF482"/>
  <c r="AF481"/>
  <c r="AG480"/>
  <c r="AF480"/>
  <c r="AG390"/>
  <c r="AF390"/>
  <c r="AG389"/>
  <c r="AF389"/>
  <c r="AG388"/>
  <c r="AF388"/>
  <c r="AG382"/>
  <c r="AF382"/>
  <c r="AG380"/>
  <c r="AF380"/>
  <c r="AG379"/>
  <c r="AF379"/>
  <c r="AG378"/>
  <c r="AF378"/>
  <c r="AF372"/>
  <c r="AG372"/>
  <c r="AF371"/>
  <c r="AG371"/>
  <c r="AG370"/>
  <c r="AF370"/>
  <c r="AG369"/>
  <c r="AF369"/>
  <c r="AG333"/>
  <c r="AF333"/>
  <c r="AG332"/>
  <c r="AF332"/>
  <c r="AG331"/>
  <c r="AF331"/>
  <c r="AF132"/>
  <c r="AG132"/>
  <c r="AF133"/>
  <c r="AG133"/>
  <c r="AG40"/>
  <c r="AG41"/>
  <c r="AF20"/>
  <c r="AG20"/>
  <c r="AF21"/>
  <c r="AG21"/>
  <c r="AF22"/>
  <c r="AG22"/>
  <c r="AF23"/>
  <c r="AG23"/>
  <c r="AF24"/>
  <c r="AG24"/>
  <c r="AF19"/>
  <c r="AF99"/>
  <c r="AF98"/>
  <c r="AG285"/>
  <c r="AF285"/>
  <c r="AG284"/>
  <c r="AF284"/>
  <c r="AF278"/>
  <c r="AG278"/>
  <c r="AG277"/>
  <c r="AF277"/>
  <c r="AG276"/>
  <c r="AF276"/>
  <c r="AG275"/>
  <c r="AF275"/>
  <c r="AG244"/>
  <c r="AF244"/>
  <c r="AG243"/>
  <c r="AF243"/>
  <c r="AG237"/>
  <c r="AF237"/>
  <c r="AG231"/>
  <c r="AF231"/>
  <c r="AG230"/>
  <c r="AF230"/>
  <c r="AG229"/>
  <c r="AF229"/>
  <c r="AG223"/>
  <c r="AF223"/>
  <c r="AG57"/>
  <c r="AF57"/>
  <c r="AG51"/>
  <c r="AF51"/>
  <c r="AG50"/>
  <c r="AF50"/>
  <c r="AG49"/>
  <c r="AF49"/>
  <c r="AG48"/>
  <c r="AF48"/>
  <c r="AG42"/>
  <c r="AG39"/>
  <c r="AF177"/>
  <c r="AF176"/>
  <c r="AG184"/>
  <c r="AF184"/>
  <c r="AG177"/>
  <c r="AG176"/>
  <c r="AG135"/>
  <c r="AF135"/>
  <c r="AG134"/>
  <c r="AF134"/>
  <c r="AG131"/>
  <c r="AF131"/>
  <c r="AG130"/>
  <c r="AF130"/>
  <c r="AG129"/>
  <c r="AF129"/>
  <c r="AG121"/>
  <c r="AF121"/>
  <c r="AG120"/>
  <c r="AF120"/>
  <c r="AG119"/>
  <c r="AF119"/>
  <c r="AG112"/>
  <c r="AF112"/>
  <c r="AG111"/>
  <c r="AF111"/>
  <c r="AG108"/>
  <c r="AF108"/>
  <c r="AG107"/>
  <c r="AF107"/>
  <c r="AG106"/>
  <c r="AF106"/>
  <c r="AG99"/>
  <c r="AG98"/>
  <c r="AG19"/>
  <c r="AF31"/>
  <c r="AG31"/>
  <c r="AF32"/>
  <c r="AG32"/>
  <c r="AF33"/>
  <c r="AG33"/>
  <c r="AG30"/>
  <c r="AF30"/>
  <c r="AF578" l="1"/>
  <c r="AF577"/>
  <c r="AF621"/>
  <c r="AF625"/>
  <c r="AF632"/>
  <c r="AF639"/>
  <c r="AF624"/>
  <c r="AF631"/>
  <c r="AF633"/>
  <c r="AF640"/>
</calcChain>
</file>

<file path=xl/sharedStrings.xml><?xml version="1.0" encoding="utf-8"?>
<sst xmlns="http://schemas.openxmlformats.org/spreadsheetml/2006/main" count="7430" uniqueCount="1446">
  <si>
    <t>Nombre del Proceso:</t>
  </si>
  <si>
    <t>Responsable(s) del Proceso:</t>
  </si>
  <si>
    <t>Mes 1</t>
  </si>
  <si>
    <t>Mes 2</t>
  </si>
  <si>
    <t>Mes 3</t>
  </si>
  <si>
    <t>Mes 4</t>
  </si>
  <si>
    <t>Mes 5</t>
  </si>
  <si>
    <t>Mes 6</t>
  </si>
  <si>
    <t>Mes 7</t>
  </si>
  <si>
    <t>Mes 8</t>
  </si>
  <si>
    <t>Mes 9</t>
  </si>
  <si>
    <t>Mes 10</t>
  </si>
  <si>
    <t>Mes 11</t>
  </si>
  <si>
    <t>Mes 12</t>
  </si>
  <si>
    <t>Macroproceso:</t>
  </si>
  <si>
    <t xml:space="preserve">Programa:  </t>
  </si>
  <si>
    <t xml:space="preserve">Proyecto: </t>
  </si>
  <si>
    <t xml:space="preserve">Estrategia: </t>
  </si>
  <si>
    <t xml:space="preserve">Meta: </t>
  </si>
  <si>
    <t xml:space="preserve">Eje: </t>
  </si>
  <si>
    <t>PROGRAMADO</t>
  </si>
  <si>
    <t>EJECUTADO</t>
  </si>
  <si>
    <t>PROCEDIMIENTO:</t>
  </si>
  <si>
    <t>PROG</t>
  </si>
  <si>
    <t>EJEC</t>
  </si>
  <si>
    <t>PLAN ESTRATÉGICO</t>
  </si>
  <si>
    <t>PLAN DE DESARROLLO DISTRITAL</t>
  </si>
  <si>
    <t>AVANCE (MES/AÑO)</t>
  </si>
  <si>
    <t xml:space="preserve">Objetivo: </t>
  </si>
  <si>
    <t>AÑO</t>
  </si>
  <si>
    <t>CÓDIGO: PES-FM-002</t>
  </si>
  <si>
    <t>Actividades</t>
  </si>
  <si>
    <t>Ponderación</t>
  </si>
  <si>
    <t>Meta</t>
  </si>
  <si>
    <t>Producto o  Resultado</t>
  </si>
  <si>
    <t># de la Actividad</t>
  </si>
  <si>
    <t>FECHA DE APLICACIÓN:  AGOSTO DE 2014</t>
  </si>
  <si>
    <t>% de Ponderación de la Acción Estratégica</t>
  </si>
  <si>
    <t>Ponderación de la Actividad</t>
  </si>
  <si>
    <t>VERSIÓN: 5.0</t>
  </si>
  <si>
    <t>Recursos</t>
  </si>
  <si>
    <t>FORMULACIÓN, SEGUIMIENTO, REFORMULACIÓN Y EVALUACIÓN DEL PLAN DE ACCIÓN</t>
  </si>
  <si>
    <t xml:space="preserve">Gestión de la información </t>
  </si>
  <si>
    <t>Gestión Documental</t>
  </si>
  <si>
    <t>SECRETARÍA GENERAL</t>
  </si>
  <si>
    <t>Planear, organizar y controlar la documentación producida y recibida por La Entidad de acuerdo con la normatividad vigente con el fin de facilitar la consulta, conservación  y utilización para la toma de decisiones y asegurar la memoria Institucional.</t>
  </si>
  <si>
    <t>Sistemas de Información y Tecnologia</t>
  </si>
  <si>
    <t xml:space="preserve">Brindar soporte a los procesos misionales y demás procesos de  apoyo con políticas orientadas al uso adecuado y eficiente de la tecnología, facilitando  los elementos necesarios para que la entidad  pueda desarrollar eficientemente sus objetivos. </t>
  </si>
  <si>
    <t>Fortalecimiento del equipo profesional, técnico y de soporte.</t>
  </si>
  <si>
    <t>Solicitud de requermiento de personal de apoyo profesional para desarrollar actividades de planeación, análisis, diseño e implementación de proyectos, además del apoyo a la gestión del proceso.</t>
  </si>
  <si>
    <t>100% de la documentación que incluye la parte tecnica de los estudios previos, la radicación de la solicitud de los estudios de precios  del sector, y demás documentos que no dependan directamente de los estudios del sector.</t>
  </si>
  <si>
    <t>Dos profesionales en Ingenieria de Sistemas $ 88.000.000</t>
  </si>
  <si>
    <t>Documentos de estudios tecnicos y solicitudes de estudios del sector para los procesos.</t>
  </si>
  <si>
    <t>Solicitud de requermiento de personal de apoyo tecnico para  brindar soporte a usuario final, equipos de computo, redes y perifericos.</t>
  </si>
  <si>
    <t>Dos tecnicos en sistemas $ 46.000.00</t>
  </si>
  <si>
    <t>Fortalecimiento de la Infraestructura de los sistemas de información, comunicaciones y su respectivo soporte técnico.</t>
  </si>
  <si>
    <t>Solicitud de contratación de adquisición de infraestructura para servidores. (Dispositivos de almacenamiento, memorias, discos y otros componentes).</t>
  </si>
  <si>
    <t>Gestionar el 100% de la documentación requerida para adelantar el proceso de contratación, despues de que a través de los procesos relacionados con la misma se cosigan los elelmentos requeridos (compra efectiva), será responsabilidad del Grupo de Apoyo implementar y poner en funcionamiento los servidores.</t>
  </si>
  <si>
    <t>Solicitud de contratación de adquisición de equipos de computo, impresoras y dispositivos de red (Switch, router, cableado y otros componentes).</t>
  </si>
  <si>
    <t>Solicitud de contratación de adquisición de equipos de comunicaciones.</t>
  </si>
  <si>
    <t>Solicitud de contratación al soporte técnico del sistema de aire acondicionado del centro de computo de la entidad.</t>
  </si>
  <si>
    <t>Solicitud contratación soporte técnico de las antenas de comunicaciones.</t>
  </si>
  <si>
    <t>Solicitud Soporte técnico de servidores y centro de computo</t>
  </si>
  <si>
    <t>Desarrollo e implementación de una nueva página WEB para la entidad.</t>
  </si>
  <si>
    <t>Analisis, diseño e implementación de Sistemas  de información misional de intervención de la malla vial local o de apoyo a la gestión.</t>
  </si>
  <si>
    <t>100% del proyecto de implementación que incluye análisis y diseño del modelo de producción de la entidad.</t>
  </si>
  <si>
    <t>Propios con un apoyo en programación.                   $ 15.000.000</t>
  </si>
  <si>
    <t>Sistema de información implementado y en funcionamiento.</t>
  </si>
  <si>
    <t>Adquisición y Actualización de licenciamiento de software de la Entidad</t>
  </si>
  <si>
    <t>Seguimiento y Soporte del Sistema de Gestión Documental en temas de correspondencia (ORFEO).</t>
  </si>
  <si>
    <t>100% de la funcionalidad de respuestas instalada y en funcionamiento</t>
  </si>
  <si>
    <t>Propios</t>
  </si>
  <si>
    <t>Pruebas de funcionalidad de respuestas acorde a la meta.</t>
  </si>
  <si>
    <t>Implementación de sistemas de información que permita la integración para toma de decisiones en tiempo real.</t>
  </si>
  <si>
    <t>Implementación de sistemas de seguridad informática y planes de contingencia que garanticen la continuidad de la operación de la entidad y la recuperación de la información en caso de emergencias.</t>
  </si>
  <si>
    <t>Dar a conocer las políticas de seguridad de la información a través de charlas, tips, comunicaciones y capacitaciones a los funcionarios de la entidad.</t>
  </si>
  <si>
    <t>100% de los funcionarios conocen las politicas de seguridad de la información.</t>
  </si>
  <si>
    <t>Politicas interiorisadas y puestas en conocimiento de todos para su eficiente puesta en practica</t>
  </si>
  <si>
    <t>Interiorizar el Plan de contingencia dentro del Grupo de Apoyo Informatico y reglamentar las actividades de las que se compone.</t>
  </si>
  <si>
    <t>100% de los miembros del Grupo de Apoyo conocen el PC y lo ponene en practica en los eventos mencionados</t>
  </si>
  <si>
    <t>Documento interiorisado or el Grupo de Apoyo Informático</t>
  </si>
  <si>
    <t>Realizar los procesos del servicio de Backup de acuerdo al cronograma implementado.</t>
  </si>
  <si>
    <t>100% de los backups programados realizados</t>
  </si>
  <si>
    <t>Copias resguardadas en servidores o discos bajo la cuestodia del Grupo de Apoyo Iinformático</t>
  </si>
  <si>
    <t>Realizar el mantenimiento de  firewall,  dominio y demas sistemas de la entidad.</t>
  </si>
  <si>
    <t>100% de los mantenimientos programados realizados</t>
  </si>
  <si>
    <t>Personal Contratado</t>
  </si>
  <si>
    <t>Sistemas funcionando</t>
  </si>
  <si>
    <t>Interiorizar el proceso de Sistemas de Información y Tecnología dentro del Grupo de Apoyo para mejorar la eficiencia en las actividades propias de sus procedimientos.</t>
  </si>
  <si>
    <t>100% de los miembros del Grupo de Apoyo conocen el PSIT y lo ponene en practica en los eventos mencionados</t>
  </si>
  <si>
    <t>propios</t>
  </si>
  <si>
    <t>Documentación interiorisada por el Grupo de Apoyo Informático</t>
  </si>
  <si>
    <t>Llevar a cabo la gestión del riesgo a través de las actividades de mitigación plasmadas en el mapa de riesgos del proceso</t>
  </si>
  <si>
    <t>100% de la ejecuci{on del cronograma de mitigaci{on de riesgos del proceso.</t>
  </si>
  <si>
    <t>Soporte documental o digitalizado de actividades de mitigación (Riesgos mitigados).</t>
  </si>
  <si>
    <t>Mantener actualizados los inventarios de hardware y software de la entidad.</t>
  </si>
  <si>
    <t>100% del inventario Hardware sistematizado</t>
  </si>
  <si>
    <t>Verificaci{on dn el sistema del inventario Hardware sistematizado.</t>
  </si>
  <si>
    <t>Gestión Jurídica y Contractual</t>
  </si>
  <si>
    <t>Jurídica</t>
  </si>
  <si>
    <t>Fortalecimiento de la actividad Normativa y Conceptual</t>
  </si>
  <si>
    <t>Capacitacion sobre la construccion de politicas para prevenir la  el daño antijuridico del estado</t>
  </si>
  <si>
    <t>Un (1) capacitación</t>
  </si>
  <si>
    <t>1 profesional experto en temas de politicas publicas</t>
  </si>
  <si>
    <t>Una  (1) capacitación</t>
  </si>
  <si>
    <t>Reunir 8 veces al Comité de Conciliación dde la Entidad</t>
  </si>
  <si>
    <t>Cumplir con la  citaciona 8  Comités de Conciliación.</t>
  </si>
  <si>
    <t>Secretaria/o tecnico del Comité  de Concilaición</t>
  </si>
  <si>
    <t>8 Actas de Comité de Conciliación</t>
  </si>
  <si>
    <t>Capacitacion alcances de los concpetos emitidos por la oficina juridica</t>
  </si>
  <si>
    <t>1 profesional experto en temas Admisnitrativos</t>
  </si>
  <si>
    <t>Programar y ejecutar las transferencias primarias 2014</t>
  </si>
  <si>
    <t xml:space="preserve">10 transferencias primarias de las áreas de gestión al archivo central de la UAERMV </t>
  </si>
  <si>
    <t>Externos: un auxiliar de archivo permanente que reciba y organice las transferencias en el archivo Central se recomienda por sugerencia del A.Btá continuar con la contratista actiañ pues ya conoce la ubicación de la documentación.</t>
  </si>
  <si>
    <t>Acta de Transferencia suscrita por el Secretario General y recibido por el archivo general con su Formato único de inventario documental</t>
  </si>
  <si>
    <t>Gestionar con el Grupo de Talento Humano o dirección de Archivo Bogotá, actividades saneamiento ambiental</t>
  </si>
  <si>
    <t>Realizar (2) saneamientos ambientale tanto en la Av. Cl 3a como C.A.D.) Piso 16</t>
  </si>
  <si>
    <t>Internos: el grupo de Talento humano programa al año dos (2) fumigaciones</t>
  </si>
  <si>
    <t xml:space="preserve">Dos constancias de almacén con la indicación de haberse realizado la fumigación en los tres (3) depósitos de archivo . </t>
  </si>
  <si>
    <t>sostener las condiciones ambientales de los depósitos de almacenamiento de los documentos de gestión y archivo de la UMV</t>
  </si>
  <si>
    <t>Relizar (12) jornadas de limpieza preventiva</t>
  </si>
  <si>
    <t>Internos: con el grupo de almacén quien organiza las jornadas de aseo en la sede Av. Cl 3a cada mes</t>
  </si>
  <si>
    <t xml:space="preserve"> Una constancia mensual de almacén de haber cumplido con el aseo general en los tres (3) depósitos aseados conforme a la programación</t>
  </si>
  <si>
    <t xml:space="preserve">Apoyar y acompañar la parametrización del sistema de gestion documental (ORFEO) en un 30% </t>
  </si>
  <si>
    <t>acompañar y seguir al 100% de los funcionarios encargados de manejar el sistema ORFEO</t>
  </si>
  <si>
    <t>Internos: ingeniero de redes y sistemas de la OAP antes de la hora cero (0) de entrar en funcionamiento el sistema de información ORFEO</t>
  </si>
  <si>
    <t>Acta de participación con los Servidores Públicos empoderados (sensibilizados) con la función de la UAERMV</t>
  </si>
  <si>
    <t>Atender a los usuarios internos y externos</t>
  </si>
  <si>
    <t>Atender al 100% de las solicitudes en términos de oportunidad, integridad y pertinencia</t>
  </si>
  <si>
    <t xml:space="preserve">Externos: un (1) auxiliar de archivo permanente en Sede Av. Cl 3a para que consulte la información requerida a los usuarios internos que la solicitan. Se recomienda dejar la actual servidora pública contratada. Mantener el scanner que actualmente funciona en el depósito uno (1) bodega cuatro (4); instalar una línea telefónica para atención personalizada </t>
  </si>
  <si>
    <t xml:space="preserve"> formato de satisfacción de consulta diligenciado por requerimiento </t>
  </si>
  <si>
    <t>Remitir el informe anual de avance del SIGA al Archivo de Bogotá.</t>
  </si>
  <si>
    <t>Un (1) informe elaborado y entregado en términos</t>
  </si>
  <si>
    <t xml:space="preserve">Externo: un (1) profesional que atienda el tema ; Interno: un (1) profesional que se encargue de responder conforme a los avances </t>
  </si>
  <si>
    <t>Evidencia electrónica o física del informe entregado o remitido por mail al archivo de bogotá en tiempo</t>
  </si>
  <si>
    <t>Organización y verificación de los documentos que integran los expedientes de historias laborales (activos e inactivos ) de la UAERMV</t>
  </si>
  <si>
    <t xml:space="preserve">Archivo de historias laborales 100% organizado </t>
  </si>
  <si>
    <t>Externos: diferentes a los de archivo de gestión y fda: 
Un (1) profesional ingeniero de sistemas; Un (1) técnico  en organización documental; y un (1) auxiliar de archivo para el tema particular de scannear los activos y mantener al día sus historias laborales</t>
  </si>
  <si>
    <t>Inventario de la serie en formato unico de inventario documental  al día y en el sistema de información SIAR los activos con sus historias laborales que se puedan consultar por este medio</t>
  </si>
  <si>
    <t xml:space="preserve">adecuación del sistema eléctrico y de luminocidad en los depósitos de archivo # 2 y # 3 </t>
  </si>
  <si>
    <t>Instalar en cada uno de los depósitos de archivo (prefabricados)  el dos (2) y el tres (3) así: 
veinticuatro (24) lamparas de 0.60 X 0.60 mts  tipo americano con rejilla y visor 4 X 20 T 8 // dos (2) rollos de alambre desnuno # 14; 50 tubos pvc de 1/2" 45 cajas octogonales ; 100 terminales pvc 1/2" 
cuatro (4) interruptores dobles ; doce  12 cajas 5.800 pvc; doce 12 tomas correintes con polo a tierra</t>
  </si>
  <si>
    <t>conforme alcancen para surtir 48 lámparas con las especificaciones de la meta ( se aplaza por falta de recursos presupuestales para 2016)</t>
  </si>
  <si>
    <t>Iluminación de la sección de archivos y de consulta y trabajo con las normas de seguridad industrial e higiene.</t>
  </si>
  <si>
    <t>Organización y verificación de los documentos que integran los documentos de la gestión financiera, tesorería, presupuestal de la UAERMV</t>
  </si>
  <si>
    <t>Actualizar al 100% la serie documental descartar y remitir la documentación que pertenezca a la serie contratos con sus originales una vez constatados para ser adjuntados al expediente contractual</t>
  </si>
  <si>
    <t>Externos: Mantener a los dos (2) contratistas que actualmente atienden a este deber de depuración y organización de las series implicadas en la función presupuestal, financiera y de tesorería</t>
  </si>
  <si>
    <t>Los documentos que integran la serie del área financiera, presupuestal y tesorería se encuentran organizados en sus series debidamente depurados. Y los los informes en cds y fisicos se han entregado oportunamente para ser adjuntados a las carpetas de la serie contratos</t>
  </si>
  <si>
    <t>Organización de los documentos que conforman la gestión contractual</t>
  </si>
  <si>
    <t>Archivo contractual 100% organizado y actualizado/ vigencia 2008 a 2013</t>
  </si>
  <si>
    <t xml:space="preserve">Externos diferentes a los de archivo de gestión y fda así: Un (1) auxiliar de archivo que incluye al actual y uno (1) adicional para dedicarse a la organización exclusiva de los contratos 2014 y 2013;  y para los préstamos anteriores a 2014 y 2013 dos (2) auxiliares de archivo además del actual auxiliar. para lo cual se recomienda incluirlos en la nueva contratación en enero. </t>
  </si>
  <si>
    <t>Inventario de la serie en formato unico de inventario documental y con sus respectivas hojas de ruta lo más rrazonable  posible</t>
  </si>
  <si>
    <t>Organización de Archivo General</t>
  </si>
  <si>
    <t>Organización del Archivo de Gestión y Central</t>
  </si>
  <si>
    <t xml:space="preserve">AVANCE </t>
  </si>
  <si>
    <t>Organización del fondo documental acumulado Secretaría de Obras Públicas y Administración del Archivo Central</t>
  </si>
  <si>
    <t>Validar las TRD estructura 2011 ante el consejo distrital de Archivos</t>
  </si>
  <si>
    <t xml:space="preserve">Tablas aprobadas por el Consejo Distrital de Archivos </t>
  </si>
  <si>
    <t>Dos (2) profesionales en archivística y el otro en historia es el mismo recuros solicitado en el numeral 2 de esta acción estratégica</t>
  </si>
  <si>
    <t>Tablas de retención estructura 2011 aprobadas y validadas por el Consejo Distrital de Archivos</t>
  </si>
  <si>
    <t>Levantar las Tablas de Valoración Documental TVD del fondo documental acumulado de la SOP Y FOSOP</t>
  </si>
  <si>
    <t>Tablas de Valoración documental aprobadas y validadas desde 2002 hasta 2010</t>
  </si>
  <si>
    <t xml:space="preserve">Dos (2) profesionales: un (1) historiador y un (1) archivístico ; cuatro (4) técnicos;  ocho (8) auxiliares de archivo;  Cuatro (4) CPU con las siguientes requerimientos para cada uno: quinientas (500)  Gigas de almacenamiento; Memoria Ram: cuatro (4) GB; procesador Corel i 5; Pantalla LSD; Sistema operativos Window 7 profesional; Torre pequeña; prorgrama de excel, word; pwp, según licenciamiento disponible; cuatro (4) escaleras  para consultar las cajas x 200 con alero para soportar veinticinco (25 Kg) peso de una caja x 200. </t>
  </si>
  <si>
    <t>Tablas aprobadas por el comité interno de archivo UAERMV y validadas por el Consejo Distrital de Archivos</t>
  </si>
  <si>
    <t xml:space="preserve">Actualizar el inventario natural  levantado en 2011 con el de 2013 </t>
  </si>
  <si>
    <t>Cuantificar el volumen del fondo documental acumulado y determinar las series a intervenir</t>
  </si>
  <si>
    <t>cuatro (4) auxiliares de archivo de los recursos  y dos (2) técnicos enunciados en el item 2 de la presente acción estratégica</t>
  </si>
  <si>
    <t xml:space="preserve">inventario natural al día </t>
  </si>
  <si>
    <t>Elaborar el Programa de Gestión documental (PGD)</t>
  </si>
  <si>
    <t>Presentar por parte del Grupo SIGA el programa de Gestión documental para aprobación por el comité de Archivo de la UAERMV (SE APLAZA PARA 2016)</t>
  </si>
  <si>
    <t xml:space="preserve">los recursos mencionados en los numerales 1 y 2 ( SE APLAZA POR NO ALCANZAR LOS RECURSOS) </t>
  </si>
  <si>
    <t>Programa implementado ( SE APLAZA PARA 2016)</t>
  </si>
  <si>
    <t>Capacitación en gestión documental</t>
  </si>
  <si>
    <t>Realizar capacitaciones en la aplicación de TRD (estructura 2011)  a todos los responsables del archivo de gestión de las diferentes dependencias y oficinas productoras de documentos</t>
  </si>
  <si>
    <t>Realizar dos (2) capacitaciones en el primer semestre conforme a las etapas pactadas  con los ingenieros de sistemas e industriales de la OAP</t>
  </si>
  <si>
    <t>Utilizar los recursos de la accion estratégica  anterior</t>
  </si>
  <si>
    <t>Servidores públicos empoderados (sensibilizados) con la función de la UAERMV que puedan seguir el sistema de forma accesible</t>
  </si>
  <si>
    <t>GESTIÓN JURÍDICA Y CONTRACTUAL</t>
  </si>
  <si>
    <t>CONTRATACIÓN</t>
  </si>
  <si>
    <t>Una Bogotá  que defiende y fortalece lo público</t>
  </si>
  <si>
    <t xml:space="preserve">Fortalecimiento de la función administrativa y desarrollo institucional. </t>
  </si>
  <si>
    <t>Sistemas de mejoramiento de la Gestión de la capacidad operativa de las Entidades.</t>
  </si>
  <si>
    <t>Fortalecer el proceso de contratación de la entidad.</t>
  </si>
  <si>
    <t xml:space="preserve">Implementar el 100% de las entidades del distrito el Sistema Integrado de Gestión. </t>
  </si>
  <si>
    <t>ACCIÓN ESTRATÉGICA: 1</t>
  </si>
  <si>
    <t xml:space="preserve">Armonización del proceso de contratación con directrices de nivel central y las necesidades de la entidad. </t>
  </si>
  <si>
    <t>Socializar al interior de la entidad las diferentes directrices y mantener informados a los servidores públicos sobre los cambios normativos en contratación y procedimientos internos.</t>
  </si>
  <si>
    <t>100% de los Servidores Públicos UMV informados en materia contractual</t>
  </si>
  <si>
    <t>Humanos</t>
  </si>
  <si>
    <t>Servidores Públicos UMV informados en materia contractual</t>
  </si>
  <si>
    <t>ACCIÓN ESTRATÉGICA: 2</t>
  </si>
  <si>
    <t xml:space="preserve"> Fortalecimiento del proceso de planeación de la contratación requerida por la entidad.</t>
  </si>
  <si>
    <t>Contratos suscritos (comunicaciones, memorandos)</t>
  </si>
  <si>
    <t>Actas de comité</t>
  </si>
  <si>
    <t>Cuatro (4) profesionales contratados para el área de contratos</t>
  </si>
  <si>
    <t>Contratos de prestación de servicios profesionales</t>
  </si>
  <si>
    <t>ACCIÓN ESTRATÉGICA: 3</t>
  </si>
  <si>
    <t>Fortalecimiento del registro de documentos en el expediente del proceso contractual</t>
  </si>
  <si>
    <t xml:space="preserve">Coordinar  con la oficina de Finaciera  y los supervisores de contratos, el completo archivo de los documentos de la carpeta a fin de unificar el expediente contractual </t>
  </si>
  <si>
    <t>Lograr que la documentación se encuentre completa en la carpeta de todos los contratos</t>
  </si>
  <si>
    <t>Humanos: se requiere de un (1) contratista por dependencia</t>
  </si>
  <si>
    <t>Carpetas con documentacion completa</t>
  </si>
  <si>
    <t>ACCIÓN ESTRATÉGICA: 4</t>
  </si>
  <si>
    <t>UNIFICACIÓN DE LOS CRITERIOS SOBRE LOS PROCESOS CONTRACTUALES</t>
  </si>
  <si>
    <t>Realizar jornadas de capacitación en elaboracion de estudios previos y su relacion con el objeto a contratar..</t>
  </si>
  <si>
    <t>2 jornadas de capcitación a funcionarios</t>
  </si>
  <si>
    <t>Humanos y logísticos</t>
  </si>
  <si>
    <t>Actas de asistencia de las dos jornadas</t>
  </si>
  <si>
    <t>Realizar reuniones internas en la oficina de contratacion a fin de unificar criterios.</t>
  </si>
  <si>
    <t xml:space="preserve">Actas de reunión </t>
  </si>
  <si>
    <t>Requerir a las dependencias encargadas para que remitan las solicitudes de procesos de contratacion mínimo cada tres (3) meses y evitar represamientos.</t>
  </si>
  <si>
    <t xml:space="preserve">Contratar los bienes y servicios cumpliendo con el Plan de Compras( La meta es cuantificable, </t>
  </si>
  <si>
    <t xml:space="preserve">Todos los procesos contractuales con Uniformidad de Criterios. </t>
  </si>
  <si>
    <r>
      <t xml:space="preserve">Realizar la contratación de profesionales de apoyo  para la elaboración de los procesos de contratación y atención a los requerimientos de las diferentes áreas. </t>
    </r>
    <r>
      <rPr>
        <b/>
        <sz val="9"/>
        <color rgb="FFFF0000"/>
        <rFont val="Arial"/>
        <family val="2"/>
      </rPr>
      <t/>
    </r>
  </si>
  <si>
    <r>
      <t xml:space="preserve">Convocar al comité de contratación cada tres (3) meses mínimo, y de forma extraordinaria cuando </t>
    </r>
    <r>
      <rPr>
        <sz val="10"/>
        <rFont val="Arial"/>
        <family val="2"/>
      </rPr>
      <t>sea necesario.</t>
    </r>
  </si>
  <si>
    <r>
      <t xml:space="preserve">Realizar </t>
    </r>
    <r>
      <rPr>
        <sz val="10"/>
        <rFont val="Arial"/>
        <family val="2"/>
      </rPr>
      <t xml:space="preserve">(5) </t>
    </r>
    <r>
      <rPr>
        <sz val="10"/>
        <color indexed="8"/>
        <rFont val="Arial"/>
        <family val="2"/>
      </rPr>
      <t>reuniones internas en la oficina de contratacion a fin de unificar criterios.</t>
    </r>
  </si>
  <si>
    <t>GESTIÓN ADMINISTRATIVA</t>
  </si>
  <si>
    <t>TALENTO HUMANO</t>
  </si>
  <si>
    <t>Una Bogotá Humana que defiende y fortalece lo público</t>
  </si>
  <si>
    <t>Fortalecimiento  de la función adminsitrativa y Desarrollo Institucional</t>
  </si>
  <si>
    <t>Sistemas de mejoramiento de la Gesitón y de la capacidad operativa de las entidades</t>
  </si>
  <si>
    <t>Implementación del SIG en el 100% de las entidades del Distrito Capital</t>
  </si>
  <si>
    <t>Consolidar y Modernizar Organizacionalmente la UMV - Fortalecer la Gestión Institucional de la UMV</t>
  </si>
  <si>
    <t>Diseñar e implementar instrumentos para el desarrollo, fortalecimiento, capacitación y bienestar de las servidoras y servidores pùblicos de la entidad.</t>
  </si>
  <si>
    <t>Elaboración y ejecución de programas de bienestar social, capacitación y salud ocupacional conforme  a las políticas de la Bogotá Humana y la normatividad  legal vigente que conlleve al desarrollo del talento humano y el mejoramiento del clima organizacional.</t>
  </si>
  <si>
    <t>Generar espacios que fomenten la integración, recreación, esparcimiento para los servidores públicos de la UMV</t>
  </si>
  <si>
    <t>Cinco (5) actividades que fomenten la satisfacción y sentido de pertenencia de los servidores públicos de la UMV</t>
  </si>
  <si>
    <t>Humanos, Económicos</t>
  </si>
  <si>
    <t>Actividades realizadas</t>
  </si>
  <si>
    <t>Dar a conocer las capacitaciones que se brinden por entidades estatales o que se contraten por parte de la Unidad y a su vez colaborar con éstas en lo que requieran</t>
  </si>
  <si>
    <t>Difusión del 100% de las  capacitaciones</t>
  </si>
  <si>
    <t>Capacitaciones difundidas</t>
  </si>
  <si>
    <t>Elaboración del Plan institucional  de formación y capacitación</t>
  </si>
  <si>
    <t>Un (1) Plan institucional de formación y capacitacion elaborado y difundido</t>
  </si>
  <si>
    <t>Plan institucional de formación y capacitacion</t>
  </si>
  <si>
    <t>Realizar actividades tendientes a propender por  una salud ocupacional con calidad para los servidores públicos de la UMV</t>
  </si>
  <si>
    <t>Cinco (5) actividades programadas y ejecutadas</t>
  </si>
  <si>
    <t>Actividades programadas y realizadas</t>
  </si>
  <si>
    <t>Consolidación  del proceso de evaluación de desempeño</t>
  </si>
  <si>
    <t>Un (1) informe de evaluación de desempeño actualizado y entregado de la vigencia inmediatamente anterior.</t>
  </si>
  <si>
    <t>Informe entregado</t>
  </si>
  <si>
    <t>Actualización del IBC Servidores Públicos Empleados Públicos y Trabajadores Oficiales activos a 31 de diciembre de la vigencia anterior (entiendase 2014). Se esta sujeto a las instrucciones del Ministerio de la Protección y Seguridad Social y del Fondo de Prestaciones Economicas FONCEP.</t>
  </si>
  <si>
    <t>Sesenta por ciento (60%)  de avance en el reporte de la información que se debe suministrar al Ministerio de Hacienda y al Foncep</t>
  </si>
  <si>
    <t>Avance reportado de las historias laborales</t>
  </si>
  <si>
    <t>ADMINISTRACIÓN BIENES E INFRAESTRUCTURA</t>
  </si>
  <si>
    <t>SECRETARIO GENERAL - CARLOS ALBERTO SANABRIA ZAMBRANO</t>
  </si>
  <si>
    <t xml:space="preserve"> Gerencia pública Transparente</t>
  </si>
  <si>
    <t>Consolidar y Modernizar Organizacionalmente la UMV-Fortalecer la Gestión Institucional</t>
  </si>
  <si>
    <t>Desarrollo Institucional Integral</t>
  </si>
  <si>
    <t>Sistema de mejoramiento de la Gestión</t>
  </si>
  <si>
    <t>Modernizar, adecuar y mantener funcionales los bienes, maquinaria y equipos para la gestión de la Unidad de Mantenimiento Vial.</t>
  </si>
  <si>
    <t xml:space="preserve"> Implementar en un 100% el Sistema Integrado de Gestión en la UMV</t>
  </si>
  <si>
    <t xml:space="preserve">Administración de los bienes de propiedad de la entidad. </t>
  </si>
  <si>
    <t>PROCEDIMIENTO: ABI-PR-011 Inventario Fisico Anual</t>
  </si>
  <si>
    <t>AVANCE (ENERO-2015)</t>
  </si>
  <si>
    <t>Plaquetear los bienes al servicio de la UMV</t>
  </si>
  <si>
    <t>El 80% de los bienes al servicio plaqueteados</t>
  </si>
  <si>
    <t>Humanos, Físicos y Tecnológicos</t>
  </si>
  <si>
    <t>Bienes  al servicio plaqueteados de UAERMV</t>
  </si>
  <si>
    <t>Realizar  la toma física de inventarios</t>
  </si>
  <si>
    <t>100% Inventarios actualizados</t>
  </si>
  <si>
    <t>Humano-Físicos y Tecnológicos</t>
  </si>
  <si>
    <t>Base de datos actualizada de inventarios</t>
  </si>
  <si>
    <t>Tramitar la Baja de bienes inservibles de elementos devolutivos y de consumo</t>
  </si>
  <si>
    <t>El 80% Bienes inservibles dados de baja</t>
  </si>
  <si>
    <t>Resolución de baja de bienes inservibles y actualización de la base de datos</t>
  </si>
  <si>
    <t>Mejorar la Malla Vial Local priorizada a partir de los Presupuestos Participativos fortaleciendo la participación.</t>
  </si>
  <si>
    <t>Fortalecer la capacidad operativa de producción, modernizando y tecnificando el proceso.</t>
  </si>
  <si>
    <t>Crear una plataforma que gestione toda la información referente a disponibilidad de maquinaria.</t>
  </si>
  <si>
    <t>Una (1) plataforma o herramienta de gestión.</t>
  </si>
  <si>
    <t>Profesionales, tecnológicos.
($60,000,000)</t>
  </si>
  <si>
    <t>Plataforma o Herramienta</t>
  </si>
  <si>
    <t>Crear e implementar una metodología y/o procedimiento para controlar el archivo de la información magnética del proceso de Operación de Maquinaria en el servidor.</t>
  </si>
  <si>
    <t>Un (1) procedimiento y/o metodología implementado.</t>
  </si>
  <si>
    <t>Procedimiento y/o metodología.</t>
  </si>
  <si>
    <t>Actualizar todas las carpetas físicas que contienen la información referente al parque automotor de la entidad. Meta 100% de las carpetas de la actualizadas.</t>
  </si>
  <si>
    <t>100% de las carpetas actualizadas.</t>
  </si>
  <si>
    <t>Humanos.</t>
  </si>
  <si>
    <t>Carpetas actualizadas</t>
  </si>
  <si>
    <t>Formular e iniciar la implementación del Plan Empresarial de Seguridad Vial en la entidad.</t>
  </si>
  <si>
    <t>Implementar el 10% del PESV</t>
  </si>
  <si>
    <t>Profesionales y Humanos.</t>
  </si>
  <si>
    <t>10% del plan PESV implementado.</t>
  </si>
  <si>
    <t>Adecuación de los puestos de trabajo para el proceso de operación de maquinaria.</t>
  </si>
  <si>
    <t>50% de puestos de trabajo adecuados.</t>
  </si>
  <si>
    <t>Equipos y muebles</t>
  </si>
  <si>
    <t>Adecuar y dotar un taller de metalmecánica equipo menor que incluya servicios de soldadura, torno, taladro, prensa hidráulica.</t>
  </si>
  <si>
    <t>Un (1) taller dotado: 1 equipo de soldadura, 1 Torno,  1 taladro, 1 prensa hidráulica.</t>
  </si>
  <si>
    <t>Taller menor implementado.</t>
  </si>
  <si>
    <t>Implementar un almacén de equipo menor y de herramientas.</t>
  </si>
  <si>
    <t>Un almacén de herramientas dotado.</t>
  </si>
  <si>
    <t>Almacén de herramientas implementado.</t>
  </si>
  <si>
    <t>Instalar el sistema de combustión dual que permita el uso de combustibles ligeros, pesados y gas Natural.</t>
  </si>
  <si>
    <t>Sistema de Combustión dual instalado</t>
  </si>
  <si>
    <t>Suministro de gas para producción.</t>
  </si>
  <si>
    <t>Mejorar la disponibilidad del parque automotor de la entidad en cuanto a mantenimientos, documentación, operarios y combustible.</t>
  </si>
  <si>
    <t>70% del parque automotor disponible.</t>
  </si>
  <si>
    <t>Humanos, técnicos y económicos</t>
  </si>
  <si>
    <t>Disponibilidad del parque automotor</t>
  </si>
  <si>
    <t>Procedimiento Operación de Maquinaria y Equipos, Procedimiento Operación de vehículos para el transporte de materiales, equipos y personal.</t>
  </si>
  <si>
    <t>Fortalecimiento y desarrollo de la capacidad humana y operativa</t>
  </si>
  <si>
    <t>Implementación de procedimientos y herramientas para la gestión y control del proceso de Operación de Maquinaria</t>
  </si>
  <si>
    <t>PROCEDIMIENTO: Procedimiento Operación de Maquinaria y Equipos.</t>
  </si>
  <si>
    <t>Mejoramiento continuo de la infraestructura de producción y de planta física de la unidad.</t>
  </si>
  <si>
    <t>AVANCE ENERO 2015</t>
  </si>
  <si>
    <t>Mejorar las condiciones sanitarias, habitabilidad y seguridad en la Planta La Esmeralda.</t>
  </si>
  <si>
    <t>1 batería sanitaria (25%), 1 pozo séptico (25%), 1 tanque de agua potable (25%) y cerramiento del predio terminado (25%)</t>
  </si>
  <si>
    <t>Contratos de diseños y de construcción de mejoras</t>
  </si>
  <si>
    <t>Instalar la protección contra precipitación electrostática en la planta La Esmeralda.</t>
  </si>
  <si>
    <t>1 Sistema de  protección contra precipitación electrostática instalado.</t>
  </si>
  <si>
    <t>Pararrayos  instalados</t>
  </si>
  <si>
    <t>Adecuar y mejorar la seguridad del Montallantas de la entidad con la adquisición del compresor, jaula de inflado, herramientas adecuadas e  infraestructura física.</t>
  </si>
  <si>
    <t>Un (1) taller adecuado: 1 compresor, 1 jaula de inflado, herramientas adecuadas e  infraestructura física.</t>
  </si>
  <si>
    <t>Taller adecuado y mejorado</t>
  </si>
  <si>
    <t>Una Bogotá que defiende y fortalece lo público</t>
  </si>
  <si>
    <t>Fortalecimiento de la función administrativa y desarrollo institucional</t>
  </si>
  <si>
    <t>sistemas de mejoramiento de la getión y de la capacidad operativa de las entidades</t>
  </si>
  <si>
    <t>implementar el 100% de las entidades del distrito el Sistema Integrado de Gestión</t>
  </si>
  <si>
    <t>Fortalecer la gestión documental de la entidad.</t>
  </si>
  <si>
    <t>Fortalecer el desarrollo e implementación de las Tecnologias de la Información y la Comunicación -TIC en el marco del Plan de Desarrollo Bogotá Humana</t>
  </si>
  <si>
    <t>Generar los mecanismos que permitan la prevención del daño antijurídico y el fortalecimiento de la asesoría jurídica</t>
  </si>
  <si>
    <t xml:space="preserve">Consolidar y Modernizar Organizacionalmente la UMV - Fortalecer la Gestión Institucional de la UMV. </t>
  </si>
  <si>
    <t>GESTIÓN DEL CONTROL, EL SEGUIMIENTO Y LA EVALUACIÓN</t>
  </si>
  <si>
    <t>CONTROL PARA EL MEJORAMIENTO CONTINUO DE LA GESTIÓN</t>
  </si>
  <si>
    <t>OFICINA DE CONTROL INTERNO</t>
  </si>
  <si>
    <t>Gerencia pública Transparente</t>
  </si>
  <si>
    <t>Implementar en un 100% el Sistema Integrado de Gestión en la UMV</t>
  </si>
  <si>
    <t>EVALUACIÓN DEL RIESGO</t>
  </si>
  <si>
    <t>Revisar metodologia de administración del riesgo y recomendar mejoras.</t>
  </si>
  <si>
    <t>1 Metodologia revisada</t>
  </si>
  <si>
    <t>4- Contratistas - rubro 235 -  valor total Contratos  $312.000.000</t>
  </si>
  <si>
    <t>Un concepto sobre la metodologia de gestión del riesgo con recomendaciones de mejora.</t>
  </si>
  <si>
    <t>Evaluar Mapa de Riesgos actual de todos los procesos.</t>
  </si>
  <si>
    <t>17 Mapas de Riesgos Evaluados</t>
  </si>
  <si>
    <t>Un informe de evaluación del mapa de riesgos de los 17 procesos.</t>
  </si>
  <si>
    <t>Realizar capacitación a los servidores de los diferentes procesos sobre Gestión del Riesgo</t>
  </si>
  <si>
    <t>4 Jornadas de Capacitación</t>
  </si>
  <si>
    <t>Cuatro jornadas de capacitación en gestión del riesgo.</t>
  </si>
  <si>
    <t>Acompañar en la actualización del Mapa de Riesgos.</t>
  </si>
  <si>
    <t>Acompañamiento a la actualización del mapa de riesgos.</t>
  </si>
  <si>
    <t>ACOMPAÑAMIENTO Y ASESORIA</t>
  </si>
  <si>
    <t>Acompañamiento y asesoria en la formulación de Planes de Mejoramiento.</t>
  </si>
  <si>
    <t>Acompañar en la formulación de 18 Planes de Mejoramiento</t>
  </si>
  <si>
    <t>Diecisiete planes de mejoramiento por proceso y un plan de mejoramiento de la contraloria.</t>
  </si>
  <si>
    <t>Visitas Técnicas preventivas a los procesos.</t>
  </si>
  <si>
    <t>24 visitas</t>
  </si>
  <si>
    <t>Veinticuatro visitas preventivas a los procesos de la Entidad.</t>
  </si>
  <si>
    <t>Informe de austeridad en el gasto.</t>
  </si>
  <si>
    <t>3 informes</t>
  </si>
  <si>
    <t>Tres informes de austeridad en el gasto.</t>
  </si>
  <si>
    <t>Informe pormenorizado del estado del Sistema de Control Interno.</t>
  </si>
  <si>
    <t>Tres informes pormenorizados del estado del sistema de control interno.</t>
  </si>
  <si>
    <t>EVALUACIÓN Y SEGUIMIENTO</t>
  </si>
  <si>
    <t>Realizar auditorías integrales a los procesos de la Entidad</t>
  </si>
  <si>
    <t>14 auditorias internas</t>
  </si>
  <si>
    <t>3 - Contratistas - rubro 235 -  valor total Contratos  $244.313.867</t>
  </si>
  <si>
    <t>Catorce informes de auditoria interna.</t>
  </si>
  <si>
    <t>Hacer seguimiento a los planes de mejoramiento de los procesos de la Entidad.</t>
  </si>
  <si>
    <t>4 seguimientos</t>
  </si>
  <si>
    <t>Cuatro seguimientos a los planes de mejoramiento por proceso e institucional</t>
  </si>
  <si>
    <t>Evaluación por dependencias.</t>
  </si>
  <si>
    <t>1 informe de evaluación por dependencias</t>
  </si>
  <si>
    <t>Un informe de evaluación por dependencias.</t>
  </si>
  <si>
    <t>FOMENTO DE LA CULTURA DEL AUTOCONTROL</t>
  </si>
  <si>
    <t>Socializaciones para el fomento de la cultura del autocontrol</t>
  </si>
  <si>
    <t>2 jornadas de socialización</t>
  </si>
  <si>
    <t>Dos jornadas de socialización.</t>
  </si>
  <si>
    <t>Socialización y aplicación de la autoevaluación del control.</t>
  </si>
  <si>
    <t>1 jornada de socializacion</t>
  </si>
  <si>
    <t>Una encuesta de autoevaluación del control.</t>
  </si>
  <si>
    <t>Campaña publicitaria para el fomento de la cultura del autocontrol.</t>
  </si>
  <si>
    <t>1 campaña publicitaria</t>
  </si>
  <si>
    <t>Campaña publicitaria.</t>
  </si>
  <si>
    <t>RELACIÓN CON ENTES DE CONTROL</t>
  </si>
  <si>
    <t>Elaboración, consolidación y seguimiento a la entrega de informes conforme al cumplimiento de la Ley.</t>
  </si>
  <si>
    <t>41 informes presentados</t>
  </si>
  <si>
    <t xml:space="preserve">Acompañar la actualización de mapa de riesgos de 17 procesos </t>
  </si>
  <si>
    <t>Revisión, actualización (si se requiere),  y socialización de la documentación del proceso.</t>
  </si>
  <si>
    <t>GESTION FINANCIERA</t>
  </si>
  <si>
    <t>FINANCIERA</t>
  </si>
  <si>
    <t>SECRETARIA GENERAL</t>
  </si>
  <si>
    <t>Una Bogotá que Fortalece y define lo ppublico</t>
  </si>
  <si>
    <t>Consolidar y Modernizar Organizacionalmente la UMV- Fortalecer la Gestión Institucional de la UMV</t>
  </si>
  <si>
    <t>Fortalecimiento de la Funcion Administrativa y Desarrollo Institucional</t>
  </si>
  <si>
    <t>Sistemas de Mejoramiento de Gestión y de la capacidad Operativa de las Entidades</t>
  </si>
  <si>
    <t>Fortalecer las Acciones de Planeación, oportunidad y confiabilidad de la ejecución e información financiera.</t>
  </si>
  <si>
    <t>Implentación del SIG en el 100% de las Entidades del Distrito Capital</t>
  </si>
  <si>
    <t>Efectuar la elaboracion del comprobante de pago y la transferencia electronica correspondiente en el orden consecutivo de llegada.</t>
  </si>
  <si>
    <t>garantizar el 100% de los pagos allegados al area de tesoreria.</t>
  </si>
  <si>
    <t>Orden de pago - informe tesoreria diario</t>
  </si>
  <si>
    <t>Consolidacion y registro de la programcion del PAC</t>
  </si>
  <si>
    <t xml:space="preserve">PAC mensual programado acorde con los compromisos adquiridos </t>
  </si>
  <si>
    <t>PAC</t>
  </si>
  <si>
    <t>Efectuar estricto control y seguimiento al PAC, para medir lo programado frente lo ejecutado.</t>
  </si>
  <si>
    <t xml:space="preserve">Generar un informe mensual de seguimiento. </t>
  </si>
  <si>
    <t>informe</t>
  </si>
  <si>
    <t>Sencibilizar a los gerentes de proyecto sobre la responsabilidad e importacia  del cumplimiento certero del PAC.</t>
  </si>
  <si>
    <t>Dos sensibilizaciones en el año.</t>
  </si>
  <si>
    <t xml:space="preserve">Listados de asistencia presentacion </t>
  </si>
  <si>
    <t>Realizar control de saldos y movimientos bancarios frente a los giros efectuados.</t>
  </si>
  <si>
    <t>revisar el 100% de los movimientos y saldos diarios</t>
  </si>
  <si>
    <t>cuadro excel</t>
  </si>
  <si>
    <t>Realizar la solicitud de implementacion de un sistema de informacion integrado con el fin de sistemazar la informacion en las areas de presupuesto, tesoreria y contabilidad</t>
  </si>
  <si>
    <t>comunicación oficial escrita</t>
  </si>
  <si>
    <t>memorando</t>
  </si>
  <si>
    <t>Consolidar informacion para la expedicion de certificaciones Tributarias</t>
  </si>
  <si>
    <t>100% de las certificaciones</t>
  </si>
  <si>
    <t>certificaciones</t>
  </si>
  <si>
    <t>CONSOLIDACION DEL PROCESO CONTABLE</t>
  </si>
  <si>
    <t xml:space="preserve">Diligenciar y elaborar formularios para la presentación de impuestos DIAN, SHD </t>
  </si>
  <si>
    <t>Pago oportuno obligaciones tributarias</t>
  </si>
  <si>
    <t>Declaracion de impuestos</t>
  </si>
  <si>
    <t>Diligenciar y elaborar formulario para la presentación de Ingresos y Patrimonio Ante la DIAN</t>
  </si>
  <si>
    <t>Elaborar y presentar la información exógena ante la DIAN y la SHD</t>
  </si>
  <si>
    <t>Presentacion  oportuno obligaciones tributarias</t>
  </si>
  <si>
    <t>Presentacion oportuna de la información</t>
  </si>
  <si>
    <t xml:space="preserve">Consolidar, elaborar y  presentar  informes a la Contaduría General de la Nación, Secretaria de Hacienda Distrital, Contraloría Distrital </t>
  </si>
  <si>
    <t>Sostenibilidad Contable</t>
  </si>
  <si>
    <t>Estados contables</t>
  </si>
  <si>
    <t xml:space="preserve">Conciliar y verificar permanentemente los saldos contables con la información interna y externa </t>
  </si>
  <si>
    <t xml:space="preserve">Conciliar la información contable </t>
  </si>
  <si>
    <t>a 31 de diciembre de 2015, se verificará la confiabilidad de los rubros determinados en los Estados contables</t>
  </si>
  <si>
    <t>Gestionar la mejora continua de la información contable de la Unidad a través de los planes de mejoramiento acordados con las áreas de gestión</t>
  </si>
  <si>
    <t>Mitigar hallazgos de la Contraloria</t>
  </si>
  <si>
    <t>Avance Plan de Mejoramiento</t>
  </si>
  <si>
    <t xml:space="preserve">Imprimir y archivar libros contables </t>
  </si>
  <si>
    <t>Conservación Libros legales</t>
  </si>
  <si>
    <t>Libros impresos</t>
  </si>
  <si>
    <t>Apropiación e implementación de instrumentos técnicos, tecnológicos y administrativos del proceso de gestión documental.</t>
  </si>
  <si>
    <t>Fortalecimiento de la estructura administrativa de la Entidad</t>
  </si>
  <si>
    <t>1.1</t>
  </si>
  <si>
    <t>1.2</t>
  </si>
  <si>
    <t>1.3</t>
  </si>
  <si>
    <t>1.4</t>
  </si>
  <si>
    <t>1.5</t>
  </si>
  <si>
    <t>1.6</t>
  </si>
  <si>
    <t>2.1</t>
  </si>
  <si>
    <t>2.2</t>
  </si>
  <si>
    <t>2.3</t>
  </si>
  <si>
    <t>2.4</t>
  </si>
  <si>
    <t>3.2</t>
  </si>
  <si>
    <t>3.3</t>
  </si>
  <si>
    <t>3.4</t>
  </si>
  <si>
    <t>4.1</t>
  </si>
  <si>
    <t>4.2</t>
  </si>
  <si>
    <t>4.4</t>
  </si>
  <si>
    <t>4.3</t>
  </si>
  <si>
    <t>ACCIÓN ESTRATÉGICA: 5</t>
  </si>
  <si>
    <t>5.1</t>
  </si>
  <si>
    <t>2.5</t>
  </si>
  <si>
    <t>2.6</t>
  </si>
  <si>
    <t>2.7</t>
  </si>
  <si>
    <t>3.1</t>
  </si>
  <si>
    <t>4.5</t>
  </si>
  <si>
    <t>4.6</t>
  </si>
  <si>
    <t>4.7</t>
  </si>
  <si>
    <t>1.7</t>
  </si>
  <si>
    <t>ACCIÓN ESTRATÉGICA:1</t>
  </si>
  <si>
    <t>3.1.</t>
  </si>
  <si>
    <t>ACCIÓN ESTRATÉGICA: 6</t>
  </si>
  <si>
    <t>6.1</t>
  </si>
  <si>
    <t>GESTIÓN TÉCNICA DE PRODUCCIÓN  E INTERVENCIÓN DE LA MALLA VIAL LOCAL</t>
  </si>
  <si>
    <t>APOYO INTERINSTITUCIONAL</t>
  </si>
  <si>
    <t>GIOVANNI ALEJANDRO SIERRA REVELO</t>
  </si>
  <si>
    <t>Un territorio que enfrenta el cambio climático y se ordena alrededor del agua</t>
  </si>
  <si>
    <t>Atender la construcción  y el desarrollo  de obras específicas  que se requieran para complementar la acción de otros organismos y entidades.</t>
  </si>
  <si>
    <t xml:space="preserve">Territorios menos vulnerables </t>
  </si>
  <si>
    <t xml:space="preserve">Territorios menos vulnerables frente a riesgos y cambio climático con acciones integrales. </t>
  </si>
  <si>
    <t>Coordinar y desarrollar acciones que complementen la función de otras entidades distritales, para la atención de emergencias, la mitigación de riesgos y la demolición de inmuebles por amenaza de ruina.</t>
  </si>
  <si>
    <t>70 sitios críticos en zonas de ladera intervenidos con procesos de gestión del riesgo. Incluye obras de mitigación en la zona Altos de la Estancia</t>
  </si>
  <si>
    <t>Fortalecer la reducción de la vulnerabilidad ciudadana con obras de mitigación.</t>
  </si>
  <si>
    <t>Mitigación  de Riesgos por remoción en Masa.</t>
  </si>
  <si>
    <t>1.1.</t>
  </si>
  <si>
    <t>Seguimiento y control a la ejecución de los Convenios Interadministrativos suscritos con otras Entidades y que son inherentes al tema de mitigación.</t>
  </si>
  <si>
    <t xml:space="preserve">
Ejecución y seguimiento  de cinco (5) Convenios Interadministrativos . </t>
  </si>
  <si>
    <t>Equipo técnico, financiero y jurídico de mitigación</t>
  </si>
  <si>
    <t xml:space="preserve">
Cinco (5) Convenios Interadministrativos liquidados</t>
  </si>
  <si>
    <t>1.2.</t>
  </si>
  <si>
    <t>Liquidación de los Convenios Interadministrativos suscritos con otras Entidades y que son inherentes al tema de mitigación.</t>
  </si>
  <si>
    <t>Liquidación de cinco (5) convenios Interadministrativos.</t>
  </si>
  <si>
    <t>1.3.</t>
  </si>
  <si>
    <t>Proceso Precontractual de Licitación Pública para la construcción de obras, que vaya a suscribir la UAERMV,  cuyo objeto este relacionado con procesos de intervención para mitigar el riesgo.</t>
  </si>
  <si>
    <t>Un (1) proceso contractual para la construcción de obras.</t>
  </si>
  <si>
    <t>Un (1) contrato de obra.</t>
  </si>
  <si>
    <t>1.4.</t>
  </si>
  <si>
    <t>Seguimiento, ejecución  y control a las obras,  que haya suscrito la UAERMV cuyo objeto este relacionado con procesos de intervención para mitigar el riesgo.</t>
  </si>
  <si>
    <t>Seguimiento y control a la ejecución de una (1) obra, en puntos críticos determinados como zonas de alto riesgo que requieren ser mitigadas.</t>
  </si>
  <si>
    <t xml:space="preserve">Una (1) Obra  de mitigación por riesgo </t>
  </si>
  <si>
    <t>1.5.</t>
  </si>
  <si>
    <t>Liquidación de los contratos,  que haya suscrito la UAERMV cuyo objeto este relacionado con procesos de intervención para mitigar el riesgo.</t>
  </si>
  <si>
    <t>Liquidación de los contratos de (1) obra, en puntos críticos determinados como zonas de alto riesgo que requieren ser mitigadas.</t>
  </si>
  <si>
    <t xml:space="preserve">Una (1) Obra de mitigación por riesgo </t>
  </si>
  <si>
    <t>1.6.</t>
  </si>
  <si>
    <t>Proceso de Concurso de Méritos Abierto, para la interventoría de obras, que vaya a suscribir la UAERMV, cuyo objeto este relacionado con procesos de intervención para mitigar el riesgo.</t>
  </si>
  <si>
    <t>Un (1) proceso de Concurso de Méritos Abierto para la interventoría de obras.</t>
  </si>
  <si>
    <t>Un (1)  contrato de interventoría</t>
  </si>
  <si>
    <t>1.7.</t>
  </si>
  <si>
    <t>Seguimiento y control de los contratos  de Interventoría, que haya suscrito la UAERMV cuyo objeto este relacionado con procesos de intervención para mitigar el riesgo.</t>
  </si>
  <si>
    <t xml:space="preserve">Seguimiento y control a los contratos de Interventoría,  en puntos críticos determinados como zonas de alto riesgo que requieren ser mitigadas. </t>
  </si>
  <si>
    <t>Un (1) contrato de Interventoría</t>
  </si>
  <si>
    <t>1.8.</t>
  </si>
  <si>
    <t xml:space="preserve">Liquidación a los contratos de interventoría que haya suscrito  la UAERMV cuyo objeto este relacionado con procesos de intervención para mitigar el riesgo. </t>
  </si>
  <si>
    <t xml:space="preserve">Liquidación de los contratos de Interventoría en puntos críticos determinados como zonas de alto riesgo que requieren ser mitigadas. </t>
  </si>
  <si>
    <t>Una (1) Liquidación de contrato de Interventoría.</t>
  </si>
  <si>
    <t>1.9.</t>
  </si>
  <si>
    <t xml:space="preserve">Planeación de Mantenimiento preventivo vial con obras de ingeniería y bioingeniería en puntos críticos. </t>
  </si>
  <si>
    <t>Cinco (5) puntos críticos a intervenir.</t>
  </si>
  <si>
    <t>Equipo técnico de mitigación.
Maquinaria y equipo.</t>
  </si>
  <si>
    <t>1.10.</t>
  </si>
  <si>
    <t xml:space="preserve">Seguimiento y control de Mantenimiento preventivo vial con obras de ingeniería y bioingeniería en puntos críticos. </t>
  </si>
  <si>
    <t>Fortalecimiento del Plan Institucional de Respuesta de Emergencias-PIRE que garantice una atención efectiva, eficiente y eficaz a las emergencias que se presenten en el Distrito.</t>
  </si>
  <si>
    <t>Actualizar y/o socializar el Plan Institucional de Respuesta a Emergencia PIRE</t>
  </si>
  <si>
    <t xml:space="preserve">Mantener actualizado y socializado el PIRE. </t>
  </si>
  <si>
    <t xml:space="preserve">Humano (Directivos, Profesionales y Técnicos de Carrera Administrativa, Trabajadores Oficiales) </t>
  </si>
  <si>
    <t>Documento PIRE y actas de reunión de socialización</t>
  </si>
  <si>
    <t>Contar con la logística para atender las emergencias presentadas y cuantificar los recursos dispuestos por la Unidad en la situación imprevista que dificulte la movilidad o por restitución de espacio público a través de convenios suscritos.</t>
  </si>
  <si>
    <r>
      <t xml:space="preserve">Lograr atención eficiente y efectiva de la emergencia o de la restitución, cuantificando los recursos. </t>
    </r>
    <r>
      <rPr>
        <sz val="12"/>
        <color indexed="10"/>
        <rFont val="Arial"/>
        <family val="2"/>
      </rPr>
      <t/>
    </r>
  </si>
  <si>
    <t>Humano (Directivos, Profesionales y Técnicos de Carrera Administrativa, Trabajadores Oficiales, Contratistas de Prestación de Servicios), Maquinaria, Equipos e Insumos y Materiales.</t>
  </si>
  <si>
    <t>Formatos debidamente diligenciados</t>
  </si>
  <si>
    <t>Apoyo técnico a la demolición de inmuebles que amenazan ruina.</t>
  </si>
  <si>
    <t>Dar repuesta a las solicitudes de apoyo técnico a las demoliciones de inmuebles que amenazan ruina, teniendo en cuenta el previo cumplimiento de los requisitos legales de las solicitudes programadas por las Inspecciones de Policía Locales, con el fin de prestar el apoyo técnico.</t>
  </si>
  <si>
    <t xml:space="preserve">Realizar la visita preliminar para estimar los recursos humanos y maquinaria necesarios. </t>
  </si>
  <si>
    <t>Humano (SPI y OAJ)</t>
  </si>
  <si>
    <t>Informe de demolición o respuesta a las solicitudes de apoyo</t>
  </si>
  <si>
    <t>Fortalecimiento del Sistema Integrado de Gestión y Mejora continua</t>
  </si>
  <si>
    <t xml:space="preserve">Actualizar la documentación y formatos del proceso </t>
  </si>
  <si>
    <t xml:space="preserve">100% de la documentación y los formatos del proceso actualizada aprobada (a primer trimestre: caracterización del proceso) </t>
  </si>
  <si>
    <t>HUMANOS</t>
  </si>
  <si>
    <t xml:space="preserve">Documentos y formatos  del Proceso actualizados y aprobados (con Formato de Novedades y Distribución de Documentos) </t>
  </si>
  <si>
    <t>Realizar las acciones para minimizar los riesgos</t>
  </si>
  <si>
    <t>100% de los riesgos minimizados</t>
  </si>
  <si>
    <t xml:space="preserve">Informe de seguimiento </t>
  </si>
  <si>
    <t xml:space="preserve">Realizar el avance de las actividades del Plan de Acción del Proceso y hacer la entrega a la OAP - Oficina Asesora de Planeación </t>
  </si>
  <si>
    <t>Doce (12) informes de seguimiento de planes de acción entregados en los primeros 10 días hábiles de cada mes  (SUGERENCIA DE CAMBIO)</t>
  </si>
  <si>
    <t xml:space="preserve">Planes de Acción del Proceso diligenciados y enviados a través del correo electrónico institucional a la OAP por el responsable del proceso </t>
  </si>
  <si>
    <t>Realizar avance a los indicadores de cada proceso y Reportar el avance de la ejecución a la OAP</t>
  </si>
  <si>
    <t xml:space="preserve">100% de los indicadores de los procesos reportados a la OAP </t>
  </si>
  <si>
    <t>Formatos de Indicadores avanzados 
Correos</t>
  </si>
  <si>
    <t>Realizar las actividades para el cumplimiento del Plan de Mejoramiento de la Contraloría y Auditoría Interna</t>
  </si>
  <si>
    <t>100% plan de mejoramiento cumplido</t>
  </si>
  <si>
    <t>Informe planes de mejoramiento</t>
  </si>
  <si>
    <t>GESTION TÉCNICA DE PRODUCCIÓN E INTERVENCIÓN DE LA MALLA VIAL LOCAL</t>
  </si>
  <si>
    <t>INTERVENCIÓN DE LA MALLA VIAL LOCAL</t>
  </si>
  <si>
    <t>GIOVANNI ALEJANDRO SIERRA REVELO.</t>
  </si>
  <si>
    <t>Un territorio que enfrenta el cambio climático y se ordena alrededor del agua.</t>
  </si>
  <si>
    <t>Movilidad Humana</t>
  </si>
  <si>
    <t>Ampliación, mejoramiento y conservación del subsistema vial de la ciudad (arterial, intermedia, local, rural)</t>
  </si>
  <si>
    <t>Desarrollar prácticas que optimicen los recursos y mejoren las intervenciones de la malla vial, garantizando el cumplimiento del mandato ciudadano sobre la priorización de vías.</t>
  </si>
  <si>
    <t>Conservación y rehabilitación del 13% de la malla vial local (1080 Km).</t>
  </si>
  <si>
    <t>Optimización de la calidad de las obras definiendo, analizando y mejorando los procesos constructivos y de control.</t>
  </si>
  <si>
    <t>Intervención.</t>
  </si>
  <si>
    <t>Realizar  visita técnica, apiques y ensayos de laboratorio  previo a las intervenciones, de acuerdo a las condiciones encontradas.</t>
  </si>
  <si>
    <t>Reporte de visita técnica para cada segmento a intervenir</t>
  </si>
  <si>
    <t xml:space="preserve">Humano. Equipo Interdisciplinario de profesionales de la UAERMV </t>
  </si>
  <si>
    <t>Reportes</t>
  </si>
  <si>
    <t>Implementar el plan de calidad del proceso de intervención.</t>
  </si>
  <si>
    <t xml:space="preserve">Utilización de Plan de Calidad actualizado, </t>
  </si>
  <si>
    <t>Plan de Calidad</t>
  </si>
  <si>
    <t>Gestionar la capacitación del personal de intervención en temas como: Evaluación y Diagnóstico de la malla vial, procesos constructivos, tipos de materiales, maquinaria, programación, presupuestos, contratación, interventoría y supervisión.</t>
  </si>
  <si>
    <t>Gestionar como mínimo cuatro (4) capacitaciónes durante el periodo</t>
  </si>
  <si>
    <t>Realización de capacitaciones</t>
  </si>
  <si>
    <t>Realizar acompañamiento, seguimiento y control de calidad a la ejecución de las obras durante y después de la intervención.</t>
  </si>
  <si>
    <t xml:space="preserve">Verificación del estado de las obras </t>
  </si>
  <si>
    <t>Realizar comités de seguimiento de las Intervenciones.</t>
  </si>
  <si>
    <t>Comités realizados</t>
  </si>
  <si>
    <t>Actas comités</t>
  </si>
  <si>
    <t>Articulación entre las diferentes dependencias de la umv y con las entidades que participen en la planeación e intervención de la malla vial.</t>
  </si>
  <si>
    <t>Implementar el Instructivo para la recolección, consolidación y reporte de la ejecución de obras.</t>
  </si>
  <si>
    <t>Instructivo implementado en las áreas que intervienen</t>
  </si>
  <si>
    <t>Instructivo</t>
  </si>
  <si>
    <t>Cargue de información generada por instructivo en el sistema de información de las intervenciones de la malla vial</t>
  </si>
  <si>
    <t>Generar el reporte consolidado de las intervenciones</t>
  </si>
  <si>
    <t>Reporte</t>
  </si>
  <si>
    <t>Realizar Comités internos e Interinstitucionales</t>
  </si>
  <si>
    <t>Actas comité</t>
  </si>
  <si>
    <t>Fortalecimiento del control de los costos de intervención de la malla vial.</t>
  </si>
  <si>
    <t>Realizar Programación por cada segmento vial a intervenir.</t>
  </si>
  <si>
    <t xml:space="preserve">Segmentos viales programados </t>
  </si>
  <si>
    <t>Programación</t>
  </si>
  <si>
    <t>Realizar seguimiento y control a los recursos utilizados en obra.</t>
  </si>
  <si>
    <t>Consolidado de los costos de cada segmento vial</t>
  </si>
  <si>
    <t>Informe</t>
  </si>
  <si>
    <t>Gestión Administrativa</t>
  </si>
  <si>
    <t>Operación de Maquinaria</t>
  </si>
  <si>
    <t>Yesid Adrian Pardo Romero</t>
  </si>
  <si>
    <t xml:space="preserve">Fortalecer la capacidad operativa de producción, modernizando y tecnificando el proceso. </t>
  </si>
  <si>
    <t>Conservación y rehabilitación del 13% de la malla vial local (1080 Km)</t>
  </si>
  <si>
    <t>Procedimiento Operación de Maquinaria y Equipos.</t>
  </si>
  <si>
    <t xml:space="preserve">Una (1) plataforma o herramienta de gestión. </t>
  </si>
  <si>
    <t xml:space="preserve">Adecuación de los puestos de trabajo para el proceso de operación de maquinaria. </t>
  </si>
  <si>
    <t>PRODUCCIÓN</t>
  </si>
  <si>
    <t>GIOVANNI ALEJANDRO SIERRA REVELO - YESID ADRIAN PARDO</t>
  </si>
  <si>
    <t>Administrar haciendo buen uso de los recursos de la entidad, de manera transparente, coordinada y efectiva con practicas amigables con el medio ambiente asegurando continuamente el proceso de producción e intervención.</t>
  </si>
  <si>
    <t>Organización de los recursos que garanticen el control de los costos de producción.</t>
  </si>
  <si>
    <t>Producción y despacho de mezcla Asfáltica densa en Caliente.</t>
  </si>
  <si>
    <t>Implementar una metodología de base de datos para el control de los insumos y para la fabricación de productos asfalticos de la entidad.</t>
  </si>
  <si>
    <t>Una (1) base de datos implementada</t>
  </si>
  <si>
    <t>Humanos, técnicos.</t>
  </si>
  <si>
    <t>Base de datos</t>
  </si>
  <si>
    <t>Implementación de procedimientos y herramientas para la gestión y control del proceso de producción</t>
  </si>
  <si>
    <t>Producción y despacho de mezcla Asfáltica densa en Caliente, Procedimiento control de materiales, Procedimiento control de peso de la bascula camionera.</t>
  </si>
  <si>
    <t>Crear una plataforma de gestión que agrupe toda la información referente al proceso de producción, con el fin de facilitar su consulta por todo el personal de la Gerencia.</t>
  </si>
  <si>
    <t>Crear una metodología y/o procedimiento para controlar el archivo de la información magnética del proceso de producción  en el servidor.</t>
  </si>
  <si>
    <t>Un (1) procedimiento y/o metodología.</t>
  </si>
  <si>
    <t xml:space="preserve">Socializaciones de procedimientos, formatos y planes del proceso </t>
  </si>
  <si>
    <t>Cuatro (4) reuniones al año.</t>
  </si>
  <si>
    <t>Actas de reunión.</t>
  </si>
  <si>
    <t xml:space="preserve">Crear una metodología para controlar el archivo físico del proceso de producción. </t>
  </si>
  <si>
    <t>Un (1) procedimiento.</t>
  </si>
  <si>
    <t>Procedimiento</t>
  </si>
  <si>
    <t>Capacitar al personal administrativo y operativo con talleres, para mejorar las prácticas laborales de la UMV.</t>
  </si>
  <si>
    <t>Tres (3) Capacitaciones en el año</t>
  </si>
  <si>
    <t>Listas de asistencia y presentaciones de las capacitaciones</t>
  </si>
  <si>
    <t>Solicitar la adquisición de equipos y muebles para las dependencias de la Gerencia de Producción.</t>
  </si>
  <si>
    <t>un (1) computador, cuatro (4) reguladores, Cuatro (4) estantes.</t>
  </si>
  <si>
    <t>Traslado y adecuación de las instalaciones del laboratorio.</t>
  </si>
  <si>
    <t>Nuevas instalaciones del laboratorio en funcionamiento.</t>
  </si>
  <si>
    <t>Humanos y financieros ($40.000.000)</t>
  </si>
  <si>
    <t>Gestionar la contratación del recurso humano que determine y desarrolle la estructuración para el proceso de acreditación del laboratorio.</t>
  </si>
  <si>
    <t>Manual de calidad del laboratorio</t>
  </si>
  <si>
    <t>Profesional ($80,000,000)</t>
  </si>
  <si>
    <t>Documento elaborado</t>
  </si>
  <si>
    <t>Adquirir una trituradora primaria para la planta de la esmeralda.</t>
  </si>
  <si>
    <t>Una (1) Trituradora adquirida</t>
  </si>
  <si>
    <t>Humanos y financieros ($900.000.000)</t>
  </si>
  <si>
    <t>Contrato de compra de la trituradora</t>
  </si>
  <si>
    <t>Adquirir una bascula para la planta de la esmeralda.</t>
  </si>
  <si>
    <t>Una (1) bascula adquirida</t>
  </si>
  <si>
    <t>Humanos y financieros ($250.000.000)</t>
  </si>
  <si>
    <t>Contrato de compra de la bascula.</t>
  </si>
  <si>
    <t xml:space="preserve">GESTIÓN AMBIENTAL, SOCIAL Y DE ATENCIÓN AL USUARIO </t>
  </si>
  <si>
    <t xml:space="preserve">GIOVANNI ALEJANDRO SIERRA REVELO - KAROL ALDANA </t>
  </si>
  <si>
    <t>ACCIÓN ESTRATÉGICA:  1</t>
  </si>
  <si>
    <t xml:space="preserve">FORTALECIMIENTO DEL CONTROL SOCIAL EN LA POLITICA DE LA MALLA VIAL LOCAL </t>
  </si>
  <si>
    <t>Encuentros con veedores mediante el desarrollo de encuentros de  información referentes al mantenimiento de la malla vial local.</t>
  </si>
  <si>
    <t>Veinte (20) Encuentros con Veedores de malla vial</t>
  </si>
  <si>
    <t xml:space="preserve">Lider social </t>
  </si>
  <si>
    <t xml:space="preserve">establecer canal de comunicación permanente con veedores  para que se conviertan en multiplicadores de informacion. </t>
  </si>
  <si>
    <t>Reuniones con organizaciones de base para fortalecer las acciones de mantenimiento y cuidado de la Malla Vial Local</t>
  </si>
  <si>
    <t>20  Reuniones</t>
  </si>
  <si>
    <t xml:space="preserve">Comunicación permanente con lideres para coadyubar en el programa de sostenibilidad </t>
  </si>
  <si>
    <t xml:space="preserve">POSICIONAMIENTO DE LA POLITICA DE LA MALLA VIAL LOCAL FRENTE A LA CIUDADANIA </t>
  </si>
  <si>
    <t>Planear, gestionar y ejecutar las diferentes acciones para la entrega de las vías intervenidas por la UMV y convenios a  la comunidad para fortalecer el sentido de lo público</t>
  </si>
  <si>
    <t xml:space="preserve">Entregar 15 obras de gran impacto local o distrital </t>
  </si>
  <si>
    <t>Lider Social, técnico y financiero</t>
  </si>
  <si>
    <t xml:space="preserve">Registro Audiovisual. </t>
  </si>
  <si>
    <t xml:space="preserve">Elaborar  un documento que permita evidenciar el impacto, social, ambietal y economico  que generan las intervenciones de la UAERMV.  </t>
  </si>
  <si>
    <t xml:space="preserve">Entregar un documento  que evidencie el impacto de las  intervenciones de la UAERMV. </t>
  </si>
  <si>
    <t xml:space="preserve">Humano, tecnico y financiero </t>
  </si>
  <si>
    <t xml:space="preserve">Documento </t>
  </si>
  <si>
    <t>FORTALECIMIENTO DE LA GESTION SOCIAL Y ATENCION AL USUARIO</t>
  </si>
  <si>
    <t>Realizar Gestión Social en los frentes de obra con el fin de mitigar el impacto de las obras.</t>
  </si>
  <si>
    <t xml:space="preserve"> 100 %  de socializaciones Realizadas</t>
  </si>
  <si>
    <t>Humanos (20 Gestores Sociales) y técnicos (camaras de fotografía.</t>
  </si>
  <si>
    <t>Formatos de Gestión Social.</t>
  </si>
  <si>
    <t>Elaboración Actas de Vecindad, formatos de Gestión Social y de Terminación de las obras.</t>
  </si>
  <si>
    <t>100% de Actas Realizadas</t>
  </si>
  <si>
    <t>Humanos (los mismos Gestores), técnicos y de insumos (papelería e impresión )</t>
  </si>
  <si>
    <t>Actas de Vecindad</t>
  </si>
  <si>
    <t>Aplicar Encuestas de Satisfacción a los Usuarios de los Segmentos Viales intervenidos.</t>
  </si>
  <si>
    <t>Encuestas realizadas en el 100% de los frentes de obra terminados.</t>
  </si>
  <si>
    <t>Encuestas sistematizadas</t>
  </si>
  <si>
    <t>Recepcionar y tramitar las quejas y solicitudes de los usuarios en los frentes de obra</t>
  </si>
  <si>
    <t xml:space="preserve">Atender 100% de los PQRS </t>
  </si>
  <si>
    <t>comunicaciones respuesta a los PQRS</t>
  </si>
  <si>
    <t>3.5</t>
  </si>
  <si>
    <t>Realizar campañas anticorrupción.</t>
  </si>
  <si>
    <t>Capacitar a 100% de Gestores Sociales</t>
  </si>
  <si>
    <t>Profesional y OCI.</t>
  </si>
  <si>
    <t>Programar campañas.</t>
  </si>
  <si>
    <t xml:space="preserve">GESTION AMBIENTAL </t>
  </si>
  <si>
    <t>Actualizar el Plan Institucional de Gestión Ambiental y sus anexos de acuerdo con la Resolución 242 de 2014</t>
  </si>
  <si>
    <t>Programa PIGA actualizado</t>
  </si>
  <si>
    <t>Profesional en el área ambiental de planta</t>
  </si>
  <si>
    <t>Documento PIGA</t>
  </si>
  <si>
    <t>Verificar la limpieza y protección del 100% de los sumideros de las intervenciones de la UMV</t>
  </si>
  <si>
    <t>Limpiar y proteger el 100% de los sumideros presentes en los frentes de obra</t>
  </si>
  <si>
    <t>Profesionales OPS en el área ambiental, vehiculo</t>
  </si>
  <si>
    <t>Sumideros 100% Limpios y protegidos</t>
  </si>
  <si>
    <t xml:space="preserve"> Realizar 04 mantenimientos a la trampa de grasa del lavadero de vehículos .</t>
  </si>
  <si>
    <t>4 Mantenimientos</t>
  </si>
  <si>
    <t>Profesional en el área ambiental de apoyo, cuadrilla ambiental</t>
  </si>
  <si>
    <t>Informes de mantenimiento - registro fotográfico</t>
  </si>
  <si>
    <t>Realizar 11 inspecciones a las redes hidrosanitarias  con el fin de detectar fugas y efectuar la respectiva reparación.(Control pérdidas y desperdicios)</t>
  </si>
  <si>
    <t xml:space="preserve">Realizar 11 inspecciones </t>
  </si>
  <si>
    <t>Profesional en el área ambiental de planta, cuadrilla ambiental</t>
  </si>
  <si>
    <t xml:space="preserve">Formato registro 11 inspecciones </t>
  </si>
  <si>
    <t>4.5,</t>
  </si>
  <si>
    <t xml:space="preserve">Gestionar el cambio de llaves de alto consumo por los  implementos de bajo consumo de agua </t>
  </si>
  <si>
    <t>Cambio del 50% de sistemas por implementos de alto consumo</t>
  </si>
  <si>
    <t xml:space="preserve">Profesional en el área ambiental </t>
  </si>
  <si>
    <t>50% de equipos  de bajo consumo  instalados</t>
  </si>
  <si>
    <t>Realizar tres (3) campañas de sensibilizacion sobre uso eficiente del agua</t>
  </si>
  <si>
    <t>Realizar 3 campañas de  sensibilizacion</t>
  </si>
  <si>
    <t>Profesional en el área ambiental de apoyo</t>
  </si>
  <si>
    <t>Presentaciones, listado de asistencia, volantes, afiches, correos</t>
  </si>
  <si>
    <t>Ralizar 2 jornadas de limpieza de luminarias en la sede administrativa y operativa</t>
  </si>
  <si>
    <t>2  jornadas</t>
  </si>
  <si>
    <t>Informes de jornada - registro fotográfico</t>
  </si>
  <si>
    <t>4.8</t>
  </si>
  <si>
    <t xml:space="preserve">Realizar 11 inspecciones a luminarias, redes y equipos  para prevenir y/o evitar pérdidas de energía. (Control pérdidas y desperdicios). </t>
  </si>
  <si>
    <t>Formato registro  inspecciones</t>
  </si>
  <si>
    <t>4.9</t>
  </si>
  <si>
    <t>Gestionar el cambio del 50% de bombillas incandescentes por bombillas o lámparas ahorradoras de energía específicamente bombillas o lámparas fluorescentes compactas de alta eficiencia</t>
  </si>
  <si>
    <t>Cambio del 50% de bombillas incandescentes por bombillas o lámparas ahorradoras de energía</t>
  </si>
  <si>
    <t>50% de bombillas incandescentes cambiadas por bombillas o lámparas ahorradoras de energía</t>
  </si>
  <si>
    <t>4.10</t>
  </si>
  <si>
    <t>Realizar tres campañas de sensibilizacion sobre uso eficiente de energía</t>
  </si>
  <si>
    <t xml:space="preserve">Realizar 3 campañas de sensibilización </t>
  </si>
  <si>
    <t>4.11</t>
  </si>
  <si>
    <t>Realizar  separación de Residuos Ordinarios, Reciclables y Peligrosos</t>
  </si>
  <si>
    <t>80% de los residuos generados en la UMV con adecuada separación.</t>
  </si>
  <si>
    <t xml:space="preserve">Informes </t>
  </si>
  <si>
    <t>4.12</t>
  </si>
  <si>
    <t>Realizar 3 campañas de sensibilizacion sobre Manejo y Separación de residuos en la fuente</t>
  </si>
  <si>
    <t>Realizar 3 campañas de sensibilización</t>
  </si>
  <si>
    <t>Presentaciones, listado de asistencia, volantes, afiches, correos, otros</t>
  </si>
  <si>
    <t>4.13</t>
  </si>
  <si>
    <t>Realizar 1 mantenimiento mensual a los  Puntos Ecológicos .</t>
  </si>
  <si>
    <t xml:space="preserve"> 1 mantenimiento mensual a los  puntos ecológicos </t>
  </si>
  <si>
    <t>fotografías, formato.</t>
  </si>
  <si>
    <t>4.14</t>
  </si>
  <si>
    <t>Actualizar el PGIR - RESPEL</t>
  </si>
  <si>
    <t>Actualización PGIR - RESPEL</t>
  </si>
  <si>
    <t>Documento</t>
  </si>
  <si>
    <t>4.15</t>
  </si>
  <si>
    <t>Actualizar el Plan de Manejo de Residuos de Construcción y Demolición</t>
  </si>
  <si>
    <t>Actualizar un (1)  Plan de RCD de la UMV</t>
  </si>
  <si>
    <t xml:space="preserve">Plan de RCD actualizado </t>
  </si>
  <si>
    <t>4.16</t>
  </si>
  <si>
    <t>Reportar  Ios Residuos de Construcción y Demolición  (RCD) para el manejo de escombros produccidos  por la intervenciones directas a la Secretaría de Ambiente</t>
  </si>
  <si>
    <t>Disponer el 100% de RCD en sitios autorizados.</t>
  </si>
  <si>
    <t>Profesional en el área ambiental de apoyoa</t>
  </si>
  <si>
    <t>4.17</t>
  </si>
  <si>
    <t>Verificar la vigencia de los certificados de revisión técnico mecánica y de gases de los vehículos de la UMV,</t>
  </si>
  <si>
    <t>100% de los vehículos de la UMV con revisión técnico mecánica aprobada</t>
  </si>
  <si>
    <t>certificados de revisón tecnico mecánica</t>
  </si>
  <si>
    <t>4.18</t>
  </si>
  <si>
    <t>Gestionar la autorización de uso de publicidad exterior visual de los vehículos de la entidad</t>
  </si>
  <si>
    <t>Autorización PEV del 70% del parque automotor de la UMV</t>
  </si>
  <si>
    <t>Autorización</t>
  </si>
  <si>
    <t>4.19</t>
  </si>
  <si>
    <t>Realizar 1  mantenimiento mensual a las jardineras ubicadas en la sede operativa  (poda, deshierbe, plateo, fertilización).</t>
  </si>
  <si>
    <t>4.20</t>
  </si>
  <si>
    <t>Proteger las zonas verdes e individuos arboreos en los frentes de obras</t>
  </si>
  <si>
    <t>Proteger el 100% de las zonas verdes e individuos arbóreos</t>
  </si>
  <si>
    <t>Profesionales OPS en el área ambiental de apoyo, cuadrilla ambiental</t>
  </si>
  <si>
    <t>Fotografías e informes</t>
  </si>
  <si>
    <t>4.21</t>
  </si>
  <si>
    <t>Realizar una jornada de reforestación y/o limpieza en zonas aledañas o terrenos de la Entidad que requieran mejorar su aspecto o su cobertura vegetal</t>
  </si>
  <si>
    <t>01 jornada de reforestación realizada</t>
  </si>
  <si>
    <t>Fotos</t>
  </si>
  <si>
    <t>4.22</t>
  </si>
  <si>
    <t>Gestionar con los proveedores de luminarias, tonners y llantas, un acuerdo post consumo, que garantice a la UMV devolver los residuos generados de estos elementos para que se les realice una disposicion final acorde con la normatividad,</t>
  </si>
  <si>
    <t>50% de llantas, tonners y luminarias usadas devueltas al proveedor y con certificación de disposición final,</t>
  </si>
  <si>
    <t>Profesional en el área ambiental de planta y de apoyo</t>
  </si>
  <si>
    <t>4.23</t>
  </si>
  <si>
    <t>Gestionar la aplicación de criterios ambientales en  los procesos de contratación  y compras que realice la UMV.</t>
  </si>
  <si>
    <t>Aplicación de  criterios ambientales en el 100% de los procesos de contratación y de compras que realice la UMV</t>
  </si>
  <si>
    <t>Contratos</t>
  </si>
  <si>
    <t>4.24</t>
  </si>
  <si>
    <t>Imprimir junto con el material informativo de la UMV, mensajes de ecoeficiencia y buenas prácticas ambientales que pueden aplicar los ciudadanos en la conservación y mantenimiento de las vías,</t>
  </si>
  <si>
    <t>100% de material impreso con mensajes de ecoeficiencia en todos los frentes de obra</t>
  </si>
  <si>
    <t>Mterial informativo</t>
  </si>
  <si>
    <t>4.25</t>
  </si>
  <si>
    <t>Verificar el cumplimiento con la ejecucion del PMT(Plan de manejo de trafico)respecto a la señalizacion y encerramiento en los diferentes frentes de obra</t>
  </si>
  <si>
    <t>Realizar seguimiento a la aprobación e implementación del 100% de los PMT</t>
  </si>
  <si>
    <t>Informe de seguimiento</t>
  </si>
  <si>
    <t>4.26</t>
  </si>
  <si>
    <t>Elaborar  Informe de  Huella de Carbono Corporativo de la UMV de acuerdo con los lineamientos dados por la SDA</t>
  </si>
  <si>
    <t>Elaborar un (1) Informe de Huella de Carbono de la UMV</t>
  </si>
  <si>
    <t>Documento termi</t>
  </si>
  <si>
    <t>4.27</t>
  </si>
  <si>
    <t xml:space="preserve">Hacer seguimiento a la consecusión del permiso de emisiones atmosféricas de la Planta de Asfalto de la UMV </t>
  </si>
  <si>
    <t>Obtener (1) permiso de emisiones atmosféricas expedida por la autoridad ambiental competente</t>
  </si>
  <si>
    <t>permiso de emisiones atmosféricas expedida por la autoridad ambiental competente</t>
  </si>
  <si>
    <t>PLANIFICACIÓN DEL DESARROLLO DE LA MALLA VIAL LOCAL</t>
  </si>
  <si>
    <t>Estrategia: Identificar y aplicar instrumentos de Participación Ciudadana para la Planificación que contribuyan al Desarrollo de la Malla Vial Local</t>
  </si>
  <si>
    <t xml:space="preserve">Mejorar la Gestión Técnica </t>
  </si>
  <si>
    <t>Evaluación de Vías</t>
  </si>
  <si>
    <t xml:space="preserve">Elaborar una metodología para diseñar la estrategia de intervenciones de la misionalidad de la UAERMV en la malla vial local  </t>
  </si>
  <si>
    <t>1 documento</t>
  </si>
  <si>
    <t>Metodología elaborada</t>
  </si>
  <si>
    <t>Actualizar la información que se tiene de los prediagnósticos de la SMVL para identificar el estado de vías vehiculares locales con base en el tipo de superficie(%en flexible, % en rigido, % en articulado, % en afirmado)</t>
  </si>
  <si>
    <t xml:space="preserve"> Información actualizada y listados  de resultados</t>
  </si>
  <si>
    <t>Planos por cuadrantes o subcuadrantes,listados y bases de datos</t>
  </si>
  <si>
    <t>Realizar recorridos de diagnóstico visual  en la malla vial local  con el fin de seleccionar las vias susceptiples de intervención con el programa Acciones de Movilidad y/o con el programa de parcheo mecanizado por aplicacion de mezca en frio  a presion por  inyección neumática.</t>
  </si>
  <si>
    <t xml:space="preserve">2 Informes de diagnóstico de vías </t>
  </si>
  <si>
    <t>Informe de avance de localidades programadas para ejecutar a traves de los Programas</t>
  </si>
  <si>
    <t>Generar listados de vías del Plan 75/100 y otras susceptiples que cumpla criterios para el  Programa de Vias para Superar la Segregación</t>
  </si>
  <si>
    <t>1 Listado de vías</t>
  </si>
  <si>
    <t>Listado de vías preseleccionadas por sectores</t>
  </si>
  <si>
    <t>Realizar recorridos de diagnóstico visual  en las vías preseleccionadas susceptiples de intervención en la Etapa 2 del Programa Vias para Superar la Segregación</t>
  </si>
  <si>
    <t>1 Informe de preselección de ejes viales</t>
  </si>
  <si>
    <t>Informe de preselección de ejes viales a ejecutar a través del Programa</t>
  </si>
  <si>
    <t>Ajustar el modelo de priorización para la planificación operativa misional de la Entidad</t>
  </si>
  <si>
    <t>1 Modelo ajustado</t>
  </si>
  <si>
    <t>*Profesionales de Planta</t>
  </si>
  <si>
    <t>Documento ajustado para aprobación del SIG</t>
  </si>
  <si>
    <t>Determinar viabilidad técnica, realizar filtros en SIGIDU  y otras Entidades y solicitud de reservas para definir cantidad de ejes viales priorizados de acuerdo con el presupuesto disponible  del Programa Vias para Superar la Segregación</t>
  </si>
  <si>
    <t>1 Listado de segmentos viabilizados</t>
  </si>
  <si>
    <t>Listado de segmentos viabilizados para solicitud de reservas</t>
  </si>
  <si>
    <t>1.8</t>
  </si>
  <si>
    <t>Evaluar y determinar viabilidad técnica de segmentos priorizados para ser intervenidos por misionalidad  a traves del programa de acciones de movilidad y/o actividades de mantenimiento periódico</t>
  </si>
  <si>
    <t>4 Informes de ejes priorizados</t>
  </si>
  <si>
    <t>Informes de ejes viales priorizados para incluir en los programas de la misionalidad de la Entidad</t>
  </si>
  <si>
    <t>1.9</t>
  </si>
  <si>
    <t>Programar  y realizar de acuerdo con los  recursos  disponibles, las actividades  de estudios de tránsito y  de exploración geotécnica) para elaborar los estudios y diseños de estructura de pavimento en los segmentos que lo requieran</t>
  </si>
  <si>
    <t>60 Km/carril</t>
  </si>
  <si>
    <t>Kilómetros/carril de segmentos viales con diseño de estructura</t>
  </si>
  <si>
    <t>1.10</t>
  </si>
  <si>
    <t>Realizar los levantamientos topograficos, elaboración de diseños geométricos y/o parametrizaciones geométricas   y/o seguimiento mediante replanteo topográfico, y localización directa por parte de la UAERMV.</t>
  </si>
  <si>
    <t>40 Km/carril</t>
  </si>
  <si>
    <t xml:space="preserve">Kilómetros/carril  de CIVs  con topografias y diseños geométricos </t>
  </si>
  <si>
    <t>1.11</t>
  </si>
  <si>
    <t>Actualizar los Análisis de Precios Unitarios (APUs) de las metas fisicas a ejecutar con recursos de la misionalidad de la Entidad</t>
  </si>
  <si>
    <t>2 Informes de actualización de precios</t>
  </si>
  <si>
    <t>Informe de avance actualización de APUs</t>
  </si>
  <si>
    <t>1.12</t>
  </si>
  <si>
    <t>Realizar visitas técnicas de evaluación de vias, cuando asi se requiera  de acuerdo con las  competencia de la UMV y dar respuesta a los grupos de interés</t>
  </si>
  <si>
    <t>12 Informes de visita técnica</t>
  </si>
  <si>
    <t xml:space="preserve">Informes de visita técnica </t>
  </si>
  <si>
    <t>1.13</t>
  </si>
  <si>
    <t>Establecer la programación y seguimiento de los segmentos viales  de rehabilitación y mantenimiento  de la misionalidad  de la Entidad, incluye Convenio 1292 de 2012</t>
  </si>
  <si>
    <t>4 Informes de avance</t>
  </si>
  <si>
    <t>Informe de avance de programación</t>
  </si>
  <si>
    <t>1.14</t>
  </si>
  <si>
    <t>Formular y realizar seguimiento a  planes de manejo de tránsito según la  programación de los segmentos viales a intervenir con recursos de la Entidad,incluye Convenio 1292 de 2012</t>
  </si>
  <si>
    <t>Informe de avance de gestiones de PMT</t>
  </si>
  <si>
    <t>1.15</t>
  </si>
  <si>
    <t>Desarrollar e Implementar un sistema de información articulado con el Proceso de Tecnología de la Información y Sistemas de la Entidad para la depuración de bases de datos, que permita realizar consultas individuales y grupales de los segmentos viales visitados, priorizados e  intervenidos por la UAERMV</t>
  </si>
  <si>
    <t>2 Informes de avance</t>
  </si>
  <si>
    <t>Informe de avance de la implementacion de consultas a la   Base de Datos</t>
  </si>
  <si>
    <t>ACCIÓN ESTRATÉGICA:2</t>
  </si>
  <si>
    <t>Fortalecer la asistencia técnica  a las  localidades</t>
  </si>
  <si>
    <t>Asistencia Técnica a Localidades</t>
  </si>
  <si>
    <t>Producir informes ejecutivos de avance de las vias priorizadas en los cabildos  de participación  ciudadana y misionalidad</t>
  </si>
  <si>
    <t>10 Informes ejecutivos</t>
  </si>
  <si>
    <t>Informes ejecutivos por localidad</t>
  </si>
  <si>
    <t>Atender proposiciones del Concejo Distrital y citaciones convocadas por grupos de interes como las Juntas administradoras  Locales y demás entes Distritales.</t>
  </si>
  <si>
    <t>12 Informes de requerimientos</t>
  </si>
  <si>
    <t>Informe de requerimientos gestionados de competencia de la SMVL</t>
  </si>
  <si>
    <t xml:space="preserve">Dar asistencia técnica a las Alcaldias  Locales del D.C. en la focalización de recursos de la vigencia 2015 para la planeación de la inversión relacionada con la rehabilitación y mantenimiento de la malla vial local </t>
  </si>
  <si>
    <t>19 Documentos y/o evidencias</t>
  </si>
  <si>
    <t>Documentos y evidencias de asitencia técnica brindada por localidad</t>
  </si>
  <si>
    <t>Investigar estrategicamente y desarrollar actividades cientificas para innovación  y/o experimentación de Tecnologías No Convencionales</t>
  </si>
  <si>
    <t xml:space="preserve">Investigacion Estratégica </t>
  </si>
  <si>
    <t xml:space="preserve">Coordinar la programación, ejecución y seguimiento en la construcción de tramos de prueba  diseñados en el Contrato 183 del 2012  para la UAERMV con el acompañamiento de la Universidad Nacional de Colombia. Enviar informes de avance  a la Dirección General  y a la Subdirección de Produccion e Intervención </t>
  </si>
  <si>
    <t>Profesionales de Planta</t>
  </si>
  <si>
    <t>Informes de avance,control y seguimiento a los tramos de prueba</t>
  </si>
  <si>
    <t>Establecer las actividades e insumos necesarios para la producción de mezclas tibias y modificadas en la planta de asfaltos de propiedad de  la UAERMV</t>
  </si>
  <si>
    <t>1 Documento</t>
  </si>
  <si>
    <t xml:space="preserve">Identificar un proyecto de investigacion  de nuevas tecnologias y/o tecnologías no convencionales en materia de reciclaje y reutilización  matariales de las capas  granulares existentes y/ o residuos de construcción  para el mejoramiento  de la malla vial  local </t>
  </si>
  <si>
    <t>1 Proyecto</t>
  </si>
  <si>
    <t>Proyecto Identificado</t>
  </si>
  <si>
    <t>Realizar la supervisión a la tecnología de parcheo mecanizado con inyección a presión neumática en la malla vial</t>
  </si>
  <si>
    <t>12 Informes</t>
  </si>
  <si>
    <t>Informes mensuales de supervisión</t>
  </si>
  <si>
    <t>Efectuar seguimiento,  y reporte sobre el avance en la aplicación  de nuevas tecnologías (Grano de caucho reciclado y otras)</t>
  </si>
  <si>
    <t>4 Reportes de avance</t>
  </si>
  <si>
    <t xml:space="preserve">*Profesionales de planta
</t>
  </si>
  <si>
    <t>Reportes de avance de áreas intervenidas</t>
  </si>
  <si>
    <t>Indentificar instituciones de Educación Superior  públicas o privadas interesadas en el desarrollo de actividades científicas y de cooperación investigativa asi como los requerimientos para presentar ideas conceptuales de Proyectos</t>
  </si>
  <si>
    <t>3 Reportes de avance</t>
  </si>
  <si>
    <t>Reportes de avance de gestión realizada</t>
  </si>
  <si>
    <t>ACCIÓN ESTRATÉGICA:4</t>
  </si>
  <si>
    <t>Gestión Técnica de Mejoramiento de la Malla Vial Local</t>
  </si>
  <si>
    <t>Comercialización de Servicios</t>
  </si>
  <si>
    <t>Subdirección Técnica de Mejoramiento de la Malla Vial Local - SMVL</t>
  </si>
  <si>
    <t xml:space="preserve"> Un territorio que enfrenta el cambio climático y se ordena alrededor del agua.</t>
  </si>
  <si>
    <t>Mejorar la Malla Vial Local priorizada a partir de los Presupuestos Participativos fortaleciendo la participación ciudadana.</t>
  </si>
  <si>
    <t>Movilidad Humana: dará prioridad en el siguiente orden: a las y los peatones, las y los ciclistas, al transporte masivo sobre el vehículo particular y a la introducción de la energía eléctrica en el transporte masivo.</t>
  </si>
  <si>
    <t xml:space="preserve">Ampliación, mejoramiento y consevación del subsistema vial de la ciudad (arterial, intermedia, local y rural). </t>
  </si>
  <si>
    <t xml:space="preserve"> Atender y mantener  la demanda actual de bienes y servicios.</t>
  </si>
  <si>
    <t xml:space="preserve"> IDENTIFICACION DE SERVICIOS</t>
  </si>
  <si>
    <t>PROCEDIMIENTO DE DISEÑO, APLICACIÓN Y EVALUACIÓN DE ESTRATEGIAS DE COMERCIALIZACIÓN</t>
  </si>
  <si>
    <t>Realizar el levantamiento de información de  los servicios disponibles actuales y proyectados de la UAERMV</t>
  </si>
  <si>
    <t>Realizar encuestas a 10 areas de la entidad  y obtener los registros completos de estudio</t>
  </si>
  <si>
    <t xml:space="preserve">(5 profesionales  $23,437,500.00  / mes) </t>
  </si>
  <si>
    <t>Encuestas</t>
  </si>
  <si>
    <t>Realizar tabulación y consolidación de la información</t>
  </si>
  <si>
    <t>Realizar  1  tabulación y consolidacion de  la informacion  recolectada al 100%</t>
  </si>
  <si>
    <t>Matriz</t>
  </si>
  <si>
    <t>Aprobación en conjunto por parte de las areas funcionales  de los servicios resultantes</t>
  </si>
  <si>
    <t>Documento aprobacion por los responsables</t>
  </si>
  <si>
    <t>Documento aprobación</t>
  </si>
  <si>
    <t>Realizar factibilidad  de los servicios  aprobados,  estara compuesto  por capitulos (Estudio mercado, técnico, juridico y  financiero)</t>
  </si>
  <si>
    <t>Realizar 1 documento de factibilidad de los productos y sevicios de la entidad</t>
  </si>
  <si>
    <t>documento de factibilidad</t>
  </si>
  <si>
    <t xml:space="preserve">Socializar  documento de factibilidad a las areas involucradas </t>
  </si>
  <si>
    <t>Realizar una presentacion en  power point  e  informe  de  resultados</t>
  </si>
  <si>
    <t>presentacion acta  de socialización</t>
  </si>
  <si>
    <t>Aprobacion  y actualización  portafolio de servicios</t>
  </si>
  <si>
    <t>Obtener la aprobación por parte de la dirección</t>
  </si>
  <si>
    <t>portafolio</t>
  </si>
  <si>
    <t xml:space="preserve">  ESTRUCTURAR LOS ESTUDIOS DEL SECTOR DE LOS INSUMOS REQUERIDOS </t>
  </si>
  <si>
    <t>DISEÑO, APLICACIÓN Y EVALUACIÓN DE  ESTRATEGIAS DE COMERCIALIZACIÓN - PROCEDIMIENTO ESTUDIOS DEL SECTOR- PROCEDIMIENTO ATENCION AL CLIENTE</t>
  </si>
  <si>
    <t>Realizar los estudios del sector de los productos y/o servcios aprobados para comercializar</t>
  </si>
  <si>
    <t>1 documento que contenga los estudios del sector</t>
  </si>
  <si>
    <t>Documento estudio del sector</t>
  </si>
  <si>
    <t>Realizar los estudios del sector de las areas funcionales de la UAERMV</t>
  </si>
  <si>
    <t>Elaborar, Administrar y Mantener actualizada una base de datos que contenga información de los insumos requeridos para desarrollar las actividades propias de la entidad</t>
  </si>
  <si>
    <t>1 Base de datos actualizada</t>
  </si>
  <si>
    <t>Base de datos consolidada (historico UMV, estudios del sector y otras entidades.) (descripción del item, unidad de medida, cantidad y valor.)</t>
  </si>
  <si>
    <t>Medir la satisfaccion del cliente y cumplimiento de metas de la gestión comercial y de mercadeo efectivo de los servicios.</t>
  </si>
  <si>
    <t>Realizar Encuesta  a las 20 localidades de la ciudad de bogota  para medir la  satisfacción de los  clientes  de la UAERMV</t>
  </si>
  <si>
    <t>Informe encuesta</t>
  </si>
  <si>
    <t>Diseñar estrategias para la gestión comercial y de mercadeo efectivo de los servicios a comercializar.</t>
  </si>
  <si>
    <t>Realizar: 1 analisis Dofa de la entidad,1 Matriz consolidación de los datos, 1 Documento de  Diseño de estrategias</t>
  </si>
  <si>
    <t>Documento: técnicas de comercialización</t>
  </si>
  <si>
    <t>Realizar el levantamiento  de la  información (precios,contratos, áreas de intervención, prorrogas, caducidades) con la entidades que demanda y/o ofertan los productos y/o servicios que ofrece la UAERMV</t>
  </si>
  <si>
    <t xml:space="preserve">Realizar 20 encuestas y obtener los registros de todas las entidades planeadas </t>
  </si>
  <si>
    <t>Encuestas estudio</t>
  </si>
  <si>
    <t>Realizar  la consolidación y comparación de la información obtenida de la informacion levantada de  la investigacion realizada en las alcaldias</t>
  </si>
  <si>
    <t>Realizar 1 tabulación  y una  matriz de  análisis de los escenarios de la informacion de 20 localidades</t>
  </si>
  <si>
    <t>Documento de análisis.</t>
  </si>
  <si>
    <t>Realizar comparativo   de Analisis de precios unitarios (APU)  de lo planeado VS lo ejecutado de los  programas,  proyectos o convenios realizados por la UAERMV</t>
  </si>
  <si>
    <t xml:space="preserve">Realizar el comparativo  del 40% de los proyectos  de acuerdo con las actividades representaivas dentro de los procesos de intervención. </t>
  </si>
  <si>
    <t xml:space="preserve">(2 profesionales  $12.000.000.00  / mes) </t>
  </si>
  <si>
    <t>informe de Resultados</t>
  </si>
  <si>
    <t>Socialización del informe de resultados las áreas involucradas</t>
  </si>
  <si>
    <t>Realizar 1 informe para consulta a las áreas involucradas.</t>
  </si>
  <si>
    <t xml:space="preserve"> presentación e informe de socializacion</t>
  </si>
  <si>
    <t>GESTIÓN ESTRATÉGICA</t>
  </si>
  <si>
    <t>SISTEMA INTEGRADO DE GESTIÓN</t>
  </si>
  <si>
    <t>JEFE OFICINA ASESORA DE PLANEACIÓN</t>
  </si>
  <si>
    <t xml:space="preserve"> Fortalecimiento de la Función Administrativa y Desarrollo Institucional</t>
  </si>
  <si>
    <t xml:space="preserve"> Sistemas de mejoramiento de la gestión y de la capacidad operativa de las Entidades </t>
  </si>
  <si>
    <t>Implementar el Sistema Integrado de Gestión en el marco de la norma NTD-SIG 001: 2011</t>
  </si>
  <si>
    <t xml:space="preserve"> Implementación del SIG en el 100% de las entidades del Distrito Capital </t>
  </si>
  <si>
    <t>Apropiación, fortalecimiento y consolidación del sistema integrado de gestión de la Entidad.</t>
  </si>
  <si>
    <t>cuatro (4) actividades de sensibilización y/o socialización sobre la TERMINACIÓN de la implementación de los requisitos de la NTD SIG 001:2011 (una actividad trimestral)</t>
  </si>
  <si>
    <t>Cuatro (4) listados de asistencia a Reuniones de Equipos SIG  (2 por trimestre a Directivo y Operativo)</t>
  </si>
  <si>
    <t>Atención del 100% de las solicitudes de acompañamiento a la Oficina de Control Interno, quien realizará la verificación y evaluación de los requisitos</t>
  </si>
  <si>
    <t>100% de solicitudes atendidas</t>
  </si>
  <si>
    <t>100% de procesos acompañados que tengan actividades dentro de SIG</t>
  </si>
  <si>
    <t>Informe de seguimiento y diagnóstico, informe de cumplimiento de requistos con evidencias</t>
  </si>
  <si>
    <t>100% de procesos acompañados que tengan actividades dentro del MECI</t>
  </si>
  <si>
    <t>Informe de seguimiento y diagnóstico con evidencias de los elementos del MECI</t>
  </si>
  <si>
    <t>1 informe semestral solicitado a la Gerencia GASA: Proceso GSCA - Procedimiento: "GSCA-PR-004 Procedimiento Gestión Ambiental en Obra"</t>
  </si>
  <si>
    <t>2 Informes del PIGA consolidados, que se presentan a la Equipo Directivo SIG</t>
  </si>
  <si>
    <t>Planificación, armonización, seguimiento y control de los componentes del SIG.</t>
  </si>
  <si>
    <t>Atención del 100% de las solicitudes de acompañamiento metodológico para actualización de procesos, que sean solicitadas por los responsables de procesos:
1:PES - 2:SIG - 3:PDV - 4:CSE -5:AII - 6:PRO - 7:IMV - 8:GSCA -9:ACI - 10:ODM - 11:THU - 12:ABI - 13:FIN - 14:GDO - 15:SIT - 16:CON - 17:JUR - 18:CMG:</t>
  </si>
  <si>
    <t>Mapa de Riesgos de los 18 procesos actualizado</t>
  </si>
  <si>
    <t>18 mapas de riesgos de procesos actualizados y aprobados por Representante de la Alta Dirección</t>
  </si>
  <si>
    <t xml:space="preserve">Revisar  el documento: "SIG-MA-002 Manual-Guía Administración del Riesgo UMV y Anticorrupción"  (metodología y política)
Actualizar el documento: "SIG-MA-003 Manual Procesos y Procedimientos" </t>
  </si>
  <si>
    <t>1  "Guía de Administración de Riesgos UAERMV y Anticorrupción" revisada y actualizada por Representante de la Alta Dirección</t>
  </si>
  <si>
    <t xml:space="preserve">Aplicar los formatos: 
"SIG-FM-006 Formato Sondeo de Satisfacción Cliente Interno" (segundo semestre 2014)
"SIG-FM-005 Formato Encuesta de Satisfacción Cliente Interno" (primer semestre 2015) </t>
  </si>
  <si>
    <t>Informe semestral de encuesta, presentada ante el Equipo Directivo SIG</t>
  </si>
  <si>
    <t>Hoja de vida de Indicadores actualizados y aprobados por Representante de la Alta Dirección</t>
  </si>
  <si>
    <t>Un informe anual SIG</t>
  </si>
  <si>
    <t>Informe de Gestión Final SIG presentado al Equipo Directivo SIG</t>
  </si>
  <si>
    <t>ACCIÓN ESTRATÉGICA:3</t>
  </si>
  <si>
    <t>PLANEACIÓN ESTRATÉGICA</t>
  </si>
  <si>
    <t>OFICINA ASESORA DE PLANEACIÓN-MARTHA PATRICIA AGUILAR COPETE</t>
  </si>
  <si>
    <t xml:space="preserve"> Consolidar y Modernizar Organizacionalmente la UMV-Fortalecer la Gestión Institucional</t>
  </si>
  <si>
    <t>Reformular los elementos estratégicos de la entidad tomando como referente el plan de desarrollo Bogotá Humana</t>
  </si>
  <si>
    <t xml:space="preserve">Implementación del SIG en el 100% de las entidades del Distrito Capital </t>
  </si>
  <si>
    <t>Acompañamiento en la formulación de los planes de acción anuales de los procesos</t>
  </si>
  <si>
    <t xml:space="preserve">Asesorar y reformular  los Plan de Acción 2015 </t>
  </si>
  <si>
    <t>Una (1) Herramienta actualizada con la reformulación</t>
  </si>
  <si>
    <t>Hoja de excel/balanced scorecard</t>
  </si>
  <si>
    <t>Asesorar en la formulación de los Planes de Acción 2016</t>
  </si>
  <si>
    <t>Planes de Acción de los 18 procesos de la UMV formulados</t>
  </si>
  <si>
    <t>Planes de acción adoptados</t>
  </si>
  <si>
    <t>Seguimiento a la ejecución presupuestal,a los planes de acción y a los proyectos de inversión</t>
  </si>
  <si>
    <t>AVANCE (mes/año)</t>
  </si>
  <si>
    <t>Consolidar y analizar los resultados de los indicadores</t>
  </si>
  <si>
    <t xml:space="preserve">Cuatro (4) informes   </t>
  </si>
  <si>
    <t xml:space="preserve">Informes  </t>
  </si>
  <si>
    <t>Aprobar las disponibilidades presupuestales viables y asesorar en su formulación</t>
  </si>
  <si>
    <t>Aprobación del 100% de las solicitudes viables</t>
  </si>
  <si>
    <t>Documento firmado</t>
  </si>
  <si>
    <t>Participar en la elaboración del anteproyecto del presupuesto 2015</t>
  </si>
  <si>
    <t>Presupuesto 2016 aprobado</t>
  </si>
  <si>
    <t>Presupuesto vigencia 2015</t>
  </si>
  <si>
    <t>Realizar seguimiento trimestral al Plan Estratégico y Planes de Acción del Período 2015</t>
  </si>
  <si>
    <t>Informe y reportes del Sistema</t>
  </si>
  <si>
    <t>Realizar informes de Gestión de la OAP para los Entes de Control  (Informe al Concejo)</t>
  </si>
  <si>
    <t>Cuatro (4) Informes para el Concejo de Bogotá.</t>
  </si>
  <si>
    <t>Informe de Gestión</t>
  </si>
  <si>
    <t>Realizar informes de Gestión de la OAP  para los Entes de Control (1 informe de cuenta anual contraloria de Bogota)</t>
  </si>
  <si>
    <t>Un (1) Informe para la cuenta anual de la Contralorìa Distrital (Plan Estratégico, Gestión e Indicadosres de Gestión, Avances Plan de Desarrollo, Balance Social)</t>
  </si>
  <si>
    <t>Informe Cuenta Anual Contraloría</t>
  </si>
  <si>
    <t>Realizar seguimiento al presupuesto de inversión a los proyectos de inversión.</t>
  </si>
  <si>
    <t>Un (1) seguimiento mensual al presupuesto de inversión y a los proyectos de inversión</t>
  </si>
  <si>
    <t>2.8</t>
  </si>
  <si>
    <t>Diseñar e Implementar la herramienta de Plan Estratégico y planes de Acción</t>
  </si>
  <si>
    <t>Una herramienta implementada</t>
  </si>
  <si>
    <t>Registros de la Base de datos y reportes del sistema</t>
  </si>
  <si>
    <t>2.9</t>
  </si>
  <si>
    <t>Apoyar en la reformulación de los proyectos de inversión a los gerentes de los mismos</t>
  </si>
  <si>
    <t>Un documento de formulación de los proyectos de inverisón actualizado</t>
  </si>
  <si>
    <t>Reporte del sistema</t>
  </si>
  <si>
    <t>2.10</t>
  </si>
  <si>
    <t>Realizar seguimiento al POAI Plan Operativo Anual de Inversiones)</t>
  </si>
  <si>
    <t>Un informe de Seguimiento mensual</t>
  </si>
  <si>
    <t>2.11</t>
  </si>
  <si>
    <t>Registrar la información suministrada por los gerentes de los proyectos de inversión UAERMV,  para alimentar el sistema de Seguimiento al Plan de Desarrollo (SEGPLAN) de la Secretaría Distrital de Planeación</t>
  </si>
  <si>
    <t>Cuatro (4) Informes (1 trimestral generado por SEGPLAN)</t>
  </si>
  <si>
    <t>Reportes del sistema SEGPLAN</t>
  </si>
  <si>
    <t>2.12</t>
  </si>
  <si>
    <t>Coordinar y Apoyar la actualización del Tablero de Control</t>
  </si>
  <si>
    <t>cuatro (4)  informes  de seguimiento</t>
  </si>
  <si>
    <t>Listados de reuniones</t>
  </si>
  <si>
    <t>Gestión para el Cumplimiento de Requisitos del SIG - Sistema Integrado de Gestión</t>
  </si>
  <si>
    <t>PROCESO:</t>
  </si>
  <si>
    <t>ABI- ADMINISTRACIÓN DE BIENES E INFRAESTRUCTURA</t>
  </si>
  <si>
    <t>Elaborar un Procedimiento para Consolidar las necesidades de las dependencias y sus procesos en cuanto a infraestrutura física, equipos, software y mobiliario, en un documento</t>
  </si>
  <si>
    <t>Un (1) Procedimiento que consolide la identificación de necesesidades en la entidad: Las disposiciones requeridas como resultado de la valoración de los riesgos laborales, aspectos ambientales, riesgos informáticos y de seguridad de la información de la institución, las requeridas para el manejo de la gestión documental,  y de las necesidades para la prestación del servicio.</t>
  </si>
  <si>
    <t>Un procedimiento que consolida las necesidades de las dependencias</t>
  </si>
  <si>
    <t>AII-APOYO INTERINSTITUCIONAL</t>
  </si>
  <si>
    <t>Documentar GESTION DEL  RIESGO (INCLUYE POLÍTICA, PROCEDIMIENTO Y METODOLOGÍAS)</t>
  </si>
  <si>
    <t>Un (1) Procedimiento de Gestión del Riesgo documentado y aprobado, de conformidad con el lineamiento SIG</t>
  </si>
  <si>
    <t>Procedimiento Gestión del Riesgo documentado y aprobado</t>
  </si>
  <si>
    <t>Remitir el documento final del PIRE - Plan Institucional de Respuesta a Emergencias(elaborado en el primer trimestre),   a la Dirección de Gestión de Riesgos y Cambio Climático –IDIGER-para obtener su aprobación del 100%</t>
  </si>
  <si>
    <t>Un (1) documento PIRE remitido a FOPAE (IDIGER)</t>
  </si>
  <si>
    <t>Un PIRE  como herramientas de respuesta coordinada, organizada y efectiva ante una emergencia en la entidad, entregado a FOPAE (IDIGER)</t>
  </si>
  <si>
    <t>CMG-CONTROL PARA EL MEJORAMIENTO CONTINUO DE LA GESTIÓN</t>
  </si>
  <si>
    <r>
      <t xml:space="preserve">Realizar la Tercera Etapa de la Implementación del SIG:
</t>
    </r>
    <r>
      <rPr>
        <u/>
        <sz val="10"/>
        <rFont val="Arial"/>
        <family val="2"/>
      </rPr>
      <t xml:space="preserve">Verificación y Evaluación del cumplimiento de Requisitos </t>
    </r>
    <r>
      <rPr>
        <sz val="10"/>
        <rFont val="Arial"/>
        <family val="2"/>
      </rPr>
      <t>de la NTD SIG 001:2011</t>
    </r>
  </si>
  <si>
    <t>Una (1) Auditoría de Cumplimiento para  determinar el nivel de implementación/implantación de la NTD-SIG 001:2011  en cuanto a la verificación y evaluación de los requisitos</t>
  </si>
  <si>
    <t>Auditoría de Cumplimiento de los requisitos NTD-SIG 001:2011</t>
  </si>
  <si>
    <r>
      <t xml:space="preserve">Realizar la Cuarta Etapa de la Implementación del SIG:
</t>
    </r>
    <r>
      <rPr>
        <u/>
        <sz val="10"/>
        <rFont val="Arial"/>
        <family val="2"/>
      </rPr>
      <t xml:space="preserve">Implementación de Acciones </t>
    </r>
    <r>
      <rPr>
        <sz val="10"/>
        <rFont val="Arial"/>
        <family val="2"/>
      </rPr>
      <t>de la NTD SIG 001:2011</t>
    </r>
  </si>
  <si>
    <t>Un (1) Plan de Mejoramiento producto de la verificación y evaluación de los requisitos implementados del SIG en la entidad (acciones correctivas - acciones preventivas - acciones de mejora)</t>
  </si>
  <si>
    <t>Plan de Mejoramiento para el cumplimiento de los requisitos NTD-SIG 001:2011</t>
  </si>
  <si>
    <t>Hacer seguimiento a la formulación y cumplimiento de los Planes de Mejoramiento Individual de los servidores públicos de carrera (producto de la evaluación del desempeño)</t>
  </si>
  <si>
    <t>Dos (2) Informes a la Alta Dirección respecto al seguimiento de Planes de Mejoramiento Individual</t>
  </si>
  <si>
    <t>Mecanismos de evaluación del desempeño acorde a la normatividad que aplique a la entidad</t>
  </si>
  <si>
    <t>Responder por la presentación oportuna de la rendición de cuentas ante los entes gubernamentales (acuerdo 011/2010)</t>
  </si>
  <si>
    <t>Un (1) informe de Rendición de Cuentas presentado  y publicado oportunamente</t>
  </si>
  <si>
    <t>Cumplimiento de los Lineamientos establecidos para la presentación y publicación de la  Rendición de Cuentas, ante los entes gubernamentales, de control y ciudadanía.</t>
  </si>
  <si>
    <t>Verificar el cumplimiento de las actividades de  la Rendición de cuentas, establecidas Cronograma del  "​Manual Único de Rendición de cuentas"</t>
  </si>
  <si>
    <t>Dos (2)  informes del cronograma de ejecución de la estrategia de rendición de cuentas de la entidad</t>
  </si>
  <si>
    <t>Actas u otros documentos que soporten la realización  del crongrama de la Rendición de Cuentas</t>
  </si>
  <si>
    <t>Realizar Talleres de Autoevaluación del Control a los Equipos SIG</t>
  </si>
  <si>
    <t>Dos (2) Talleres de Autoevaluación del control, realizados con los Lïderes Operativos SIG y Responsables Directivos SIG (1 cada semestre) con soporte del Formato GDO-FM-010-1 Control de Asistencia Interna.</t>
  </si>
  <si>
    <t>Documentos soporte sobre realización de talleres de autoevaluación del Control</t>
  </si>
  <si>
    <t>Aplicar la Encuesta de Autoevaluación del Control de los Procesos UAERMV</t>
  </si>
  <si>
    <t>Dieciocho (18) Formatos encuestas de autoevaluación del control, aplicadas (a cada uno de los proceso de la entidad)</t>
  </si>
  <si>
    <t>Documentos soporte sobre aplicación de encuestas de autoevaluación de los procesos</t>
  </si>
  <si>
    <t>Presentar como Equipo Evaluador SIG el Informe de Autoevaluación ante el Equipo Directivo SIG</t>
  </si>
  <si>
    <t>Un (1) informe de la Autoevaluación del Control de la entidad</t>
  </si>
  <si>
    <t>Informes u otros soportes de informes de autoevaluación realizados</t>
  </si>
  <si>
    <t>Implementación del Procedimiento   REPORTE Y CONTROL DE NO CONFORMES, como proceso evaluador, con el fin de aplicar las respectivas acciones correctivas y preventivas.</t>
  </si>
  <si>
    <t>Un (1) Implementación del procedimiento REPORTE Y CONTROL DE  NO CONFORMES.</t>
  </si>
  <si>
    <t>Procedimiento para  controlar y tratar el incumplimiento de requisitos en los productos y procesos no conformes hallados en el sistema de gestión.</t>
  </si>
  <si>
    <t xml:space="preserve">Realizar actividades de Socialización y fomento de la cultura para el reporte de las no conformidades o las fallas de no calidad (producto no conforme). </t>
  </si>
  <si>
    <t>Dos (2) socializaciones para el fomento de la cultura para reportar NO Conformes, a todo el personal de la entidad (Formato GDO-FM- 010-1 Control de Asistencia)</t>
  </si>
  <si>
    <t>Personal  de la entidad con conocimiento para el reporte de No Conformes</t>
  </si>
  <si>
    <t>Desarrollar un taller para la construcción de acciones de mejora, acciones correctivas y acciones preventivas, de conformidad con el procedimiento vigente</t>
  </si>
  <si>
    <t xml:space="preserve">Una (1) socialización del PROCEDIMIENTO CMG-PR-003 (ACCIONES PREVENTIVAS, CORRECTIVAS Y DE MEJORA) Desarrollar las acciones necesarias para asegurar el cierre de ciclo de las acciones correctivas, acciones preventivas y acciones de mejora </t>
  </si>
  <si>
    <t>Personal  de la entidad con conocimiento para la construcción de acciones de mejora, acciones correctivas y acciones preventivas</t>
  </si>
  <si>
    <t>EVALUAR LOS CONTROLES DE ELEMENTOS PARA LA PRESTACIÓN DEL SERVICIO:  1) la Atención al Ciudadano; 2) Procedimientos que se relacionan directamente con la prestación del producto o servicio, con el objetivo de asegurar el cumplimiento de sus características.  3) Verificar el contenido del Portafolio de Productos y Servicios (define las características correspondientes a cada producto y/o servicio)</t>
  </si>
  <si>
    <t>Un (1) Informe de Evaluación de los Controles de los elementos para la Prestación de Servicios (anexo al informe de gestión trimestral: en JULIO:  primer semestre de 2015) para elaborar su respectivo plan de mejoramiento.</t>
  </si>
  <si>
    <t>Informe de Evaluación de los Controles de los elementos para la prestación de servicios.</t>
  </si>
  <si>
    <t>Verificar que el formato CMG-FM-005 "Plan de mejoramiento por proceso" sea una herramienta acorde a la normatividad vigente y pueda ser actualizado y divulgado</t>
  </si>
  <si>
    <t>Un (1) Fomato CMG-FM-005 Plan de mejoramiento por proceso verificado</t>
  </si>
  <si>
    <t>Herramienta definida para la construcción del plan de mejoramiento</t>
  </si>
  <si>
    <t>CSE-COMERCIALIZACION DE SERVICIOS</t>
  </si>
  <si>
    <t>DESARROLLAR EJERCICIOS DE REFERENCIACIÓN  COMPETITIVA (BENCHMARKING): como un proceso de evaluación continua y sistemática, mediante el cual se analizan y comparan permanentemente, los productos de las organizaciones que son reconocidas como exitosas, con el fin de aprenderlas y adaptarlas a la organización para mejorar su desempeño.</t>
  </si>
  <si>
    <t>Un (1)  ejercicio de referenciación, para  comparar y evaluar la competitividad  de los productos de la entidad frente a otras entidades y/o organizaciones, con el fin de realizar un análisis de conveniencia y oportunidad, para mejorarlos e innovar.</t>
  </si>
  <si>
    <t>Desarrollar la MATRIZ: CARACTERIZACIÓN DE PRODUCTOS Y SERVICIOS  (Lineamiento 6 SIG) y las actividades necesarias para aplicar las características definidas en esta caracterización, en el Portafolio de Productos y Servicios.</t>
  </si>
  <si>
    <t xml:space="preserve">Una (1)  matriz CARACTERIZACIÓN DE PRODUCTOS Y SERVICIOS, elaborada y aplicada  para la optimización de la información presentada a los Clientes Externos, t lo consignado en el Portafolio de Productos y Servicios
</t>
  </si>
  <si>
    <t>PRODUCTOS Y SERVICIOS caracterizados con información veraz</t>
  </si>
  <si>
    <t>Un (1) documento: Portafolio de Productos y Servicios ACTUALIZADO  con la información de la matriz de Caracterización</t>
  </si>
  <si>
    <t>Portafolio de Productos y Servicios actualizado con información veraz, como resultado de la aplicación de la matriz CARACTERIZACIÓN DEL PRODUCTOS Y SERVICIOS</t>
  </si>
  <si>
    <t>Aplicar la Encuesta:   CSE-FM-001  Satisfaccion de Cliente Externo  a las 20 Localidades y/o entidades con negociaciones y enviar los resultados y copia de los soportes a la OAP (SIG) para la consolidación y control de la "satisfacción del usuario y partes interesadas"  YA FUE INCLUIDA EN EL PLAN DE ACCION 2015</t>
  </si>
  <si>
    <t>Dos (2) informes semestrales de los resultados de encuestas de satisfacción del Cliente Interno, enviados a la OAP</t>
  </si>
  <si>
    <t>Resultados de la Satisfacción del Cliente Interno enviados a la OAP para su consolidación y control</t>
  </si>
  <si>
    <t>GDO-GESTIÓN DOCUMENTAL</t>
  </si>
  <si>
    <t>Implementar el SISTEMA ORFEO en todas las áreas, en los equipos del Personal de Planta Asistencial de la entidad y en los Responsables Directivos (Jefes de Dependencias, de conformidad con el Acuerdo 011/2010)
ESTA COMO SUGERENCIA PARA QUE SE INCLUYA EN EL PLAN DE ACCION 2015</t>
  </si>
  <si>
    <t>Diez (10) dependencias de la entidad con el sistema ORFEO implementado y en funcionamiento</t>
  </si>
  <si>
    <t>TECNOLÓGICOS</t>
  </si>
  <si>
    <t>Sistema de información para el proceso documental institucional ORFEP implementado</t>
  </si>
  <si>
    <t>Desarrollar el SISTEMA DE GESTIÓN DE UNIDADES DE INFORMACIÓN (Lineamiento SIG) que contemple los archivos de gestión central y de cualquier otro nivel de archivo; la unidad de correspondencia; la biblioteca,  Centros de documentación y cualquiera otra unidad de información que apoye el cumplimiento de la misión institucional</t>
  </si>
  <si>
    <t>Un (1) informe para desarrollar el sistema de gestión de unidades de información, de conformidad con el Lineamiento que enviará la DDDI  en en enero 2015</t>
  </si>
  <si>
    <t>Un  informe sistema de gestión de unidades de información socializado</t>
  </si>
  <si>
    <t xml:space="preserve"> CONSTRUIR LA MATRIZ: CUADRO DE CARACTERIZACIÓN DOCUMENTAL, para el Control de Registros</t>
  </si>
  <si>
    <t>Una (1) matriz: CUADRO DE CARACTERIZACIÓN DOCUMENTAL elaborada para su uso y consulta</t>
  </si>
  <si>
    <t>MATRIZ: CUADRO DE CARACTERIZACIÓN DOCUMENTAL elaborada</t>
  </si>
  <si>
    <t>Revisar y Actualizar las Tablas de Retención Documental de los Procesos aprobados de la entidad, teniendo en cuenta la documentación vigente (procedimientos) para su implementación
ESTA COMO SUGERENCIA PARA QUE SE INCLUYA EN EL PLAN DE ACCION 2015</t>
  </si>
  <si>
    <t>Dieciocho (18) TRD revisadas y actualizadas, aplicadas (a cada uno de los proceso de la entidad)</t>
  </si>
  <si>
    <t>Tablas de Retención Documental implementadas en cada uno de los procesos</t>
  </si>
  <si>
    <t xml:space="preserve">ACTUALIZAR el documento GDO-PR-005 Procedimiento CONTROL DE REGISTROS, en el que se describa la interacción del listado maestro de registros con las herramientas de gestión documental asociadas </t>
  </si>
  <si>
    <t>Una (1) actualización para Incorporar el lineamiento establecido (Lineamiento 4 Caracterizacion Documental y  Liistado Maestro de Registros) para el control de registros en el procedimiento GDO-PR-005 Control de Registros</t>
  </si>
  <si>
    <t xml:space="preserve">Procedimiento de GDO-PR-005 Control de Registros actualizado </t>
  </si>
  <si>
    <t xml:space="preserve">ACTUALIZAR LAS HERRAMIENTAS PARA EL CONTROL DE LOS REGISTROS: Listado Maestro de Registros </t>
  </si>
  <si>
    <t>Una (1)  socialización del procedimiento control de registros  y distribución de LMRegistros</t>
  </si>
  <si>
    <t>Personal  de la entidad con conocimiento para el Control de Registros</t>
  </si>
  <si>
    <t xml:space="preserve">GSA-GESTION SOCIAL Y DE ATENCIÓN AL USUARIO Y AMBIENTAL </t>
  </si>
  <si>
    <t>Dos  (2) informes del PIGA presentados  semestralmente a la OAP</t>
  </si>
  <si>
    <t>Un PIGA  validado por la OAP para garantizar una adecuada gestión ambiental en la entidad</t>
  </si>
  <si>
    <t>Diligenciar la Matriz de  IDENTIFICACIÓN DE ASPECTOS Y LA VALORACIÓN DE IMPACTOS AMBIENTALES  de la entidad, cargada en formulario, en el STORM AMBIENTAL y enviarla a la OAP</t>
  </si>
  <si>
    <t>una (1) matriz AIA diligenciada con información actualizada y cargada en el STORM WEB (Aplicativo empleado por la Secretaría Distrital de Ambiente para la supervisión, control y
reporte estructurado de la información ambiental de las entidades)</t>
  </si>
  <si>
    <t>Una (1)   Matriz de  IDENTIFICACIÓN DE ASPECTOS Y LA VALORACIÓN DE IMPACTOS AMBIENTALES, diligenciada</t>
  </si>
  <si>
    <t>Documentar un procedimiento DE Responsabilidad Social, para desarrollar las actividades descritas en el Lineamiento SIG  (lo envía la DDDI en enero 2015)</t>
  </si>
  <si>
    <t>Un (1) procedimiento implementado y socializado de Responsabilidad Social</t>
  </si>
  <si>
    <t>Un procedimiento para el Desarrollo del Lineamiento SIG de Responsabilidad Social en la entidad</t>
  </si>
  <si>
    <t xml:space="preserve">Aplicar la Encuesta:  GSCA-S-FM-010 "Satisfacción Usuario-Beneficiario"y enviar los resultados y copia de los soportes a la OAP (SIG) para la consolidación y control de la "satisfacción del usuario y partes interesadas" </t>
  </si>
  <si>
    <t>Dos (2) informes semestrales de los resultados de encuestas de satisfacción del Usuario-Beneficiario, enviados a la OAP</t>
  </si>
  <si>
    <t>Resultados de la Satisfacción de Usuarios-Beneficiarios enviados a la OAP para su consolidación y control</t>
  </si>
  <si>
    <t>JUR-JURÍDICA</t>
  </si>
  <si>
    <t>Una (1) Revisión y ajuste del formato Normograma</t>
  </si>
  <si>
    <t>Un normograma de la entidad actualizado  para el cumplimiento de requisitos legales y/o normativos</t>
  </si>
  <si>
    <t>DOCUMENTAR E IMPLEMENTAR EL PROCEDIMIENTO  EVALUCIÓN PERIÓDICA DE LO LEGAL, con lo descrito en el Lineamiento 9 SIG,  para verificar si se está gestionando y/u obteniendo el desempeño deseado en la entidad, mediante el cumplimiento de la normatividad asociada a sus procesos y si ésta se está cumpliendo de la mejor manera.</t>
  </si>
  <si>
    <t>Un (1) procedimiento elaborado dentro del Proceso Jurídica</t>
  </si>
  <si>
    <t>Un Procedimiento  para evaluar periódicamente el cumplimiento de lo legal (normatividad asociada a los procesos de la entidad)</t>
  </si>
  <si>
    <t>PDV-PLANIFICACIÓN DEL DESARROLLO VIAL LOCAL</t>
  </si>
  <si>
    <t>Verificar que el Procedimiento para la PLANIFICACIÓN OPERATIVA contenga las actividades que la entidad u organismo distrital desarrolla para planificar la realización del producto y/o prestación del servicio (Lineamiento 6 SIG)</t>
  </si>
  <si>
    <t>Un (1) procedimiento ACTUALIZADO  de conformidad con el Lineamiento 6 SIG, para la  planificación operativa, de conformidad con lo requerido por la entidad para dar cumplimiento a su misionalidad.</t>
  </si>
  <si>
    <t>Un procedimiento para la planificación operativa de la entidad actualizado, para dar cumplimiento a la misionalidad (función de la entidad)</t>
  </si>
  <si>
    <t>PES-PLANEACIÓN ESTRATÉGICA</t>
  </si>
  <si>
    <t>Un (1) informe de Rendición de Cuentas elaborado por los procesos competentes y  coordinado por la OAP</t>
  </si>
  <si>
    <t>Cumplimiento de los Lineamientos establecidos para la  Elaboración de la  Rendición de Cuentas, ante los entes gubernamentales, de control y ciudadanía.</t>
  </si>
  <si>
    <t>Verificar y Publicar antes del 31-ENERO-2015,  el PRESUPUESTO 2015, teniendo en cuenta que la OAP proyecta presupuesto de inversión y Secretaría General proyecta presupuesto de gastos</t>
  </si>
  <si>
    <t>Un (1) pdf: "Presupuesto 2015" publicado en la web institucional</t>
  </si>
  <si>
    <t>Un presupuesto de la vigencia Planes operativos con cronogramas y responsables verificado y publicado</t>
  </si>
  <si>
    <t>Verificar que los recursos presupuestales cumplan con los lineamientos determinados en la formulación de proyectos de inversión y en la ficha EBI-D</t>
  </si>
  <si>
    <t>Un (1) informe de presupuesto vs. Inversión</t>
  </si>
  <si>
    <t xml:space="preserve">Documentos que soporten la revisión sobre necesidades de los usuarios, legales y de presupuesto,  en ejercicios directivos para la definición del anteproyecto de
presupuesto. Y documentos aprobados de las reprogramaciones o ajustes solicitados por los responsables de procesos </t>
  </si>
  <si>
    <t xml:space="preserve">Elaborar un informe de seguimiento de los indicadores de gestión UAERMV para presentar en la Reunión del Equipo Directivo SIG </t>
  </si>
  <si>
    <t>Dos (2) informes de seguimiento (cada semestre) de indicadores de gestión</t>
  </si>
  <si>
    <t>Fichas de indicadores donde se registra y hace seguimiento a la gestión</t>
  </si>
  <si>
    <t>Realizar un ejercicio de Coherencia y pertinencia de la misión con la naturaleza y los objetivos institucionales y los problemas y características del entorno</t>
  </si>
  <si>
    <t>Un (1) Taller de Coherencia Institucional</t>
  </si>
  <si>
    <t>Misión, Visión y Objetivos Institucionales adoptados y divulgados.</t>
  </si>
  <si>
    <t>REALIZAR SEGUIMIENTO Y EVALUACIÓN DE LA PLATAFORMA ESTRATÉGICA  (Lineamiento 5 Ciclos de la Plataforma Estrategica)</t>
  </si>
  <si>
    <t>Un (1) informe de seguimiento de la incorporación de los lineamientos y evaluar el cumplimiento de lo planteado en la plataforma estratégica</t>
  </si>
  <si>
    <t>HUMANOS TECNOLÓGICOS</t>
  </si>
  <si>
    <t>Una plataforma estratégica actualizada conforme al Lineamiento SIG</t>
  </si>
  <si>
    <t>Un (1) Sistema de información Cuadro de Mando Integrado en la entidad</t>
  </si>
  <si>
    <t>Un  Cuadro de Mando Integrado (Balance ScoreCard)  como sistema de Medición y Seguimiento Estructurado en la entidad</t>
  </si>
  <si>
    <t>SIG-SISTEMA INTEGRADO DE GESTIÓN</t>
  </si>
  <si>
    <t>Realizar un Taller para verificar/modificar/anular  de Indicadores de Gestión con los Líderes Operativos SIG  para posteriormente ser aprobados por los Responsables Directivos SIG</t>
  </si>
  <si>
    <t>Un (1) Taller de Indicadores de Gestión realizado con el Equipo Operativo SIG</t>
  </si>
  <si>
    <t>Indicadores de Gestión por proceso actualizados, para realizar su medición correspondiente</t>
  </si>
  <si>
    <t>Publicar la matriz de Indicadores de Gestión vigente en la web institucional: www.umv.gov.co ("Ley de Transparencia y del Derecho de Acceso a la Información Pública Nacional") Antes del 06-03-2015</t>
  </si>
  <si>
    <t>Un (1) pdf: "Indicadores de Gestión" publicado</t>
  </si>
  <si>
    <t>Indicadores de Gestión actualizados y publicados para medir el avance en la planeación institucional</t>
  </si>
  <si>
    <t>Actualizar el documento SIG-DI-001 "Políticas de Operación de Procesos UAERMV" para su  divulgación y aplicación (resultado de la actualización de caracterizaciones de los procesos)</t>
  </si>
  <si>
    <t>Un (1) documento actualizado y divulgado  de políticas de operación de los procesos de la entidad.</t>
  </si>
  <si>
    <t xml:space="preserve">Documento que contiene el Consolidado de las Políticas de Operación,  para asegurar que la operación y control de los procesos sea eficaz </t>
  </si>
  <si>
    <t>Actualizar el Formato SIG-FM-004 "Caracterización", de conformidad con los elementos que la conforman (NTD SIG 001:2011)</t>
  </si>
  <si>
    <t>Un (1) formato SIG-FM-004 actualizado y mejorado conforme a la normatividad vigente</t>
  </si>
  <si>
    <t>Caracterizaciones de proceso elaboradas y divulgadas a todos los funcionarios de la entidad</t>
  </si>
  <si>
    <t>Llevar el registro de todas las Actas de Reuniones de Equipos SIG  (Directivo y Operativo) lideradas por el(la) Representante de la Alta Dirección SIG</t>
  </si>
  <si>
    <t>Una (1) carpeta que contiene las Reuniones de los Equipos SIG</t>
  </si>
  <si>
    <t>Actas de reuniones u otro soporte para revisiones o ajustes a los procesos</t>
  </si>
  <si>
    <t>Optimizar y mejorar la intranet SISGESTION (http://192.168.1.27/intranet/sisgestion/index.php), para que sea más dinámica y amigable con el Usuario y/o Cliente Interno de la entidad</t>
  </si>
  <si>
    <t xml:space="preserve">Un  (1) punto de uso: intranet/SISGESTION,   para la publicación de documentos y aprehensión de los procesos, mejorado </t>
  </si>
  <si>
    <t>HUMANOS 
TECNOLÓGICOS</t>
  </si>
  <si>
    <t>Una intranet que contenga fuentes internas de información: documentos necesarios para la gestión de los procesos, de fácil acceso y sistematizados</t>
  </si>
  <si>
    <t>Realizar socialización y sensibilización de todos los procesos sobre el punto de uso del Listado Maestro de Documentos: intranet/sisgestion</t>
  </si>
  <si>
    <t>Cuatro (4) socializaciones y/o divulgaciones de SISGESTION (1 cada trimestre) con la colaboración de comunicaciones internas para su publicación</t>
  </si>
  <si>
    <t>Evidencias que soporten la comunicación a todo el personal para sensibilizar la relación entre la estructura y los procesos de la entidad (SISGESTION)</t>
  </si>
  <si>
    <t>Diligenciar la Matriz: FORMATO DE CONSOLIDACIÓN Y CONTROL DE LA APLICACIÓN DE LOS MECANISMOS
DE MEDICIÓN DE LA SATISFACCIÓN DEL USUARIO Y PARTES INTERESADAS (del lineamiento 8 SIG "Mecanismos de Medición") para ser presentada en la Reunión del Equipo Directivo SIG</t>
  </si>
  <si>
    <t>Una (1) matriz sobre mecanismos de medición diligenciada y socializada</t>
  </si>
  <si>
    <t>Procesos de seguimiento y evaluación que incluya la satisfacción del cliente y partes interesadas</t>
  </si>
  <si>
    <t>Verificar las Matriz de Responsabilidades de Comunicaciones de los Procesos, consignadas en las Caracterizaciones</t>
  </si>
  <si>
    <t>dieciocho (18) Caracterizaciones revisadas con los Líderes de los Procesos</t>
  </si>
  <si>
    <t>Matriz de responsabilidades de Comunicaciones actualizada</t>
  </si>
  <si>
    <t>Anexar a la documentación aprobada por el SIG, la evidencia de publicación y/o envío al personal UAERMV para su conocimiento y divulgación</t>
  </si>
  <si>
    <t>Un (1) archivador con los procesos actualizados, aprobados y divulgados</t>
  </si>
  <si>
    <t>Actas u otro documento que soporte la divulgación de los procedimientos a todos los funcionarios</t>
  </si>
  <si>
    <t>Revisar y/o actualizar  EL MANUAL SIG</t>
  </si>
  <si>
    <t>UN (1) MANUAL SIG revisado y/o actualizado</t>
  </si>
  <si>
    <t>Manual SIG disponible con información veraz para uso y consulta</t>
  </si>
  <si>
    <t>Actualizar el MAPA DE PROCESOS UAERMV con los cambios que se llegaran a presentar en la presente vigencia, para ser aprobado en Reunión del Equipo Directivo SIG</t>
  </si>
  <si>
    <t>Un (1) Mapa de Procesos actualizado y aprobado en Reunión del Equipo Directivo SIG</t>
  </si>
  <si>
    <t>Un Mapa de Procesos de la entidad revisado por el Equipo Directivo SIG</t>
  </si>
  <si>
    <t xml:space="preserve">Desarrollar el Lineamiento 8 sobre los LINEAMIENTOS DE LOS MECANISMOS DE MEDICIÓN DE LA SATISFACCIÓN DE LOS USUARIOS Y PARTES INTERESADAS a la gestión de la entidad, para  analizar los resultados y definir las acciones de mejoramiento requeridas para cumplir con los requisitos establecidos por la entidad. </t>
  </si>
  <si>
    <t>UN (1) "Formato SIG de consolidación y control de la aplicación de los mecanismos de medición de la satisfacción del usuario y partes interesadas" implementado y aplicado</t>
  </si>
  <si>
    <t>Consolidación de los resultados de las encuestas de satisfacción de: Cliente interno, Cliente Externo, Usuarios/Beneficiarios y a los Ciudadanos; enviados por los procesos competentes,  para su seguimiento, control y monitoreo.</t>
  </si>
  <si>
    <t>Socializar LA POLÍTICA Y OBJETIVOS DEL SIG en la entidad</t>
  </si>
  <si>
    <t>Cuatro (4) socializaciones de la Política y objetivos del SIG socializados</t>
  </si>
  <si>
    <t>Política y Objetivos del SIG socializados</t>
  </si>
  <si>
    <t>documentar e implementar el Procedimiento REVISIÓN POR LA DIRECCIÓN de la entidad</t>
  </si>
  <si>
    <t>Documentar e implementar el procedimiento de Revisión por la dirección</t>
  </si>
  <si>
    <t>Nuevo Procedimiento REVISIÓN POR LA DIRECCIÓN documentado e implementado</t>
  </si>
  <si>
    <t>SIT-SISTEMAS DE INFORMACIÓN Y TECNOLOGÍA</t>
  </si>
  <si>
    <t xml:space="preserve">Revisar y Actualizar los contenidos del banner de la página web institucional, donde se encuentra elsitio de PQRSF - Peticiones, Quejas, Reclamos, Sugerencias, Felicitaciones: http://www.umv.gov.co/atencion-al-ciudadano.html  </t>
  </si>
  <si>
    <t>Un (1)  banner de la página web revisado y actualizado</t>
  </si>
  <si>
    <t>Un banner de la web institucional onde se encuentra elsitio de PQRSF - Peticiones, Quejas, Reclamos, Sugerencias, Felicitaciones:  para  los ciudadanos, actualizado y de fácil acceso</t>
  </si>
  <si>
    <t>Implementar el SISTEMA SICAPITAL en las dependencias correspondientes.</t>
  </si>
  <si>
    <t>Cuatro (4) informes sobre la implementación del SICAPITAL (anexo a los informes de gestión trimestrales: primero: en enero 2015 reportando último trimestre 2014)</t>
  </si>
  <si>
    <t>Informes de la implementación del Sistema de información para el manejo de los recursos humanos, físicos, tecnológicos y financieros.</t>
  </si>
  <si>
    <t>Documentar y aplicar  el Lineamiento SIG: GESTIÓN Y SEGURIDAD DE LA INFORMACIÓN, que la DDDI enviará para su desarrollo</t>
  </si>
  <si>
    <t>UN (1) Lineamiento SIG para la seguridad de la información documentado y aplicado</t>
  </si>
  <si>
    <t>Un Lineamiento SIG de gestión y seguridad de la información aplicado</t>
  </si>
  <si>
    <t>THU-TALENTO HUMANO</t>
  </si>
  <si>
    <t>Elaborar formato(s) para el registro y control de los Reportes e Investigación de Accidentes o Incidentes Laborales</t>
  </si>
  <si>
    <t xml:space="preserve">un (1) formato documentado para el registro y control de reportes e  Investigación de accidentes o incidentes laborales </t>
  </si>
  <si>
    <t>Registro y control de los accidentes o incidentes laborales en la entidad</t>
  </si>
  <si>
    <r>
      <t xml:space="preserve">Realizar y/o celebrar procesos de meritocracia de cargos directivos y/o de libre nombramiento y remoción, (en caso de que apliquen) siguiendo el procedimiento establecido en la Resolución 264 de 27-06-2014 </t>
    </r>
    <r>
      <rPr>
        <i/>
        <sz val="10"/>
        <rFont val="Arial"/>
        <family val="2"/>
      </rPr>
      <t>"por la cual la cual establece el procedimiento para la evaluación de competencias laborales de quienes van a desempeñar cargos de libre nombramiento y remoción"</t>
    </r>
  </si>
  <si>
    <t>Dos  (2) informes de los procesos meritocráticos de cargos directivos que se hayan dado en la entidad (anexo a los informes de gestión trimestrales: primero: en enero 2015 reportando último semestre 2014 y el segundo: en julio reportando segundo semestre 2015)</t>
  </si>
  <si>
    <t>Informe de Procesos meritocráticos de cargos directivos (en caso de que se den)</t>
  </si>
  <si>
    <t>Elaborar el acto administrativo por el cual se establezcan los factores para acceder al nivel sobresaliente en la Evaluación del Desempeño Laboral entre el 01-02-2015 al 31-01-2016</t>
  </si>
  <si>
    <t>Una (1) resolución expedida que establezca los factores del nivel sobresaliente para la Evaluación del Desempeño Laboral de la vigencia</t>
  </si>
  <si>
    <t>Mecanismos para calificar los niveles sobresalientes de la  evaluación del desempeño laboral aprobados</t>
  </si>
  <si>
    <t>Actualizar el MANUAL DE ÉTICA UAERMV y modificarlo mediante acto administrativo  (Actualizar la Resolución de Etica No. 348 del 27 de Agosto de 2007 ) En el marco de la política de Transparencia Distrital definir estrategias que permitan la apropiación de los valores institucionales y mejorar la percepción de confianza de los ciudadanos en la operación de la entidad.</t>
  </si>
  <si>
    <t>UN (1) Manual de Etica actualizado y modificado  (acto administrativo: resolución)</t>
  </si>
  <si>
    <t>Documento con los principios y valores de la entidad, construido participativamente (Manual de Etica UAERMV) y adoptado mediante acto administrativo (Resolución de Etica)</t>
  </si>
  <si>
    <r>
      <t xml:space="preserve">Reunir y Coordinar el </t>
    </r>
    <r>
      <rPr>
        <u/>
        <sz val="10"/>
        <rFont val="Arial"/>
        <family val="2"/>
      </rPr>
      <t xml:space="preserve">Equipo de los Gestores de ETICA </t>
    </r>
    <r>
      <rPr>
        <sz val="10"/>
        <rFont val="Arial"/>
        <family val="2"/>
      </rPr>
      <t>de la UAERMV para realizar actividades de socialización y  programación de la divulgación de principios y valores, bajo la conformación de un comité de ética institucional.</t>
    </r>
  </si>
  <si>
    <t>CUATRO (4) Reuniones de Gestores de Etica (una cada trimestre)</t>
  </si>
  <si>
    <t>Socialización de los principios y valores de la organización a todos los servidores</t>
  </si>
  <si>
    <r>
      <t>Consolidar el "</t>
    </r>
    <r>
      <rPr>
        <u/>
        <sz val="10"/>
        <rFont val="Arial"/>
        <family val="2"/>
      </rPr>
      <t xml:space="preserve">Manual Específico de Funciones y Competencias Laborales </t>
    </r>
    <r>
      <rPr>
        <sz val="10"/>
        <rFont val="Arial"/>
        <family val="2"/>
      </rPr>
      <t>para los empleos de Planta UAERMV", de conformidad con el Decreto 1785 de 18-09-2014 "</t>
    </r>
    <r>
      <rPr>
        <i/>
        <sz val="10"/>
        <rFont val="Arial"/>
        <family val="2"/>
      </rPr>
      <t>Por el cual se establecen las funciones y.los requisitos generales para los empleos públicos de los distintos niveles jerárquicos de los organismos y entidades del orden nacional y se dictan otras disposiciones".</t>
    </r>
  </si>
  <si>
    <t>Un (1) Manual Específico de Funciones y Competencias Laborales consolidado y aprobado (acto administrativo: resolución)</t>
  </si>
  <si>
    <t>"Manual Específico de Funciones y Competencias Laborales para los empleos de Planta UAERMV" consolidado en un solo documento.</t>
  </si>
  <si>
    <r>
      <t>Elaborar y gestionar la aprobación del Programa de</t>
    </r>
    <r>
      <rPr>
        <u/>
        <sz val="10"/>
        <rFont val="Arial"/>
        <family val="2"/>
      </rPr>
      <t xml:space="preserve"> Inducción y Re-inducción</t>
    </r>
    <r>
      <rPr>
        <sz val="10"/>
        <rFont val="Arial"/>
        <family val="2"/>
      </rPr>
      <t xml:space="preserve"> (tanto para los servidores vinculados a la entidad, como en respuesta a cambios organizacionales, técnicos o normativos)  2016</t>
    </r>
  </si>
  <si>
    <t>Un (1) Programa de Inducción y Reinducción aprobado  (acto administrativo: resolución) y desarrollado</t>
  </si>
  <si>
    <t>Programa de Inducción y re-inducción realizado a los servidores vinculados a la entidad  y en respuesta a cambios organizacionales, técnicos o normativos, desarrollado</t>
  </si>
  <si>
    <r>
      <t xml:space="preserve">Estructurar, Elaborar y Gestionar la aprobación del </t>
    </r>
    <r>
      <rPr>
        <u/>
        <sz val="10"/>
        <rFont val="Arial"/>
        <family val="2"/>
      </rPr>
      <t>PIC</t>
    </r>
    <r>
      <rPr>
        <sz val="10"/>
        <rFont val="Arial"/>
        <family val="2"/>
      </rPr>
      <t xml:space="preserve"> - Plan Institucional de Formación y Capacitación 2015  y  su posterior desarrollo y evaluación</t>
    </r>
  </si>
  <si>
    <t>Un (1) Plan PIC aprobado  (acto administrativo: resolución) y desarrollado</t>
  </si>
  <si>
    <t>Plan Institucional de Formación y Capacitación 2015 desarrollado</t>
  </si>
  <si>
    <r>
      <t xml:space="preserve">Elaborar y gestionar la aprobación del </t>
    </r>
    <r>
      <rPr>
        <u/>
        <sz val="10"/>
        <rFont val="Arial"/>
        <family val="2"/>
      </rPr>
      <t>Programa de Bienestar e Incentivos</t>
    </r>
    <r>
      <rPr>
        <sz val="10"/>
        <rFont val="Arial"/>
        <family val="2"/>
      </rPr>
      <t xml:space="preserve"> 2015  y   y  su posterior desarrollo y evaluación</t>
    </r>
  </si>
  <si>
    <t>Un (1) Programa de Bienestar, Estímulos,  Incentivos y Apoyo Educativo, aprobado  (acto administrativo: resolución)</t>
  </si>
  <si>
    <t>Programa de Bienestar, Estímulos,  Incentivos y Apoyo Educativo desarrollado</t>
  </si>
  <si>
    <t xml:space="preserve">Reportar en el IDIGER  el PEC-PLAN DE EMERGENCIAS Y CONTINGENCIAS (Resolución 004 de 2009 FOPAE)   en el aplicativo correspondiente: http://logina.sire.gov.co/planemergencias/index.do </t>
  </si>
  <si>
    <t>Un (1) reporte del Avance  en el proceso de implementación del PEC, en el formulario electrónico dispuesto por el Instituto Distrital de Gestión de Riesgos y Cambio Climático - IDIGER</t>
  </si>
  <si>
    <t>Un PEC, reportado al IDIGER, teniendo en cuenta que hace parte integral del programa de salud ocupacional,  en cumplimiento a lo estipulado en la Resolución 1016 /89, el cual podrá ser verificado en cualquier momento por alguna de las entidades que integran el sistema de Inspección, Vigilancia y Control del Distrito como lo establece  el Decreto 483 /07.</t>
  </si>
  <si>
    <t xml:space="preserve">Identificación de mejores prácticas o casos exitosos, para aplicar  en los productos y servicios de la entidad. </t>
  </si>
  <si>
    <t xml:space="preserve">ACTUALIZAR E IMPLEMENTAR EL FORMATO: MATRIZ DE CUMPLIMIENTO LEGAL (NORMOGRAMA) con lo descrito en el Lineamiento 9 SIG, como una herramienta dinámica que minimiza el riesgo de incumplimiento de requisitos legales y/o normativos asociados a la gestión institucional. </t>
  </si>
  <si>
    <t xml:space="preserve">Doce (12) informes de seguimiento de planes de acción entregados en los primeros 10 días hábiles de cada mes  </t>
  </si>
  <si>
    <t xml:space="preserve">Actualizar el Portafolio de Productos y Servicios, con los resultados de la MATRIZ: CARACTERIZACIÓN DE PRODUCTOS Y SERVICIOS </t>
  </si>
  <si>
    <t xml:space="preserve">Elaborar el Informe para desarrollar la implementación y sostenibilidad del PIGA -  Plan Institucional de Gestión Ambiental
</t>
  </si>
  <si>
    <t>Coordinar la elaboración de la rendición de cuentas, siguiendo el MANUAL ÚNICO DE RENDICIÓN DE CUENTAS (DAFP)  y el "Formato SICEPSIEE" establecido para rendir cuentas del indicador de Sectores de Inversión:  Formato F-1  (numeral 6) de la SDHacienda (SE ENCUENTRA EN PLAN DE ACCIÓN 2015, sobre la primera parte y los indicadores nos toca incluirlo)</t>
  </si>
  <si>
    <t xml:space="preserve">FORTALECIMIENTO DE LA COMUNICACIÓN EXTERNA    </t>
  </si>
  <si>
    <t>Generar y desarrollar campañas  o actividades de comunicación externa para posesionar la UMV.</t>
  </si>
  <si>
    <t>realizar  campañas externas con piezas publicitrias</t>
  </si>
  <si>
    <t>Humanos (4 profesionales) y técnicos</t>
  </si>
  <si>
    <t xml:space="preserve">Tres campañas externas  de gran impacto </t>
  </si>
  <si>
    <t>6.2</t>
  </si>
  <si>
    <t xml:space="preserve">Incentivar la sintonía interna del programa de radio de la emisora virtual del Distrito. </t>
  </si>
  <si>
    <t xml:space="preserve">generar programas de Radio </t>
  </si>
  <si>
    <t>Humanos (2 profesionales) y técnicos</t>
  </si>
  <si>
    <t xml:space="preserve">50 programas grabados de radio </t>
  </si>
  <si>
    <t>6.3</t>
  </si>
  <si>
    <t>Actualización de la Página WEB.</t>
  </si>
  <si>
    <t>Página web actualizada diariamente</t>
  </si>
  <si>
    <t>Humanos (1 profesionales) y técnicos</t>
  </si>
  <si>
    <t>Noticias-videos, programación</t>
  </si>
  <si>
    <t>6.4</t>
  </si>
  <si>
    <t>Fortalecimiento del uso de  las Redes Sociales (Twitter-Facebook-Chats)</t>
  </si>
  <si>
    <t>Incremento del numero de seguidores  con respecto al mes anterior</t>
  </si>
  <si>
    <t xml:space="preserve"> registrar el reiting   de  los seguidores respecto al mes anterior</t>
  </si>
  <si>
    <t>6.5</t>
  </si>
  <si>
    <t xml:space="preserve">Realizar capacitaciones  con los directivos para el manejo de medios  de comunicación </t>
  </si>
  <si>
    <t>implementacion de los talleres con los medios de comunicación</t>
  </si>
  <si>
    <t>Humanos( profesionales y tecnicos)</t>
  </si>
  <si>
    <t xml:space="preserve">2 talleres de capacitacion con medios </t>
  </si>
  <si>
    <t>Realizar  el programa de televisión ; para  posicionar la gestion de la UMV</t>
  </si>
  <si>
    <t>Emisión de los capitulos del programa de televisión</t>
  </si>
  <si>
    <t>Doce (12) capítulos</t>
  </si>
  <si>
    <t xml:space="preserve">Acompañamientos con  las comunicaciones para la entrega de las vías </t>
  </si>
  <si>
    <t xml:space="preserve"> generar notas y boletines de las Entregas de  las vías</t>
  </si>
  <si>
    <t>Humanos, técnico y financiero</t>
  </si>
  <si>
    <t xml:space="preserve"> 5- 8 notas o boletines en la página web o carteleras</t>
  </si>
  <si>
    <t>Participar y articular reuniones permanentes con el Sector Movilidad,  las entidades del Distrito y la Alcaldia Mayor</t>
  </si>
  <si>
    <t xml:space="preserve">representar y Participar a la UMV  en las reuniones solicitadas </t>
  </si>
  <si>
    <t>25 reuniones con el sector</t>
  </si>
  <si>
    <t>5.2</t>
  </si>
  <si>
    <t>5.3</t>
  </si>
  <si>
    <t>5.4</t>
  </si>
  <si>
    <t>5.5</t>
  </si>
  <si>
    <t xml:space="preserve">Incorporar a la entidad un Sistema de Medición y Seguimiento Estructurado (Cuadro de Mando Integrado) </t>
  </si>
  <si>
    <t>ACCION ESTRATEGICA :1</t>
  </si>
  <si>
    <t>COM-COMUNICACIONES</t>
  </si>
  <si>
    <r>
      <t xml:space="preserve">Verificar los los lineamientos determinados en la "Ley de Transparencia y del Derecho de Acceso a la Información Pública Nacional" (Ley 1712 de 2014: la cual empieza a regir el </t>
    </r>
    <r>
      <rPr>
        <b/>
        <sz val="10"/>
        <rFont val="Arial"/>
        <family val="2"/>
      </rPr>
      <t>06-MARZO-2015</t>
    </r>
    <r>
      <rPr>
        <sz val="10"/>
        <rFont val="Arial"/>
        <family val="2"/>
      </rPr>
      <t xml:space="preserve">) para publicar  en la página web institucional,  la </t>
    </r>
    <r>
      <rPr>
        <u/>
        <sz val="10"/>
        <rFont val="Arial"/>
        <family val="2"/>
      </rPr>
      <t>información mínima obligatoria</t>
    </r>
    <r>
      <rPr>
        <sz val="10"/>
        <rFont val="Arial"/>
        <family val="2"/>
      </rPr>
      <t xml:space="preserve"> para garantizar el derecho al fácil acceso de la información pública (con la colaboración de la OAP)</t>
    </r>
  </si>
  <si>
    <t>Un (1) Informe de la Matriz de Verificación (Veeduría Distrital) sobre la información mínima obligatoria, publicada en su totalidad.</t>
  </si>
  <si>
    <t>HUMANOS
TECNOLÓGICOS</t>
  </si>
  <si>
    <t>Publicación en página web de los resultados de la última rendición de cuentas realizada</t>
  </si>
  <si>
    <t>Revisar, Actualizar y Mantener los contenidos de la página web institucional, que sean concordantes con la "Ley de Transparencia y del Derecho de Acceso a la Información Pública Nacional"</t>
  </si>
  <si>
    <t>Doce (12) revisiones de los contenidos en la web institucional, que estén acordes a la normatividad vigente</t>
  </si>
  <si>
    <t>Página web institucional mejorada de conformidad con la normatividad vigente</t>
  </si>
  <si>
    <t>Informar a la Alta Dirección sobre las publicaciones realizadas en la web institucional</t>
  </si>
  <si>
    <t>Cuatro (4) informes de comunicaciones internas (anexo a los informes de gestión trimestrales: primero: en enero 2015 reportando último trimestre 2014)</t>
  </si>
  <si>
    <t>web institucional actualizada con la información mínima obligatoria a publicar ("Ley de Transparencia y del Derecho de Acceso a la Información Pública Nacional" )</t>
  </si>
  <si>
    <t>Realizar el informe de Solicitudes de Comunicaciones Internas (diligenciadas con el formato: GSCA-C-FM-001) para la Alta Dirección</t>
  </si>
  <si>
    <t>Mecanismo para recibir sugerencias o solicitudes de los funcionarios atendido</t>
  </si>
  <si>
    <t>Revisar que la publicación de los contenidos de los otros medios de comunicación virtual de la entidad (chat, foros, redes sociales,etc.), cumplan con una correcta administración, previo visto bueno del Responsable Directivo</t>
  </si>
  <si>
    <t>Cuatro (4) informes de medios de comunicación ((anexo a los informes de gestión trimestrales: primero: en enero 2015 reportando último trimestre 2014)</t>
  </si>
  <si>
    <t>Otros medios de comunicación virtual (chat, foro, redes sociales)</t>
  </si>
  <si>
    <t>documentar e implementar el  PROCESO  COMUNICACIONES de la entidad</t>
  </si>
  <si>
    <t>Documentar e implementar el proceso de comunicaciones para operar dentro del Macroproceso Estratégico (NTCGP 1000:2009 Provisión de Comunicaciones</t>
  </si>
  <si>
    <t>Nuevo proceso estratégico de COMUNICACIONES documentado e implementado</t>
  </si>
  <si>
    <t>documentar  e implementar el  PROCEDIMIENTO DE PARTICIPACIÓN CIUDADANA de conformidad con el Lineamiento NTDSIG</t>
  </si>
  <si>
    <t>Un (1)  procedimiento de participación ciudadana elaborado e implementado</t>
  </si>
  <si>
    <t>Nuevo Procedimiento de Participación Ciudadana documentado e implementado</t>
  </si>
  <si>
    <t>Revisar y Actualizar el PLAN DE COMUNICACIONES para la vigencia, que contenga: Política; componente (Comunicación organizacional o informativa); aspecto a comunicar; quién comunica; a quién le comunica; cuándo comunica; estrategias de comunicación; registro.</t>
  </si>
  <si>
    <t>Un (1) documento Plan de Comunicaciones (internas y externas)  vigente</t>
  </si>
  <si>
    <t>Política y Plan de Comunicaciones establecido y divulgado a todos los funcionarios</t>
  </si>
  <si>
    <t xml:space="preserve">Actualizar, Recodificar  y Divulgar el documento GSCA-C- Manual de Comunicaciones UMV  </t>
  </si>
  <si>
    <t>Un (1) documento COM-MA-001 actualizado de manera estándar para consulta permanente</t>
  </si>
  <si>
    <t>Un  Manual de Comunicaciones UAERMV vigente</t>
  </si>
  <si>
    <t>ACCIÓN ESTRATÉGICA:5</t>
  </si>
  <si>
    <t>5.1.</t>
  </si>
  <si>
    <t>OPERACIÓN DE LA MAQUINARIA</t>
  </si>
  <si>
    <t>ACCIÓN ESTRATÉGICA:6</t>
  </si>
  <si>
    <t>ACCIÓN ESTRATÉGICA: 7</t>
  </si>
  <si>
    <t>7.1</t>
  </si>
  <si>
    <t>7.2</t>
  </si>
  <si>
    <t>7.3</t>
  </si>
  <si>
    <t>7.4</t>
  </si>
  <si>
    <t>7.5</t>
  </si>
  <si>
    <t>7.6</t>
  </si>
  <si>
    <t>GY</t>
  </si>
  <si>
    <t>Formular políticas para la prevención del daño Antijurídico</t>
  </si>
  <si>
    <t xml:space="preserve">Macroproceso:   </t>
  </si>
  <si>
    <t>GESTIÒN  ATENCIÒN  AL  CIUDADANO</t>
  </si>
  <si>
    <t xml:space="preserve">Nombre del Proceso:  </t>
  </si>
  <si>
    <t>Atenciòn al Ciudadano</t>
  </si>
  <si>
    <t xml:space="preserve">Responsable(s) del Proceso:  </t>
  </si>
  <si>
    <t>Secretaria General</t>
  </si>
  <si>
    <t>Una Bogotà que defiende y fortalece lo pùblico</t>
  </si>
  <si>
    <t>Generar estrategias para contribuir al desarrollo del buen estado de la Malla Vial Local, a fin de mejorar las condiciones de movilidad en la ciudad.</t>
  </si>
  <si>
    <t xml:space="preserve"> Fortalecimiento de la función administrativa y desarrollo institucional. </t>
  </si>
  <si>
    <t>Generar e implementar estrategias que fortalezcan gestión social, comunicacional, ambiental y atención al usuario.</t>
  </si>
  <si>
    <t xml:space="preserve">Implementar el 100% de las entidades del distrito el sistema integrado de Gestión. </t>
  </si>
  <si>
    <t>ACCIÓN ESTRATÉGICA 1:</t>
  </si>
  <si>
    <t>Mediciòn del grado de satisfacciòn de la Atención al ciudadano.</t>
  </si>
  <si>
    <t>Aplicar formato de encuesta a los ciudadanos atendidos en forma personal por la UMV.</t>
  </si>
  <si>
    <t>Obtener en todos los formatos el promedio de "Muy bueno"</t>
  </si>
  <si>
    <t>Humanos y Tecnològicos</t>
  </si>
  <si>
    <t>Verificar y descargar mensualmente las respuestas de los requerimientos de las àreas misionales de la UMV</t>
  </si>
  <si>
    <t>Recibir mensulamente las respuestas a las solicitudes y requerimientos</t>
  </si>
  <si>
    <t>Determinar la cantidad de respuestas Vs. Requerimientos y solicitudes, con base en las descargas mensuales.</t>
  </si>
  <si>
    <t xml:space="preserve">Lograr el 100% de respuestas a los requerimientos </t>
  </si>
  <si>
    <t>ACCIÓN ESTRATÉGICA 2:</t>
  </si>
  <si>
    <t>Fortalecer la figura del defensor ciudadano en las Localidades del Distrito</t>
  </si>
  <si>
    <t>Realizar actividades que permitan ayudar al ciudadano en proteger sus derechos frente a las respuestas de la administración</t>
  </si>
  <si>
    <t>Establecer dos (2) actividades  que permitan fortalecer la figura del defensor al ciudadano</t>
  </si>
  <si>
    <t>ACCIÓN ESTRATÉGICA 3:</t>
  </si>
  <si>
    <t>Generar informes de gestiòn del àrea</t>
  </si>
  <si>
    <t>Reporte mensual de PQRS y solicitudes a la Alcaldía mayor y a la Oficina de Control Interno de la Entidad</t>
  </si>
  <si>
    <t>Enviar mensulamente las respuestas de las solicitudes y requerimientos misionales</t>
  </si>
  <si>
    <t>Reporte trimestral de adopción de estándares e indicadores de trámites al Director Distrital de Servicio al Ciudadano</t>
  </si>
  <si>
    <t>Remitir mensulamente las respuestas de las solicitudes y requerimientos misionales</t>
  </si>
  <si>
    <t>Creaciòn de un comitè integrado por las àreas  misionales para propender el seguimiento de respuestas a solicitudes y requerimientos.</t>
  </si>
  <si>
    <t>Reuniòn semestral para verificar respuestas a solicitudes y requerimientos misionales</t>
  </si>
  <si>
    <t>ACCIÓN ESTRATÉGICA 4:</t>
  </si>
  <si>
    <t>Afianzar la cultura de servicio al ciudadano</t>
  </si>
  <si>
    <t>Sensibilización de la cultura de atención al ciudadano, mediante 
folletos informativos y publicaciòn de tips de cultura de servicio al ciudadano al interior de la UMV</t>
  </si>
  <si>
    <t>Informar mensualmente a funcionarios sobre calidad del servicio al ciudadano</t>
  </si>
  <si>
    <t>COMUNICACIONES</t>
  </si>
  <si>
    <t>ACCIÓN ESTRATÉGICA:7</t>
  </si>
  <si>
    <t>8.1</t>
  </si>
  <si>
    <t>8.2</t>
  </si>
  <si>
    <t>8.3</t>
  </si>
  <si>
    <t>8.4</t>
  </si>
  <si>
    <t>8.5</t>
  </si>
  <si>
    <t>8.6</t>
  </si>
  <si>
    <t>8.7</t>
  </si>
  <si>
    <t>8.8</t>
  </si>
  <si>
    <t>8.9</t>
  </si>
  <si>
    <t>8.10</t>
  </si>
  <si>
    <t>8.11</t>
  </si>
  <si>
    <t>8.12</t>
  </si>
  <si>
    <t>8.13</t>
  </si>
  <si>
    <t>ACCIÓN ESTRATÉGICA: 8</t>
  </si>
  <si>
    <t>3.6</t>
  </si>
  <si>
    <t>3.7</t>
  </si>
  <si>
    <t>3.8</t>
  </si>
  <si>
    <t>3.9</t>
  </si>
  <si>
    <t xml:space="preserve">Generar y desarrollar campañas internas </t>
  </si>
  <si>
    <t xml:space="preserve">12  campañas internas </t>
  </si>
  <si>
    <t xml:space="preserve">boletines,noticias,folletos  ,notas </t>
  </si>
  <si>
    <t xml:space="preserve">Gestionar e implementar la Intranet en la entidad </t>
  </si>
  <si>
    <t>1 intranet</t>
  </si>
  <si>
    <t>registrar  el mayor numero de usuarios de la entidad</t>
  </si>
  <si>
    <t>Producir un   video o documental  institucional</t>
  </si>
  <si>
    <t xml:space="preserve">  video o documental de la UMV</t>
  </si>
  <si>
    <t>Un (1) video o documental</t>
  </si>
  <si>
    <t>Apoyar y atender las diferentes solicitudes de comunicación  de las areas de la UMV.</t>
  </si>
  <si>
    <t xml:space="preserve">recibir  y gestionar las solicitudes internas </t>
  </si>
  <si>
    <t xml:space="preserve">1 informe  de solicitudes </t>
  </si>
  <si>
    <t>Gestionar y tramitar carnets para el personal de la entidad</t>
  </si>
  <si>
    <t>atender  las solicitudes de carnets para el personal de la UMV</t>
  </si>
  <si>
    <t>registro mensual de la entrega de los carnets</t>
  </si>
  <si>
    <t>consolidarla  como herramienta de interactividad</t>
  </si>
  <si>
    <t>Gestionar contrato  de material P.O.P</t>
  </si>
  <si>
    <t xml:space="preserve"> piezas de comunicación</t>
  </si>
  <si>
    <t>Humanos profesionales y tecnicos</t>
  </si>
  <si>
    <t>1 contrato</t>
  </si>
  <si>
    <t>FORTALECIMIENTO DE LA COMUNICACIÓN INTERNA</t>
  </si>
  <si>
    <t>FORTALECIMIENTO DE LA COMUNICACIÓN EXTERNA</t>
  </si>
  <si>
    <t>ACCION ESTRATEGICA: 2</t>
  </si>
  <si>
    <t>GESTION DOCUMENTAL</t>
  </si>
  <si>
    <t>SIG</t>
  </si>
  <si>
    <t>SISTEMA DE INFORMACIÓN Y TECNOLOGIA</t>
  </si>
  <si>
    <t>JURIDICA</t>
  </si>
  <si>
    <t>ACCIÓN ESTRATÉGICA:      1           Fortalecimiento de la Gestion  de la Informacion en Tesorería</t>
  </si>
  <si>
    <t>CONTROL PARA EL MEJORAMIENTO CONTINUO A LA GESTIÓN</t>
  </si>
  <si>
    <t>Apoyo Interinstitucional.</t>
  </si>
  <si>
    <t>Apoyo Interinstitucional</t>
  </si>
  <si>
    <t>Encuestas aplicadas e informe</t>
  </si>
  <si>
    <t>documentos de actividades</t>
  </si>
  <si>
    <t>reporte de informes</t>
  </si>
  <si>
    <t xml:space="preserve">Acta de reunión;acto administrativo de comité </t>
  </si>
  <si>
    <t xml:space="preserve">Cuatro (4) informes trimestrales de Solicitudes Ciudadanas a la entidad (anexo a los informes de gestión trimestrales: primero: en enero 2015 reportando último trimestre 2014)
</t>
  </si>
  <si>
    <t>Un mecanismos para recepción, registro y atención de  peticiones, quejas,  reclamo, sugerencias o felicitaciones, por parte de la ciudadanía, aplicado y evaluado</t>
  </si>
  <si>
    <t>Verificar que la información en la página web donde se encuentra el sitio de PQRSF (Peticiones, Quejas, Reclamos, Sugerencias, Felicitaciones): http://www.umv.gov.co/atencion-al-ciudadano.html,  sea veraz y suficiente para los trámites  Ciudadanos</t>
  </si>
  <si>
    <t>Dos (2) verificaciones semestrales de la información del  sitio web PQRSF (Peticiones, Quejas, Reclamos, Sugerencias, Felicitaciones) en Formato GDO-FM-016 Acta de Reunión, con Comunicaciones Internas</t>
  </si>
  <si>
    <t>Un sitio web PQRSF (Peticiones, Quejas, Reclamos, Sugerencias, Felicitaciones) con información veraz y suficiente para los trámites ciudadanos</t>
  </si>
  <si>
    <t>Hacer Mejoramiento físico del Canal Presencial del Servicio al Ciudadano (punto de atención con Buzón implementado), de conformidad con el Decreto 197 de 2014 Y EL DECRETO 2641 DE 2012</t>
  </si>
  <si>
    <t>Un (1) punto de atención al Ciudadano mejorado</t>
  </si>
  <si>
    <t>FÍSICOS</t>
  </si>
  <si>
    <t>Un Punto de Atención  y Buzón, con las condiciones físicas para prestar el servicio al Ciudadano</t>
  </si>
  <si>
    <t>Dos (2) informes semestrales de los resultados de encuestas de satisfacción Ciudadana enviados a la OAP</t>
  </si>
  <si>
    <t>Resultados de la SatisfacciónCiudadana enviados a la OAP para su consolidación y control</t>
  </si>
  <si>
    <t>ATENCION AL CIUDADANO</t>
  </si>
  <si>
    <t xml:space="preserve">Distribuir el formato "ACI-FM-001 Atención al Ciudadano"  en todas las dependencias, para que todos los servidores públicos lo diligencien en caso de que se presente algún PQRSF - (Peticiones, Quejas, Reclamos, Sugerencias, Felicitaciones-) y luego recolectarlos para hacer los informes pertinentes 
</t>
  </si>
  <si>
    <t xml:space="preserve">Aplicar la Encuesta:ACI-FM-002 "Satisfaccion Ciudadana" y enviar los resultados y copia de los soportes a la OAP (SIG) para la consolidación y control de la "satisfacción del usuario y partes interesadas"  </t>
  </si>
  <si>
    <t>PLANEACION ESTRATEGICA</t>
  </si>
  <si>
    <r>
      <t xml:space="preserve">Realizar actividades requeridas a fin de apoyar a los procesos en la Terrminación de la Segunda Etapa SIG: 
</t>
    </r>
    <r>
      <rPr>
        <u/>
        <sz val="10"/>
        <color indexed="8"/>
        <rFont val="Arial"/>
        <family val="2"/>
      </rPr>
      <t>Implementación de los Requisitos</t>
    </r>
    <r>
      <rPr>
        <sz val="10"/>
        <color indexed="8"/>
        <rFont val="Arial"/>
        <family val="2"/>
      </rPr>
      <t xml:space="preserve"> de la NTD SIG 001:2011</t>
    </r>
  </si>
  <si>
    <r>
      <t xml:space="preserve">Realizar las actividades a fin de aopyar al proceso de control para el mejoramiento continuo en la terminación de  Tercera Etapa SIG:
</t>
    </r>
    <r>
      <rPr>
        <u/>
        <sz val="10"/>
        <color indexed="8"/>
        <rFont val="Arial"/>
        <family val="2"/>
      </rPr>
      <t xml:space="preserve">Verificación y Evaluación del cumplimiento de Requisitos </t>
    </r>
    <r>
      <rPr>
        <sz val="10"/>
        <color indexed="8"/>
        <rFont val="Arial"/>
        <family val="2"/>
      </rPr>
      <t>de la NTD SIG 001:2011</t>
    </r>
  </si>
  <si>
    <r>
      <t xml:space="preserve">Apoyar y acompañar en la realización de las actividades del </t>
    </r>
    <r>
      <rPr>
        <u/>
        <sz val="10"/>
        <color indexed="8"/>
        <rFont val="Arial"/>
        <family val="2"/>
      </rPr>
      <t xml:space="preserve">Plan Distrital SIG </t>
    </r>
    <r>
      <rPr>
        <sz val="10"/>
        <color indexed="8"/>
        <rFont val="Arial"/>
        <family val="2"/>
      </rPr>
      <t>Y hacer seguimiento a la implementación</t>
    </r>
  </si>
  <si>
    <r>
      <t xml:space="preserve">Apoyar, acompañar y hacer seguimiento a la actualización de los elementos del </t>
    </r>
    <r>
      <rPr>
        <u/>
        <sz val="10"/>
        <color indexed="8"/>
        <rFont val="Arial"/>
        <family val="2"/>
      </rPr>
      <t>MECI</t>
    </r>
  </si>
  <si>
    <r>
      <t>Coordinar la implementación y sostenibilidad del</t>
    </r>
    <r>
      <rPr>
        <u/>
        <sz val="10"/>
        <color indexed="8"/>
        <rFont val="Arial"/>
        <family val="2"/>
      </rPr>
      <t xml:space="preserve"> PIGA</t>
    </r>
    <r>
      <rPr>
        <sz val="10"/>
        <color indexed="8"/>
        <rFont val="Arial"/>
        <family val="2"/>
      </rPr>
      <t xml:space="preserve"> -  Plan Institucional de Gestión Ambiental</t>
    </r>
  </si>
  <si>
    <r>
      <t xml:space="preserve">Acompañar metodológico a los Responsables Directivos SIG y Líderes Operativos SIG de los 18 procesos, para la </t>
    </r>
    <r>
      <rPr>
        <u/>
        <sz val="10"/>
        <color indexed="8"/>
        <rFont val="Arial"/>
        <family val="2"/>
      </rPr>
      <t>revisión y actualización de su documentación</t>
    </r>
  </si>
  <si>
    <r>
      <t xml:space="preserve">Acompañar en la elaboración y/o actualización de </t>
    </r>
    <r>
      <rPr>
        <u/>
        <sz val="10"/>
        <color indexed="8"/>
        <rFont val="Arial"/>
        <family val="2"/>
      </rPr>
      <t>riesgos de gestión y corrupción</t>
    </r>
    <r>
      <rPr>
        <sz val="10"/>
        <color indexed="8"/>
        <rFont val="Arial"/>
        <family val="2"/>
      </rPr>
      <t xml:space="preserve"> a los 18 procesos</t>
    </r>
  </si>
  <si>
    <r>
      <t xml:space="preserve">Actualizar la </t>
    </r>
    <r>
      <rPr>
        <u/>
        <sz val="10"/>
        <color indexed="8"/>
        <rFont val="Arial"/>
        <family val="2"/>
      </rPr>
      <t>documentación del Proceso SIG</t>
    </r>
  </si>
  <si>
    <r>
      <t xml:space="preserve">Medir al Cliente Interno UAERMV, a través de la aplicación de la </t>
    </r>
    <r>
      <rPr>
        <u/>
        <sz val="10"/>
        <color indexed="8"/>
        <rFont val="Arial"/>
        <family val="2"/>
      </rPr>
      <t>Encuesta de Satisfacción</t>
    </r>
    <r>
      <rPr>
        <sz val="10"/>
        <color indexed="8"/>
        <rFont val="Arial"/>
        <family val="2"/>
      </rPr>
      <t xml:space="preserve"> y aplicación del </t>
    </r>
    <r>
      <rPr>
        <u/>
        <sz val="10"/>
        <color indexed="8"/>
        <rFont val="Arial"/>
        <family val="2"/>
      </rPr>
      <t>Sondeo  de Satisfacción</t>
    </r>
  </si>
  <si>
    <r>
      <t>Atender el 100% de las solicitudes para la actualización de</t>
    </r>
    <r>
      <rPr>
        <u/>
        <sz val="10"/>
        <color indexed="8"/>
        <rFont val="Arial"/>
        <family val="2"/>
      </rPr>
      <t xml:space="preserve"> indicadores de gestión</t>
    </r>
    <r>
      <rPr>
        <sz val="10"/>
        <color indexed="8"/>
        <rFont val="Arial"/>
        <family val="2"/>
      </rPr>
      <t xml:space="preserve"> de los procesos, que sean solicitadas por los responsables de procesos</t>
    </r>
  </si>
  <si>
    <r>
      <t>Elaborar un (1)</t>
    </r>
    <r>
      <rPr>
        <u/>
        <sz val="10"/>
        <color indexed="8"/>
        <rFont val="Arial"/>
        <family val="2"/>
      </rPr>
      <t xml:space="preserve"> informe anual</t>
    </r>
    <r>
      <rPr>
        <sz val="10"/>
        <color indexed="8"/>
        <rFont val="Arial"/>
        <family val="2"/>
      </rPr>
      <t xml:space="preserve"> sobre la gestión realizada para la consolidación del Sistema Integrado de Gestión, para presentarlo ante el Equipo Directivo SIG</t>
    </r>
  </si>
  <si>
    <t>COMERCIALIZACION</t>
  </si>
  <si>
    <t>Control y Seguimiento presupuestal en la Unidad Administrativa Especial de Rehabilitación y Mantenimiento Vial</t>
  </si>
  <si>
    <t>FIN-P-PR-002  al FIN-P-PR-007</t>
  </si>
  <si>
    <t>Coordinar y realizar seguimiento a todas las actividades relacionadas con el presupuesto</t>
  </si>
  <si>
    <t>Participar en la elaboración del Anteproyecto de Presupuesto de la siguiente vigencia</t>
  </si>
  <si>
    <t>Humanos y Técnicos</t>
  </si>
  <si>
    <t>Entrega de Anteproyecto de Presupuesto siguiente vigencia</t>
  </si>
  <si>
    <t xml:space="preserve">Liquidar  Impuestos en Documentos y Actas recibidas para generar Ordenes de pago </t>
  </si>
  <si>
    <t>Lograr que el 100% de documentos radicados para tramite de pago, se giren de tesoreria</t>
  </si>
  <si>
    <t>Ordenes de pago tramitadas</t>
  </si>
  <si>
    <t>Expedición de CDP y CRP,giro presupuestal de Relaciones de autorización y órdenes de pago</t>
  </si>
  <si>
    <t xml:space="preserve">Tramitar oportunamente todas las solicittudes </t>
  </si>
  <si>
    <t>CDP, CDP y  Ordenes de pago, tramitadas</t>
  </si>
  <si>
    <t>Informes de ejecucion presupuestal a la Contraloria General (CHIP) y al Concejo Distrital (Trimestralmente)</t>
  </si>
  <si>
    <t>Entrega de informes en las fechas previstas</t>
  </si>
  <si>
    <t>Infomes a Contraloria y Concejo entregados</t>
  </si>
  <si>
    <t>Elaborar los informes de ejecución presupuestal a la Contraloria (SIVICOF), Secretaría de Hacienda y dependencias de la UMV (Mensual)</t>
  </si>
  <si>
    <t>Informes de Ejecución Presupuestal</t>
  </si>
  <si>
    <t>Elaborar Informe de cierre presupuestal (anual)</t>
  </si>
  <si>
    <t>Entregar Informe de Cierre Presupuestal anual</t>
  </si>
  <si>
    <t>Informe de cierre presupuestal</t>
  </si>
  <si>
    <t>4.1.</t>
  </si>
  <si>
    <t xml:space="preserve">ESTUDIO COMPARATIVO DE LA OFERTA DE SERVICIOS DEL MERCADO VS LA COMPETENCIA -  IDENTIFICACION DE SERVICIOS  </t>
  </si>
</sst>
</file>

<file path=xl/styles.xml><?xml version="1.0" encoding="utf-8"?>
<styleSheet xmlns="http://schemas.openxmlformats.org/spreadsheetml/2006/main">
  <numFmts count="10">
    <numFmt numFmtId="44" formatCode="_(&quot;$&quot;\ * #,##0.00_);_(&quot;$&quot;\ * \(#,##0.00\);_(&quot;$&quot;\ * &quot;-&quot;??_);_(@_)"/>
    <numFmt numFmtId="164" formatCode="_-&quot;$&quot;* #,##0.00_-;\-&quot;$&quot;* #,##0.00_-;_-&quot;$&quot;* &quot;-&quot;??_-;_-@_-"/>
    <numFmt numFmtId="165" formatCode="_-* #,##0.00_-;\-* #,##0.00_-;_-* &quot;-&quot;??_-;_-@_-"/>
    <numFmt numFmtId="166" formatCode="_([$$-240A]\ * #,##0_);_([$$-240A]\ * \(#,##0\);_([$$-240A]\ * &quot;-&quot;??_);_(@_)"/>
    <numFmt numFmtId="167" formatCode="_(* #,##0.0_);_(* \(#,##0.0\);_(* &quot;-&quot;??_);_(@_)"/>
    <numFmt numFmtId="168" formatCode="dd/mm/yyyy;@"/>
    <numFmt numFmtId="169" formatCode="[$$-240A]\ #,##0_);[Red]\([$$-240A]\ #,##0\)"/>
    <numFmt numFmtId="170" formatCode="_([$$-240A]\ * #,##0.00_);_([$$-240A]\ * \(#,##0.00\);_([$$-240A]\ * &quot;-&quot;??_);_(@_)"/>
    <numFmt numFmtId="171" formatCode="0.0%"/>
    <numFmt numFmtId="172" formatCode="_(* #,##0_);_(* \(#,##0\);_(* &quot;-&quot;??_);_(@_)"/>
  </numFmts>
  <fonts count="44">
    <font>
      <sz val="11"/>
      <color theme="1"/>
      <name val="Calibri"/>
      <family val="2"/>
      <scheme val="minor"/>
    </font>
    <font>
      <sz val="11"/>
      <color indexed="8"/>
      <name val="Calibri"/>
      <family val="2"/>
    </font>
    <font>
      <sz val="10"/>
      <color indexed="8"/>
      <name val="Arial"/>
      <family val="2"/>
    </font>
    <font>
      <b/>
      <sz val="10"/>
      <color indexed="8"/>
      <name val="Arial"/>
      <family val="2"/>
    </font>
    <font>
      <sz val="10"/>
      <color indexed="8"/>
      <name val="Arial"/>
      <family val="2"/>
    </font>
    <font>
      <b/>
      <sz val="9"/>
      <color indexed="8"/>
      <name val="Arial"/>
      <family val="2"/>
    </font>
    <font>
      <b/>
      <sz val="10"/>
      <color indexed="8"/>
      <name val="Arial"/>
      <family val="2"/>
    </font>
    <font>
      <b/>
      <sz val="16"/>
      <color indexed="8"/>
      <name val="Arial"/>
      <family val="2"/>
    </font>
    <font>
      <b/>
      <sz val="11"/>
      <color indexed="8"/>
      <name val="Arial"/>
      <family val="2"/>
    </font>
    <font>
      <sz val="8"/>
      <name val="Calibri"/>
      <family val="2"/>
    </font>
    <font>
      <b/>
      <sz val="18"/>
      <color indexed="8"/>
      <name val="Arial"/>
      <family val="2"/>
    </font>
    <font>
      <sz val="14"/>
      <color indexed="8"/>
      <name val="Arial"/>
      <family val="2"/>
    </font>
    <font>
      <sz val="9"/>
      <color indexed="8"/>
      <name val="Arial"/>
      <family val="2"/>
    </font>
    <font>
      <b/>
      <sz val="8"/>
      <color indexed="8"/>
      <name val="Arial"/>
      <family val="2"/>
    </font>
    <font>
      <sz val="11"/>
      <color indexed="8"/>
      <name val="Arial"/>
      <family val="2"/>
    </font>
    <font>
      <b/>
      <sz val="11"/>
      <color theme="0"/>
      <name val="Arial"/>
      <family val="2"/>
    </font>
    <font>
      <i/>
      <sz val="11"/>
      <color indexed="8"/>
      <name val="Arial"/>
      <family val="2"/>
    </font>
    <font>
      <sz val="11"/>
      <color theme="1"/>
      <name val="Calibri"/>
      <family val="2"/>
      <scheme val="minor"/>
    </font>
    <font>
      <sz val="18"/>
      <color indexed="8"/>
      <name val="Arial"/>
      <family val="2"/>
    </font>
    <font>
      <b/>
      <sz val="11"/>
      <color theme="1"/>
      <name val="Calibri"/>
      <family val="2"/>
      <scheme val="minor"/>
    </font>
    <font>
      <b/>
      <sz val="10"/>
      <color rgb="FF000000"/>
      <name val="Arial"/>
      <family val="2"/>
    </font>
    <font>
      <sz val="10"/>
      <color rgb="FF000000"/>
      <name val="Arial"/>
      <family val="2"/>
    </font>
    <font>
      <sz val="8"/>
      <color indexed="8"/>
      <name val="Arial"/>
      <family val="2"/>
    </font>
    <font>
      <b/>
      <sz val="9"/>
      <color rgb="FFFF0000"/>
      <name val="Arial"/>
      <family val="2"/>
    </font>
    <font>
      <b/>
      <sz val="10"/>
      <name val="Arial"/>
      <family val="2"/>
    </font>
    <font>
      <sz val="10"/>
      <name val="Arial"/>
      <family val="2"/>
    </font>
    <font>
      <sz val="12"/>
      <color indexed="8"/>
      <name val="Arial"/>
      <family val="2"/>
    </font>
    <font>
      <u/>
      <sz val="10"/>
      <color rgb="FF0000FF"/>
      <name val="Arial"/>
      <family val="2"/>
    </font>
    <font>
      <sz val="11"/>
      <color rgb="FF000000"/>
      <name val="Arial"/>
      <family val="2"/>
    </font>
    <font>
      <sz val="10"/>
      <color theme="1"/>
      <name val="Arial"/>
      <family val="2"/>
    </font>
    <font>
      <b/>
      <sz val="10"/>
      <color theme="0"/>
      <name val="Arial"/>
      <family val="2"/>
    </font>
    <font>
      <sz val="12"/>
      <color indexed="10"/>
      <name val="Arial"/>
      <family val="2"/>
    </font>
    <font>
      <b/>
      <sz val="14"/>
      <color indexed="8"/>
      <name val="Arial"/>
      <family val="2"/>
    </font>
    <font>
      <b/>
      <sz val="12"/>
      <color indexed="8"/>
      <name val="Arial"/>
      <family val="2"/>
    </font>
    <font>
      <sz val="9"/>
      <color theme="1"/>
      <name val="Arial"/>
      <family val="2"/>
    </font>
    <font>
      <b/>
      <sz val="16"/>
      <color theme="1"/>
      <name val="Arial"/>
      <family val="2"/>
    </font>
    <font>
      <b/>
      <sz val="10"/>
      <color theme="1"/>
      <name val="Arial"/>
      <family val="2"/>
    </font>
    <font>
      <sz val="14"/>
      <color theme="1"/>
      <name val="Arial"/>
      <family val="2"/>
    </font>
    <font>
      <sz val="9"/>
      <color rgb="FF000000"/>
      <name val="Arial"/>
      <family val="2"/>
    </font>
    <font>
      <u/>
      <sz val="10"/>
      <name val="Arial"/>
      <family val="2"/>
    </font>
    <font>
      <i/>
      <sz val="10"/>
      <name val="Arial"/>
      <family val="2"/>
    </font>
    <font>
      <b/>
      <sz val="11"/>
      <name val="Arial"/>
      <family val="2"/>
    </font>
    <font>
      <b/>
      <sz val="14"/>
      <color theme="0"/>
      <name val="Arial"/>
      <family val="2"/>
    </font>
    <font>
      <u/>
      <sz val="10"/>
      <color indexed="8"/>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rgb="FFFFFFFF"/>
      </patternFill>
    </fill>
    <fill>
      <patternFill patternType="solid">
        <fgColor rgb="FFD8D8D8"/>
        <bgColor rgb="FFD8D8D8"/>
      </patternFill>
    </fill>
    <fill>
      <patternFill patternType="solid">
        <fgColor rgb="FFA5A5A5"/>
        <bgColor rgb="FFA5A5A5"/>
      </patternFill>
    </fill>
    <fill>
      <patternFill patternType="solid">
        <fgColor rgb="FFF2F2F2"/>
        <bgColor rgb="FFF2F2F2"/>
      </patternFill>
    </fill>
    <fill>
      <patternFill patternType="solid">
        <fgColor rgb="FFBFBFBF"/>
        <bgColor rgb="FFBFBFBF"/>
      </patternFill>
    </fill>
    <fill>
      <patternFill patternType="solid">
        <fgColor theme="0" tint="-0.249977111117893"/>
        <bgColor indexed="64"/>
      </patternFill>
    </fill>
    <fill>
      <patternFill patternType="solid">
        <fgColor theme="0"/>
        <bgColor indexed="26"/>
      </patternFill>
    </fill>
    <fill>
      <patternFill patternType="solid">
        <fgColor theme="0"/>
        <bgColor rgb="FFF2F2F2"/>
      </patternFill>
    </fill>
  </fills>
  <borders count="94">
    <border>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6">
    <xf numFmtId="0" fontId="0" fillId="0" borderId="0"/>
    <xf numFmtId="9" fontId="1"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165" fontId="17" fillId="0" borderId="0" applyFont="0" applyFill="0" applyBorder="0" applyAlignment="0" applyProtection="0"/>
    <xf numFmtId="0" fontId="25" fillId="0" borderId="0"/>
  </cellStyleXfs>
  <cellXfs count="1303">
    <xf numFmtId="0" fontId="0" fillId="0" borderId="0" xfId="0"/>
    <xf numFmtId="0" fontId="4" fillId="0" borderId="0" xfId="0" applyFont="1" applyAlignment="1">
      <alignment horizontal="center" vertical="center" wrapText="1"/>
    </xf>
    <xf numFmtId="0" fontId="2" fillId="0" borderId="0" xfId="0" applyFont="1" applyAlignment="1">
      <alignment vertical="center"/>
    </xf>
    <xf numFmtId="0" fontId="12" fillId="0" borderId="0" xfId="0" applyFont="1" applyAlignment="1">
      <alignment horizontal="center" vertical="center" wrapText="1"/>
    </xf>
    <xf numFmtId="0" fontId="13" fillId="4" borderId="1"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4" fillId="0" borderId="0" xfId="0" applyFont="1" applyBorder="1" applyAlignment="1">
      <alignment horizontal="center" vertical="center"/>
    </xf>
    <xf numFmtId="0" fontId="8" fillId="0" borderId="0"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wrapText="1"/>
    </xf>
    <xf numFmtId="0" fontId="15" fillId="3" borderId="35"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8" fillId="0" borderId="16" xfId="0" applyFont="1" applyBorder="1" applyAlignment="1">
      <alignment vertical="center"/>
    </xf>
    <xf numFmtId="0" fontId="8" fillId="0" borderId="17"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3" fillId="4" borderId="49" xfId="0" applyFont="1" applyFill="1" applyBorder="1" applyAlignment="1">
      <alignment horizontal="center" vertical="center" wrapText="1"/>
    </xf>
    <xf numFmtId="9" fontId="5" fillId="2" borderId="0" xfId="1" applyNumberFormat="1" applyFont="1" applyFill="1" applyBorder="1" applyAlignment="1">
      <alignment horizontal="center" vertical="center" wrapText="1"/>
    </xf>
    <xf numFmtId="9" fontId="10" fillId="2" borderId="0" xfId="1"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9" fontId="2" fillId="2" borderId="0" xfId="0" applyNumberFormat="1" applyFont="1" applyFill="1" applyBorder="1" applyAlignment="1">
      <alignment horizontal="center" vertical="center" wrapText="1"/>
    </xf>
    <xf numFmtId="0" fontId="11"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9" fontId="12" fillId="2" borderId="40" xfId="1" applyNumberFormat="1" applyFont="1" applyFill="1" applyBorder="1" applyAlignment="1">
      <alignment horizontal="center" vertical="center" wrapText="1"/>
    </xf>
    <xf numFmtId="9" fontId="12" fillId="3" borderId="39" xfId="1" applyNumberFormat="1" applyFont="1" applyFill="1" applyBorder="1" applyAlignment="1">
      <alignment horizontal="center" vertical="center" wrapText="1"/>
    </xf>
    <xf numFmtId="9" fontId="12" fillId="3" borderId="38" xfId="1" applyNumberFormat="1" applyFont="1" applyFill="1" applyBorder="1" applyAlignment="1">
      <alignment horizontal="center" vertical="center" wrapText="1"/>
    </xf>
    <xf numFmtId="9" fontId="12" fillId="2" borderId="4" xfId="1" applyNumberFormat="1" applyFont="1" applyFill="1" applyBorder="1" applyAlignment="1">
      <alignment horizontal="center" vertical="center" wrapText="1"/>
    </xf>
    <xf numFmtId="9" fontId="18" fillId="2" borderId="2" xfId="1" applyNumberFormat="1" applyFont="1" applyFill="1" applyBorder="1" applyAlignment="1">
      <alignment horizontal="center" vertical="center" wrapText="1"/>
    </xf>
    <xf numFmtId="9" fontId="12" fillId="2" borderId="31" xfId="1" applyNumberFormat="1" applyFont="1" applyFill="1" applyBorder="1" applyAlignment="1">
      <alignment horizontal="center" vertical="center" wrapText="1"/>
    </xf>
    <xf numFmtId="9" fontId="12" fillId="3" borderId="28" xfId="1" applyNumberFormat="1" applyFont="1" applyFill="1" applyBorder="1" applyAlignment="1">
      <alignment horizontal="center" vertical="center" wrapText="1"/>
    </xf>
    <xf numFmtId="9" fontId="12" fillId="3" borderId="13" xfId="1" applyNumberFormat="1" applyFont="1" applyFill="1" applyBorder="1" applyAlignment="1">
      <alignment horizontal="center" vertical="center" wrapText="1"/>
    </xf>
    <xf numFmtId="9" fontId="12" fillId="2" borderId="5" xfId="1" applyNumberFormat="1" applyFont="1" applyFill="1" applyBorder="1" applyAlignment="1">
      <alignment horizontal="center" vertical="center" wrapText="1"/>
    </xf>
    <xf numFmtId="9" fontId="2" fillId="0" borderId="27" xfId="3" applyFont="1" applyBorder="1" applyAlignment="1">
      <alignment horizontal="center" vertical="center" wrapText="1"/>
    </xf>
    <xf numFmtId="0" fontId="2" fillId="0" borderId="55" xfId="0" applyFont="1" applyBorder="1" applyAlignment="1">
      <alignment horizontal="center" vertical="center" wrapText="1"/>
    </xf>
    <xf numFmtId="0" fontId="2" fillId="0" borderId="25" xfId="0" applyFont="1" applyBorder="1" applyAlignment="1">
      <alignment horizontal="center" vertical="center" wrapText="1"/>
    </xf>
    <xf numFmtId="9" fontId="12" fillId="2" borderId="12" xfId="1" applyNumberFormat="1" applyFont="1" applyFill="1" applyBorder="1" applyAlignment="1">
      <alignment horizontal="center" vertical="center" wrapText="1"/>
    </xf>
    <xf numFmtId="9" fontId="12" fillId="3" borderId="26" xfId="1" applyNumberFormat="1"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9" fontId="12" fillId="2" borderId="10" xfId="1" applyNumberFormat="1" applyFont="1" applyFill="1" applyBorder="1" applyAlignment="1">
      <alignment horizontal="center" vertical="center" wrapText="1"/>
    </xf>
    <xf numFmtId="9" fontId="12" fillId="3" borderId="30" xfId="1" applyNumberFormat="1" applyFont="1" applyFill="1" applyBorder="1" applyAlignment="1">
      <alignment horizontal="center" vertical="center" wrapText="1"/>
    </xf>
    <xf numFmtId="9" fontId="2" fillId="0" borderId="25" xfId="3" applyFont="1" applyBorder="1" applyAlignment="1">
      <alignment horizontal="center" vertical="center" wrapText="1"/>
    </xf>
    <xf numFmtId="9" fontId="2" fillId="0" borderId="29" xfId="3" applyFont="1" applyBorder="1" applyAlignment="1">
      <alignment horizontal="center" vertical="center" wrapText="1"/>
    </xf>
    <xf numFmtId="164" fontId="2" fillId="0" borderId="25" xfId="2" applyFont="1" applyBorder="1" applyAlignment="1">
      <alignment horizontal="center" vertical="center" wrapText="1"/>
    </xf>
    <xf numFmtId="164" fontId="2" fillId="0" borderId="27" xfId="2" applyFont="1" applyBorder="1" applyAlignment="1">
      <alignment horizontal="center" vertical="center" wrapText="1"/>
    </xf>
    <xf numFmtId="164" fontId="2" fillId="0" borderId="29" xfId="2" applyFont="1" applyBorder="1" applyAlignment="1">
      <alignment horizontal="center" vertical="center" wrapText="1"/>
    </xf>
    <xf numFmtId="9" fontId="18" fillId="2" borderId="33" xfId="3" applyFont="1" applyFill="1" applyBorder="1" applyAlignment="1">
      <alignment horizontal="center" vertical="center" wrapText="1"/>
    </xf>
    <xf numFmtId="9" fontId="18" fillId="3" borderId="33" xfId="1" applyNumberFormat="1" applyFont="1" applyFill="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9" fontId="18" fillId="2" borderId="27" xfId="3" applyFont="1" applyFill="1" applyBorder="1" applyAlignment="1">
      <alignment horizontal="center" vertical="center" wrapText="1"/>
    </xf>
    <xf numFmtId="9" fontId="10" fillId="3" borderId="27" xfId="1" applyNumberFormat="1" applyFont="1" applyFill="1" applyBorder="1" applyAlignment="1">
      <alignment horizontal="center" vertical="center" wrapText="1"/>
    </xf>
    <xf numFmtId="0" fontId="21" fillId="0" borderId="63"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13" fillId="4" borderId="67" xfId="0" applyFont="1" applyFill="1" applyBorder="1" applyAlignment="1">
      <alignment horizontal="center" vertical="center" wrapText="1"/>
    </xf>
    <xf numFmtId="0" fontId="21" fillId="0" borderId="69" xfId="0" applyFont="1" applyBorder="1" applyAlignment="1">
      <alignment horizontal="center" vertical="center" wrapText="1"/>
    </xf>
    <xf numFmtId="0" fontId="21" fillId="0" borderId="6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9" fontId="18" fillId="2" borderId="27" xfId="1" applyNumberFormat="1" applyFont="1" applyFill="1" applyBorder="1" applyAlignment="1">
      <alignment horizontal="center" vertical="center" wrapText="1"/>
    </xf>
    <xf numFmtId="9" fontId="12" fillId="2" borderId="27" xfId="1" applyNumberFormat="1" applyFont="1" applyFill="1" applyBorder="1" applyAlignment="1">
      <alignment horizontal="center" vertical="center" wrapText="1"/>
    </xf>
    <xf numFmtId="9" fontId="12" fillId="3" borderId="27" xfId="1" applyNumberFormat="1" applyFont="1" applyFill="1" applyBorder="1" applyAlignment="1">
      <alignment horizontal="center" vertical="center" wrapText="1"/>
    </xf>
    <xf numFmtId="9" fontId="18" fillId="3" borderId="27" xfId="1" applyNumberFormat="1" applyFont="1" applyFill="1" applyBorder="1" applyAlignment="1">
      <alignment horizontal="center" vertical="center" wrapText="1"/>
    </xf>
    <xf numFmtId="0" fontId="3" fillId="0" borderId="25" xfId="0"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0" borderId="57" xfId="0" applyFont="1" applyBorder="1" applyAlignment="1">
      <alignment horizontal="center" vertical="center" wrapText="1"/>
    </xf>
    <xf numFmtId="9" fontId="2" fillId="0" borderId="27" xfId="0" applyNumberFormat="1" applyFont="1" applyBorder="1" applyAlignment="1">
      <alignment horizontal="center" vertical="center" wrapText="1"/>
    </xf>
    <xf numFmtId="0" fontId="8" fillId="3" borderId="37" xfId="0" applyFont="1" applyFill="1" applyBorder="1" applyAlignment="1">
      <alignment horizontal="left" vertical="center"/>
    </xf>
    <xf numFmtId="0" fontId="2" fillId="0" borderId="0" xfId="0" applyFont="1" applyAlignment="1">
      <alignment horizontal="center" vertical="center" wrapText="1"/>
    </xf>
    <xf numFmtId="0" fontId="15" fillId="5" borderId="50" xfId="0" applyFont="1" applyFill="1" applyBorder="1" applyAlignment="1">
      <alignment horizontal="center" vertical="center" wrapText="1"/>
    </xf>
    <xf numFmtId="0" fontId="15" fillId="5" borderId="0" xfId="0" applyFont="1" applyFill="1" applyBorder="1" applyAlignment="1">
      <alignment horizontal="center" vertical="center" wrapText="1"/>
    </xf>
    <xf numFmtId="9" fontId="10" fillId="2" borderId="27" xfId="1" applyNumberFormat="1" applyFont="1" applyFill="1" applyBorder="1" applyAlignment="1">
      <alignment horizontal="center" vertical="center" wrapText="1"/>
    </xf>
    <xf numFmtId="9" fontId="2" fillId="0" borderId="29" xfId="0" applyNumberFormat="1" applyFont="1" applyBorder="1" applyAlignment="1">
      <alignment horizontal="center" vertical="center" wrapText="1"/>
    </xf>
    <xf numFmtId="9" fontId="12" fillId="2" borderId="29" xfId="1" applyNumberFormat="1" applyFont="1" applyFill="1" applyBorder="1" applyAlignment="1">
      <alignment horizontal="center" vertical="center" wrapText="1"/>
    </xf>
    <xf numFmtId="9" fontId="12" fillId="3" borderId="29" xfId="1" applyNumberFormat="1" applyFont="1" applyFill="1" applyBorder="1" applyAlignment="1">
      <alignment horizontal="center" vertical="center" wrapText="1"/>
    </xf>
    <xf numFmtId="9" fontId="18" fillId="2" borderId="29" xfId="1" applyNumberFormat="1" applyFont="1" applyFill="1" applyBorder="1" applyAlignment="1">
      <alignment horizontal="center" vertical="center" wrapText="1"/>
    </xf>
    <xf numFmtId="9" fontId="18" fillId="3" borderId="29" xfId="1" applyNumberFormat="1" applyFont="1" applyFill="1" applyBorder="1" applyAlignment="1">
      <alignment horizontal="center" vertical="center" wrapText="1"/>
    </xf>
    <xf numFmtId="9" fontId="12" fillId="2" borderId="57" xfId="1" applyNumberFormat="1" applyFont="1" applyFill="1" applyBorder="1" applyAlignment="1">
      <alignment horizontal="center" vertical="center" wrapText="1"/>
    </xf>
    <xf numFmtId="9" fontId="12" fillId="3" borderId="57" xfId="1" applyNumberFormat="1" applyFont="1" applyFill="1" applyBorder="1" applyAlignment="1">
      <alignment horizontal="center" vertical="center" wrapText="1"/>
    </xf>
    <xf numFmtId="9" fontId="18" fillId="2" borderId="57" xfId="1" applyNumberFormat="1" applyFont="1" applyFill="1" applyBorder="1" applyAlignment="1">
      <alignment horizontal="center" vertical="center" wrapText="1"/>
    </xf>
    <xf numFmtId="9" fontId="18" fillId="3" borderId="57" xfId="1"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center" vertical="center" wrapText="1"/>
    </xf>
    <xf numFmtId="9" fontId="2" fillId="0" borderId="27" xfId="3" applyFont="1" applyBorder="1" applyAlignment="1">
      <alignment horizontal="center" vertical="center" wrapText="1"/>
    </xf>
    <xf numFmtId="9" fontId="18" fillId="2" borderId="36" xfId="1" applyNumberFormat="1" applyFont="1" applyFill="1" applyBorder="1" applyAlignment="1">
      <alignment horizontal="center" vertical="center" wrapText="1"/>
    </xf>
    <xf numFmtId="9" fontId="18" fillId="2" borderId="46" xfId="1" applyNumberFormat="1" applyFont="1" applyFill="1" applyBorder="1" applyAlignment="1">
      <alignment horizontal="center" vertical="center" wrapText="1"/>
    </xf>
    <xf numFmtId="9" fontId="18" fillId="3" borderId="2"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2" fillId="4" borderId="2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9"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9" fontId="5" fillId="0" borderId="0" xfId="1" applyNumberFormat="1" applyFont="1" applyFill="1" applyBorder="1" applyAlignment="1">
      <alignment horizontal="center" vertical="center" wrapText="1"/>
    </xf>
    <xf numFmtId="9" fontId="10" fillId="0" borderId="0" xfId="1"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9" fontId="2" fillId="0" borderId="57" xfId="0" applyNumberFormat="1" applyFont="1" applyBorder="1" applyAlignment="1">
      <alignment horizontal="center" vertical="center" wrapText="1"/>
    </xf>
    <xf numFmtId="9" fontId="12" fillId="0" borderId="27" xfId="1" applyNumberFormat="1" applyFont="1" applyFill="1" applyBorder="1" applyAlignment="1">
      <alignment horizontal="center" vertical="center" wrapText="1"/>
    </xf>
    <xf numFmtId="9" fontId="26" fillId="3" borderId="27" xfId="1" applyNumberFormat="1" applyFont="1" applyFill="1" applyBorder="1" applyAlignment="1">
      <alignment horizontal="center" vertical="center" wrapText="1"/>
    </xf>
    <xf numFmtId="9" fontId="12" fillId="0" borderId="25" xfId="1" applyNumberFormat="1" applyFont="1" applyFill="1" applyBorder="1" applyAlignment="1">
      <alignment horizontal="center" vertical="center" wrapText="1"/>
    </xf>
    <xf numFmtId="9" fontId="12" fillId="2" borderId="25" xfId="1" applyNumberFormat="1" applyFont="1" applyFill="1" applyBorder="1" applyAlignment="1">
      <alignment horizontal="center" vertical="center" wrapText="1"/>
    </xf>
    <xf numFmtId="9" fontId="12" fillId="3" borderId="25" xfId="1" applyNumberFormat="1" applyFont="1" applyFill="1" applyBorder="1" applyAlignment="1">
      <alignment horizontal="center" vertical="center" wrapText="1"/>
    </xf>
    <xf numFmtId="9" fontId="18" fillId="2" borderId="25" xfId="1" applyNumberFormat="1" applyFont="1" applyFill="1" applyBorder="1" applyAlignment="1">
      <alignment horizontal="center" vertical="center" wrapText="1"/>
    </xf>
    <xf numFmtId="9" fontId="26" fillId="3" borderId="25" xfId="1" applyNumberFormat="1" applyFont="1" applyFill="1" applyBorder="1" applyAlignment="1">
      <alignment horizontal="center" vertical="center" wrapText="1"/>
    </xf>
    <xf numFmtId="9" fontId="26" fillId="3" borderId="29" xfId="1" applyNumberFormat="1" applyFont="1" applyFill="1" applyBorder="1" applyAlignment="1">
      <alignment horizontal="center" vertical="center" wrapText="1"/>
    </xf>
    <xf numFmtId="9" fontId="2" fillId="0" borderId="73" xfId="0" applyNumberFormat="1" applyFont="1" applyBorder="1" applyAlignment="1">
      <alignment horizontal="center" vertical="center" wrapText="1"/>
    </xf>
    <xf numFmtId="0" fontId="2" fillId="0" borderId="74" xfId="0" applyFont="1" applyBorder="1" applyAlignment="1">
      <alignment horizontal="center" vertical="center" wrapText="1"/>
    </xf>
    <xf numFmtId="9" fontId="2" fillId="0" borderId="74" xfId="0" applyNumberFormat="1" applyFont="1" applyBorder="1" applyAlignment="1">
      <alignment horizontal="center" vertical="center" wrapText="1"/>
    </xf>
    <xf numFmtId="9" fontId="12" fillId="2" borderId="74" xfId="1" applyNumberFormat="1" applyFont="1" applyFill="1" applyBorder="1" applyAlignment="1">
      <alignment horizontal="center" vertical="center" wrapText="1"/>
    </xf>
    <xf numFmtId="9" fontId="12" fillId="3" borderId="74" xfId="1" applyNumberFormat="1" applyFont="1" applyFill="1" applyBorder="1" applyAlignment="1">
      <alignment horizontal="center" vertical="center" wrapText="1"/>
    </xf>
    <xf numFmtId="9" fontId="18" fillId="2" borderId="74" xfId="1" applyNumberFormat="1" applyFont="1" applyFill="1" applyBorder="1" applyAlignment="1">
      <alignment horizontal="center" vertical="center" wrapText="1"/>
    </xf>
    <xf numFmtId="9" fontId="18" fillId="3" borderId="74" xfId="1" applyNumberFormat="1" applyFont="1" applyFill="1" applyBorder="1" applyAlignment="1">
      <alignment horizontal="center" vertical="center" wrapText="1"/>
    </xf>
    <xf numFmtId="0" fontId="21" fillId="0" borderId="27" xfId="0" applyFont="1" applyBorder="1" applyAlignment="1">
      <alignment horizontal="left" vertical="center" wrapText="1"/>
    </xf>
    <xf numFmtId="9" fontId="21" fillId="6" borderId="27" xfId="0" applyNumberFormat="1" applyFont="1" applyFill="1" applyBorder="1" applyAlignment="1">
      <alignment horizontal="center" vertical="center" wrapText="1"/>
    </xf>
    <xf numFmtId="9" fontId="21" fillId="7" borderId="27" xfId="0" applyNumberFormat="1" applyFont="1" applyFill="1" applyBorder="1" applyAlignment="1">
      <alignment horizontal="center" vertical="center" wrapText="1"/>
    </xf>
    <xf numFmtId="9" fontId="21" fillId="10" borderId="27" xfId="0" applyNumberFormat="1" applyFont="1" applyFill="1" applyBorder="1" applyAlignment="1">
      <alignment horizontal="center" vertical="center" wrapText="1"/>
    </xf>
    <xf numFmtId="9" fontId="21" fillId="6" borderId="27" xfId="0" applyNumberFormat="1" applyFont="1" applyFill="1" applyBorder="1" applyAlignment="1">
      <alignment horizontal="center" vertical="center"/>
    </xf>
    <xf numFmtId="0" fontId="12" fillId="0" borderId="27" xfId="0" applyFont="1" applyFill="1" applyBorder="1" applyAlignment="1">
      <alignment horizontal="center" vertical="center" wrapText="1"/>
    </xf>
    <xf numFmtId="0" fontId="21" fillId="0" borderId="57" xfId="0" applyFont="1" applyBorder="1" applyAlignment="1">
      <alignment horizontal="left" vertical="center" wrapText="1"/>
    </xf>
    <xf numFmtId="0" fontId="21" fillId="0" borderId="57" xfId="0" applyFont="1" applyBorder="1" applyAlignment="1">
      <alignment horizontal="center" vertical="center" wrapText="1"/>
    </xf>
    <xf numFmtId="9" fontId="21" fillId="6" borderId="57" xfId="0" applyNumberFormat="1" applyFont="1" applyFill="1" applyBorder="1" applyAlignment="1">
      <alignment horizontal="center" vertical="center" wrapText="1"/>
    </xf>
    <xf numFmtId="9" fontId="21" fillId="7" borderId="57" xfId="0" applyNumberFormat="1" applyFont="1" applyFill="1" applyBorder="1" applyAlignment="1">
      <alignment horizontal="center" vertical="center" wrapText="1"/>
    </xf>
    <xf numFmtId="9" fontId="12" fillId="0" borderId="57" xfId="1" applyNumberFormat="1" applyFont="1" applyFill="1" applyBorder="1" applyAlignment="1">
      <alignment horizontal="center" vertical="center" wrapText="1"/>
    </xf>
    <xf numFmtId="9" fontId="26" fillId="3" borderId="57" xfId="1" applyNumberFormat="1" applyFont="1" applyFill="1" applyBorder="1" applyAlignment="1">
      <alignment horizontal="center" vertical="center" wrapText="1"/>
    </xf>
    <xf numFmtId="0" fontId="13" fillId="4" borderId="32" xfId="0" applyFont="1" applyFill="1" applyBorder="1" applyAlignment="1">
      <alignment horizontal="center" vertical="center" wrapText="1"/>
    </xf>
    <xf numFmtId="9" fontId="21" fillId="0" borderId="57" xfId="0" applyNumberFormat="1" applyFont="1" applyBorder="1" applyAlignment="1">
      <alignment horizontal="center" vertical="center" wrapText="1"/>
    </xf>
    <xf numFmtId="9" fontId="18" fillId="2" borderId="40" xfId="1" applyNumberFormat="1" applyFont="1" applyFill="1" applyBorder="1" applyAlignment="1">
      <alignment horizontal="center" vertical="center" wrapText="1"/>
    </xf>
    <xf numFmtId="9" fontId="18" fillId="2" borderId="31" xfId="1" applyNumberFormat="1" applyFont="1" applyFill="1" applyBorder="1" applyAlignment="1">
      <alignment horizontal="center" vertical="center" wrapText="1"/>
    </xf>
    <xf numFmtId="0" fontId="2" fillId="0" borderId="77" xfId="0" applyFont="1" applyBorder="1" applyAlignment="1">
      <alignment horizontal="center" vertical="center" wrapText="1"/>
    </xf>
    <xf numFmtId="0" fontId="2" fillId="0" borderId="70" xfId="0" applyFont="1" applyBorder="1" applyAlignment="1">
      <alignment horizontal="center" vertical="center" wrapText="1"/>
    </xf>
    <xf numFmtId="9" fontId="12" fillId="3" borderId="77" xfId="1" applyNumberFormat="1" applyFont="1" applyFill="1" applyBorder="1" applyAlignment="1">
      <alignment horizontal="center" vertical="center" wrapText="1"/>
    </xf>
    <xf numFmtId="9" fontId="12" fillId="3" borderId="70" xfId="1" applyNumberFormat="1" applyFont="1" applyFill="1" applyBorder="1" applyAlignment="1">
      <alignment horizontal="center" vertical="center" wrapText="1"/>
    </xf>
    <xf numFmtId="0" fontId="21" fillId="0" borderId="79" xfId="0" applyFont="1" applyBorder="1" applyAlignment="1">
      <alignment horizontal="left" vertical="center" wrapText="1"/>
    </xf>
    <xf numFmtId="0" fontId="21"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80" xfId="0" applyFont="1" applyBorder="1" applyAlignment="1">
      <alignment horizontal="center" vertical="center" wrapText="1"/>
    </xf>
    <xf numFmtId="10" fontId="25" fillId="6" borderId="27" xfId="0" applyNumberFormat="1" applyFont="1" applyFill="1" applyBorder="1" applyAlignment="1">
      <alignment horizontal="center" vertical="center" wrapText="1"/>
    </xf>
    <xf numFmtId="10" fontId="25" fillId="7" borderId="27" xfId="0" applyNumberFormat="1" applyFont="1" applyFill="1" applyBorder="1" applyAlignment="1">
      <alignment horizontal="center" vertical="center" wrapText="1"/>
    </xf>
    <xf numFmtId="9" fontId="25" fillId="6" borderId="27" xfId="0" applyNumberFormat="1" applyFont="1" applyFill="1" applyBorder="1" applyAlignment="1">
      <alignment horizontal="center" vertical="center" wrapText="1"/>
    </xf>
    <xf numFmtId="9" fontId="25" fillId="7" borderId="27" xfId="0" applyNumberFormat="1" applyFont="1" applyFill="1" applyBorder="1" applyAlignment="1">
      <alignment horizontal="center" vertical="center" wrapText="1"/>
    </xf>
    <xf numFmtId="166" fontId="21" fillId="0" borderId="27" xfId="0" applyNumberFormat="1" applyFont="1" applyBorder="1" applyAlignment="1">
      <alignment horizontal="center" vertical="center" wrapText="1"/>
    </xf>
    <xf numFmtId="166" fontId="21" fillId="0" borderId="25" xfId="0" applyNumberFormat="1" applyFont="1" applyBorder="1" applyAlignment="1">
      <alignment horizontal="center" vertical="center" wrapText="1"/>
    </xf>
    <xf numFmtId="0" fontId="21" fillId="0" borderId="25" xfId="0" applyFont="1" applyBorder="1" applyAlignment="1">
      <alignment horizontal="center" vertical="center" wrapText="1"/>
    </xf>
    <xf numFmtId="10" fontId="25" fillId="6" borderId="25" xfId="0" applyNumberFormat="1" applyFont="1" applyFill="1" applyBorder="1" applyAlignment="1">
      <alignment horizontal="center" vertical="center" wrapText="1"/>
    </xf>
    <xf numFmtId="10" fontId="25" fillId="7" borderId="25" xfId="0" applyNumberFormat="1" applyFont="1" applyFill="1" applyBorder="1" applyAlignment="1">
      <alignment horizontal="center" vertical="center" wrapText="1"/>
    </xf>
    <xf numFmtId="9" fontId="18" fillId="3" borderId="25" xfId="1" applyNumberFormat="1" applyFont="1" applyFill="1" applyBorder="1" applyAlignment="1">
      <alignment horizontal="center" vertical="center" wrapText="1"/>
    </xf>
    <xf numFmtId="0" fontId="21" fillId="0" borderId="29" xfId="0" applyFont="1" applyBorder="1" applyAlignment="1">
      <alignment horizontal="center" vertical="center" wrapText="1"/>
    </xf>
    <xf numFmtId="9" fontId="25" fillId="6" borderId="29" xfId="0" applyNumberFormat="1" applyFont="1" applyFill="1" applyBorder="1" applyAlignment="1">
      <alignment horizontal="center" vertical="center" wrapText="1"/>
    </xf>
    <xf numFmtId="9" fontId="25" fillId="7" borderId="29"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20" fillId="9" borderId="27" xfId="0" applyFont="1" applyFill="1" applyBorder="1" applyAlignment="1">
      <alignment horizontal="center" vertical="center" wrapText="1"/>
    </xf>
    <xf numFmtId="0" fontId="21" fillId="6" borderId="27" xfId="0" applyFont="1" applyFill="1" applyBorder="1" applyAlignment="1">
      <alignment horizontal="center" vertical="center" wrapText="1"/>
    </xf>
    <xf numFmtId="44" fontId="21" fillId="6" borderId="27" xfId="0" applyNumberFormat="1" applyFont="1" applyFill="1" applyBorder="1" applyAlignment="1">
      <alignment horizontal="center" vertical="center" wrapText="1"/>
    </xf>
    <xf numFmtId="9" fontId="21" fillId="0" borderId="27" xfId="0" applyNumberFormat="1" applyFont="1" applyBorder="1" applyAlignment="1">
      <alignment horizontal="center" vertical="center" wrapText="1"/>
    </xf>
    <xf numFmtId="9" fontId="25" fillId="0" borderId="25" xfId="0" applyNumberFormat="1" applyFont="1" applyBorder="1" applyAlignment="1">
      <alignment horizontal="center" vertical="center" wrapText="1"/>
    </xf>
    <xf numFmtId="9" fontId="25" fillId="0" borderId="27"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2" fillId="0" borderId="13" xfId="0" applyFont="1" applyBorder="1" applyAlignment="1">
      <alignment horizontal="left" vertical="center" wrapText="1"/>
    </xf>
    <xf numFmtId="0" fontId="2" fillId="0" borderId="70" xfId="0" applyFont="1" applyBorder="1" applyAlignment="1">
      <alignment horizontal="left" vertical="center" wrapText="1"/>
    </xf>
    <xf numFmtId="0" fontId="2" fillId="0" borderId="83" xfId="0" applyFont="1" applyBorder="1" applyAlignment="1">
      <alignment horizontal="left" vertical="center" wrapText="1"/>
    </xf>
    <xf numFmtId="9" fontId="10" fillId="3" borderId="62" xfId="1"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4"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2" fillId="0" borderId="27" xfId="0" applyFont="1" applyBorder="1" applyAlignment="1">
      <alignment horizontal="justify" vertical="justify" wrapText="1"/>
    </xf>
    <xf numFmtId="14" fontId="2" fillId="0" borderId="27" xfId="0" applyNumberFormat="1" applyFont="1" applyBorder="1" applyAlignment="1">
      <alignment horizontal="center" vertical="center" wrapText="1"/>
    </xf>
    <xf numFmtId="14" fontId="2" fillId="0" borderId="25" xfId="0" applyNumberFormat="1" applyFont="1" applyBorder="1" applyAlignment="1">
      <alignment horizontal="center" vertical="center" wrapText="1"/>
    </xf>
    <xf numFmtId="14" fontId="2" fillId="0" borderId="29" xfId="0" applyNumberFormat="1" applyFont="1" applyBorder="1" applyAlignment="1">
      <alignment horizontal="center" vertical="center" wrapText="1"/>
    </xf>
    <xf numFmtId="0" fontId="2" fillId="0" borderId="29"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7" xfId="0" applyFont="1" applyBorder="1" applyAlignment="1">
      <alignment horizontal="justify" vertical="center" wrapText="1"/>
    </xf>
    <xf numFmtId="9" fontId="26" fillId="2" borderId="25" xfId="1" applyNumberFormat="1" applyFont="1" applyFill="1" applyBorder="1" applyAlignment="1">
      <alignment horizontal="center" vertical="center" wrapText="1"/>
    </xf>
    <xf numFmtId="9" fontId="26" fillId="2" borderId="27" xfId="1" applyNumberFormat="1" applyFont="1" applyFill="1" applyBorder="1" applyAlignment="1">
      <alignment horizontal="center" vertical="center" wrapText="1"/>
    </xf>
    <xf numFmtId="9" fontId="26" fillId="2" borderId="29" xfId="1" applyNumberFormat="1" applyFont="1" applyFill="1" applyBorder="1" applyAlignment="1">
      <alignment horizontal="center" vertical="center" wrapText="1"/>
    </xf>
    <xf numFmtId="9" fontId="18" fillId="3" borderId="34" xfId="1" applyNumberFormat="1" applyFont="1" applyFill="1" applyBorder="1" applyAlignment="1">
      <alignment horizontal="center" vertical="center" wrapText="1"/>
    </xf>
    <xf numFmtId="9" fontId="18" fillId="3" borderId="24" xfId="1" applyNumberFormat="1" applyFont="1" applyFill="1" applyBorder="1" applyAlignment="1">
      <alignment horizontal="center" vertical="center" wrapText="1"/>
    </xf>
    <xf numFmtId="10" fontId="12" fillId="2" borderId="27" xfId="1" applyNumberFormat="1" applyFont="1" applyFill="1" applyBorder="1" applyAlignment="1">
      <alignment horizontal="center" vertical="center" wrapText="1"/>
    </xf>
    <xf numFmtId="0" fontId="2" fillId="0" borderId="77" xfId="0" applyFont="1" applyBorder="1" applyAlignment="1">
      <alignment horizontal="left" vertical="center" wrapText="1"/>
    </xf>
    <xf numFmtId="9" fontId="18" fillId="2" borderId="45" xfId="1" applyNumberFormat="1" applyFont="1" applyFill="1" applyBorder="1" applyAlignment="1">
      <alignment horizontal="center" vertical="center" wrapText="1"/>
    </xf>
    <xf numFmtId="9" fontId="18" fillId="2" borderId="19" xfId="1" applyNumberFormat="1" applyFont="1" applyFill="1" applyBorder="1" applyAlignment="1">
      <alignment horizontal="center" vertical="center" wrapText="1"/>
    </xf>
    <xf numFmtId="0" fontId="2" fillId="0" borderId="83" xfId="0" applyFont="1" applyBorder="1" applyAlignment="1">
      <alignment horizontal="center" vertical="center" wrapText="1"/>
    </xf>
    <xf numFmtId="9" fontId="10" fillId="2" borderId="9" xfId="1" applyNumberFormat="1" applyFont="1" applyFill="1" applyBorder="1" applyAlignment="1">
      <alignment horizontal="center" vertical="center" wrapText="1"/>
    </xf>
    <xf numFmtId="9" fontId="12" fillId="2" borderId="27" xfId="3" applyFont="1" applyFill="1" applyBorder="1" applyAlignment="1">
      <alignment horizontal="center" vertical="center" wrapText="1"/>
    </xf>
    <xf numFmtId="9" fontId="12" fillId="3" borderId="27" xfId="3"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82" xfId="0" applyFont="1" applyBorder="1" applyAlignment="1">
      <alignment horizontal="center" vertical="center" wrapText="1"/>
    </xf>
    <xf numFmtId="0" fontId="29" fillId="0" borderId="41" xfId="0" applyFont="1" applyBorder="1" applyAlignment="1">
      <alignment vertical="center" wrapText="1"/>
    </xf>
    <xf numFmtId="0" fontId="29" fillId="0" borderId="7" xfId="0" applyFont="1" applyBorder="1" applyAlignment="1">
      <alignment vertical="center" wrapText="1"/>
    </xf>
    <xf numFmtId="9" fontId="2" fillId="0" borderId="5" xfId="0" applyNumberFormat="1" applyFont="1" applyBorder="1" applyAlignment="1">
      <alignment horizontal="center" vertical="center" wrapText="1"/>
    </xf>
    <xf numFmtId="0" fontId="2" fillId="0" borderId="12" xfId="0" applyFont="1" applyBorder="1" applyAlignment="1">
      <alignment horizontal="center" vertical="center" wrapText="1"/>
    </xf>
    <xf numFmtId="167" fontId="2" fillId="0" borderId="27" xfId="4" applyNumberFormat="1" applyFont="1" applyBorder="1" applyAlignment="1">
      <alignment horizontal="center" vertical="center" wrapText="1"/>
    </xf>
    <xf numFmtId="0" fontId="29" fillId="0" borderId="27" xfId="0" applyFont="1" applyBorder="1" applyAlignment="1">
      <alignment horizontal="left" vertical="center" wrapText="1"/>
    </xf>
    <xf numFmtId="0" fontId="29" fillId="0" borderId="25" xfId="0" applyFont="1" applyBorder="1" applyAlignment="1">
      <alignment horizontal="center" vertical="center" wrapText="1"/>
    </xf>
    <xf numFmtId="0" fontId="29" fillId="0" borderId="25" xfId="0" applyFont="1" applyBorder="1" applyAlignment="1">
      <alignment horizontal="left" vertical="center" wrapText="1"/>
    </xf>
    <xf numFmtId="0" fontId="29" fillId="0" borderId="27"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29" xfId="0" applyFont="1" applyBorder="1" applyAlignment="1">
      <alignment horizontal="left" vertical="center" wrapText="1"/>
    </xf>
    <xf numFmtId="0" fontId="29" fillId="0" borderId="66" xfId="0" applyFont="1" applyBorder="1" applyAlignment="1">
      <alignment horizontal="left" vertical="center" wrapText="1"/>
    </xf>
    <xf numFmtId="0" fontId="29" fillId="0" borderId="60" xfId="0" applyFont="1" applyBorder="1" applyAlignment="1">
      <alignment horizontal="left" vertical="center" wrapText="1"/>
    </xf>
    <xf numFmtId="0" fontId="29" fillId="0" borderId="61" xfId="0" applyFont="1" applyBorder="1" applyAlignment="1">
      <alignment horizontal="left" vertical="center" wrapText="1"/>
    </xf>
    <xf numFmtId="0" fontId="2" fillId="0" borderId="40" xfId="0" applyFont="1" applyBorder="1" applyAlignment="1">
      <alignment horizontal="center" vertical="center" wrapText="1"/>
    </xf>
    <xf numFmtId="9" fontId="25" fillId="0" borderId="66" xfId="0" applyNumberFormat="1" applyFont="1" applyBorder="1" applyAlignment="1">
      <alignment horizontal="center" vertical="center" wrapText="1"/>
    </xf>
    <xf numFmtId="9" fontId="25" fillId="0" borderId="60" xfId="0" applyNumberFormat="1" applyFont="1" applyBorder="1" applyAlignment="1">
      <alignment horizontal="center" vertical="center" wrapText="1"/>
    </xf>
    <xf numFmtId="9" fontId="25" fillId="0" borderId="61" xfId="0" applyNumberFormat="1" applyFont="1" applyBorder="1" applyAlignment="1">
      <alignment horizontal="center" vertical="center" wrapText="1"/>
    </xf>
    <xf numFmtId="0" fontId="21" fillId="0" borderId="68" xfId="0" applyFont="1" applyBorder="1" applyAlignment="1">
      <alignment horizontal="center" vertical="center" wrapText="1"/>
    </xf>
    <xf numFmtId="0" fontId="3" fillId="4" borderId="22" xfId="0" applyFont="1" applyFill="1" applyBorder="1" applyAlignment="1">
      <alignment horizontal="center" vertical="center" wrapText="1"/>
    </xf>
    <xf numFmtId="0" fontId="8" fillId="5" borderId="18"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27" xfId="3" applyFont="1" applyBorder="1" applyAlignment="1">
      <alignment horizontal="center" vertical="center" wrapText="1"/>
    </xf>
    <xf numFmtId="0" fontId="29" fillId="0" borderId="0" xfId="0" applyFont="1"/>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5" fillId="3" borderId="37" xfId="0" applyFont="1" applyFill="1" applyBorder="1" applyAlignment="1">
      <alignment horizontal="center" vertical="center"/>
    </xf>
    <xf numFmtId="0" fontId="8" fillId="3" borderId="35" xfId="0" applyFont="1" applyFill="1" applyBorder="1" applyAlignment="1">
      <alignment vertical="center"/>
    </xf>
    <xf numFmtId="0" fontId="8" fillId="3" borderId="37" xfId="0" applyFont="1" applyFill="1" applyBorder="1" applyAlignment="1">
      <alignment vertical="center"/>
    </xf>
    <xf numFmtId="2" fontId="2" fillId="2" borderId="0" xfId="0" applyNumberFormat="1" applyFont="1" applyFill="1" applyBorder="1" applyAlignment="1">
      <alignment horizontal="center" vertical="center" wrapText="1"/>
    </xf>
    <xf numFmtId="9" fontId="4" fillId="0" borderId="0" xfId="0" applyNumberFormat="1" applyFont="1" applyAlignment="1">
      <alignment horizontal="center" vertical="center" wrapText="1"/>
    </xf>
    <xf numFmtId="9" fontId="8" fillId="2" borderId="0" xfId="0" applyNumberFormat="1" applyFont="1" applyFill="1" applyBorder="1" applyAlignment="1">
      <alignment horizontal="center" vertical="center" wrapText="1"/>
    </xf>
    <xf numFmtId="0" fontId="3" fillId="4" borderId="22" xfId="0" applyFont="1" applyFill="1" applyBorder="1" applyAlignment="1">
      <alignment horizontal="center" vertical="center" wrapText="1"/>
    </xf>
    <xf numFmtId="9" fontId="2" fillId="0" borderId="27" xfId="0" applyNumberFormat="1" applyFont="1" applyBorder="1" applyAlignment="1">
      <alignment horizontal="center" vertical="center" wrapText="1"/>
    </xf>
    <xf numFmtId="0" fontId="2" fillId="0" borderId="27" xfId="0" applyFont="1" applyBorder="1" applyAlignment="1">
      <alignment horizontal="center" vertical="center" wrapText="1"/>
    </xf>
    <xf numFmtId="9" fontId="2" fillId="0" borderId="57" xfId="0" applyNumberFormat="1" applyFont="1" applyBorder="1" applyAlignment="1">
      <alignment horizontal="center" vertical="center" wrapText="1"/>
    </xf>
    <xf numFmtId="9" fontId="2" fillId="0" borderId="27" xfId="3" applyFont="1" applyBorder="1" applyAlignment="1">
      <alignment horizontal="center" vertical="center" wrapText="1"/>
    </xf>
    <xf numFmtId="0" fontId="30" fillId="3" borderId="18"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27" xfId="0" applyFont="1" applyFill="1" applyBorder="1" applyAlignment="1">
      <alignment vertical="center" wrapText="1"/>
    </xf>
    <xf numFmtId="9" fontId="29" fillId="0" borderId="27" xfId="3" applyFont="1" applyFill="1" applyBorder="1" applyAlignment="1">
      <alignment horizontal="center" vertical="center"/>
    </xf>
    <xf numFmtId="0" fontId="29" fillId="0" borderId="27" xfId="0" applyFont="1" applyFill="1" applyBorder="1" applyAlignment="1">
      <alignment horizontal="center" vertical="center" wrapText="1"/>
    </xf>
    <xf numFmtId="9" fontId="2" fillId="2" borderId="40" xfId="1" applyNumberFormat="1" applyFont="1" applyFill="1" applyBorder="1" applyAlignment="1">
      <alignment horizontal="center" vertical="center" wrapText="1"/>
    </xf>
    <xf numFmtId="9" fontId="2" fillId="3" borderId="39" xfId="1" applyNumberFormat="1" applyFont="1" applyFill="1" applyBorder="1" applyAlignment="1">
      <alignment horizontal="center" vertical="center" wrapText="1"/>
    </xf>
    <xf numFmtId="9" fontId="2" fillId="3" borderId="38" xfId="1" applyNumberFormat="1" applyFont="1" applyFill="1" applyBorder="1" applyAlignment="1">
      <alignment horizontal="center" vertical="center" wrapText="1"/>
    </xf>
    <xf numFmtId="9" fontId="2" fillId="2" borderId="4" xfId="1" applyNumberFormat="1" applyFont="1" applyFill="1" applyBorder="1" applyAlignment="1">
      <alignment horizontal="center" vertical="center" wrapText="1"/>
    </xf>
    <xf numFmtId="9" fontId="3" fillId="2" borderId="4" xfId="1" applyNumberFormat="1" applyFont="1" applyFill="1" applyBorder="1" applyAlignment="1">
      <alignment horizontal="center" vertical="center" wrapText="1"/>
    </xf>
    <xf numFmtId="9" fontId="3" fillId="3" borderId="39" xfId="1" applyNumberFormat="1" applyFont="1" applyFill="1" applyBorder="1" applyAlignment="1">
      <alignment horizontal="center" vertical="center" wrapText="1"/>
    </xf>
    <xf numFmtId="9" fontId="10" fillId="2" borderId="2" xfId="1" applyNumberFormat="1" applyFont="1" applyFill="1" applyBorder="1" applyAlignment="1">
      <alignment horizontal="center" vertical="center" wrapText="1"/>
    </xf>
    <xf numFmtId="9" fontId="10" fillId="3" borderId="2" xfId="1" applyNumberFormat="1" applyFont="1" applyFill="1" applyBorder="1" applyAlignment="1">
      <alignment horizontal="center" vertical="center" wrapText="1"/>
    </xf>
    <xf numFmtId="9" fontId="25" fillId="0" borderId="27" xfId="3" applyFont="1" applyFill="1" applyBorder="1" applyAlignment="1">
      <alignment horizontal="center" vertical="center"/>
    </xf>
    <xf numFmtId="9" fontId="25" fillId="2" borderId="40" xfId="1" applyNumberFormat="1" applyFont="1" applyFill="1" applyBorder="1" applyAlignment="1">
      <alignment horizontal="center" vertical="center" wrapText="1"/>
    </xf>
    <xf numFmtId="9" fontId="25" fillId="3" borderId="39" xfId="1" applyNumberFormat="1" applyFont="1" applyFill="1" applyBorder="1" applyAlignment="1">
      <alignment horizontal="center" vertical="center" wrapText="1"/>
    </xf>
    <xf numFmtId="9" fontId="25" fillId="3" borderId="38" xfId="1" applyNumberFormat="1" applyFont="1" applyFill="1" applyBorder="1" applyAlignment="1">
      <alignment horizontal="center" vertical="center" wrapText="1"/>
    </xf>
    <xf numFmtId="9" fontId="25" fillId="2" borderId="4" xfId="1" applyNumberFormat="1" applyFont="1" applyFill="1" applyBorder="1" applyAlignment="1">
      <alignment horizontal="center" vertical="center" wrapText="1"/>
    </xf>
    <xf numFmtId="9" fontId="24" fillId="2" borderId="4" xfId="1" applyNumberFormat="1" applyFont="1" applyFill="1" applyBorder="1" applyAlignment="1">
      <alignment horizontal="center" vertical="center" wrapText="1"/>
    </xf>
    <xf numFmtId="9" fontId="24" fillId="3" borderId="39" xfId="1" applyNumberFormat="1" applyFont="1" applyFill="1" applyBorder="1" applyAlignment="1">
      <alignment horizontal="center" vertical="center" wrapText="1"/>
    </xf>
    <xf numFmtId="0" fontId="25" fillId="0" borderId="27" xfId="0" applyFont="1" applyBorder="1" applyAlignment="1">
      <alignment horizontal="center" vertical="center" wrapText="1"/>
    </xf>
    <xf numFmtId="9" fontId="2" fillId="2" borderId="31" xfId="1" applyNumberFormat="1" applyFont="1" applyFill="1" applyBorder="1" applyAlignment="1">
      <alignment horizontal="center" vertical="center" wrapText="1"/>
    </xf>
    <xf numFmtId="9" fontId="2" fillId="3" borderId="28" xfId="1" applyNumberFormat="1" applyFont="1" applyFill="1" applyBorder="1" applyAlignment="1">
      <alignment horizontal="center" vertical="center" wrapText="1"/>
    </xf>
    <xf numFmtId="9" fontId="2" fillId="3" borderId="13" xfId="1" applyNumberFormat="1" applyFont="1" applyFill="1" applyBorder="1" applyAlignment="1">
      <alignment horizontal="center" vertical="center" wrapText="1"/>
    </xf>
    <xf numFmtId="9" fontId="2" fillId="2" borderId="5" xfId="1" applyNumberFormat="1" applyFont="1" applyFill="1" applyBorder="1" applyAlignment="1">
      <alignment horizontal="center" vertical="center" wrapText="1"/>
    </xf>
    <xf numFmtId="9" fontId="3" fillId="2" borderId="5" xfId="1" applyNumberFormat="1" applyFont="1" applyFill="1" applyBorder="1" applyAlignment="1">
      <alignment horizontal="center" vertical="center" wrapText="1"/>
    </xf>
    <xf numFmtId="9" fontId="10" fillId="2" borderId="34" xfId="1" applyNumberFormat="1" applyFont="1" applyFill="1" applyBorder="1" applyAlignment="1">
      <alignment horizontal="center" vertical="center" wrapText="1"/>
    </xf>
    <xf numFmtId="9" fontId="10" fillId="3" borderId="34" xfId="1" applyNumberFormat="1"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 fillId="0" borderId="31" xfId="0" applyFont="1" applyBorder="1" applyAlignment="1">
      <alignment horizontal="center" vertical="center" wrapText="1"/>
    </xf>
    <xf numFmtId="9" fontId="29" fillId="2" borderId="27" xfId="3" applyFont="1" applyFill="1" applyBorder="1" applyAlignment="1">
      <alignment horizontal="center" vertical="center"/>
    </xf>
    <xf numFmtId="0" fontId="29" fillId="0" borderId="27" xfId="0" applyFont="1" applyBorder="1" applyAlignment="1">
      <alignment vertical="center" wrapText="1"/>
    </xf>
    <xf numFmtId="0" fontId="2" fillId="2" borderId="21" xfId="0" applyFont="1" applyFill="1" applyBorder="1" applyAlignment="1">
      <alignment horizontal="center" vertical="center" wrapText="1"/>
    </xf>
    <xf numFmtId="0" fontId="12" fillId="2" borderId="0" xfId="0" applyFont="1" applyFill="1" applyBorder="1" applyAlignment="1">
      <alignment horizontal="center" vertical="center" wrapText="1"/>
    </xf>
    <xf numFmtId="9" fontId="3" fillId="0" borderId="27" xfId="0" applyNumberFormat="1" applyFont="1" applyBorder="1" applyAlignment="1">
      <alignment horizontal="center" vertical="center" wrapText="1"/>
    </xf>
    <xf numFmtId="0" fontId="21" fillId="0" borderId="27" xfId="0" applyFont="1" applyFill="1" applyBorder="1" applyAlignment="1">
      <alignment vertical="center" wrapText="1"/>
    </xf>
    <xf numFmtId="9" fontId="21" fillId="0" borderId="27" xfId="3" applyFont="1" applyFill="1" applyBorder="1" applyAlignment="1">
      <alignment horizontal="center" vertical="center" wrapText="1"/>
    </xf>
    <xf numFmtId="0" fontId="21" fillId="0" borderId="13" xfId="0" applyFont="1" applyFill="1" applyBorder="1" applyAlignment="1">
      <alignment horizontal="center" vertical="center" wrapText="1"/>
    </xf>
    <xf numFmtId="169" fontId="29" fillId="0" borderId="27" xfId="0" applyNumberFormat="1" applyFont="1" applyFill="1" applyBorder="1" applyAlignment="1">
      <alignment horizontal="center" vertical="center" wrapText="1"/>
    </xf>
    <xf numFmtId="0" fontId="24" fillId="2" borderId="58" xfId="0" applyFont="1" applyFill="1" applyBorder="1" applyAlignment="1">
      <alignment horizontal="center" vertical="center" wrapText="1"/>
    </xf>
    <xf numFmtId="0" fontId="25" fillId="2" borderId="58" xfId="0" applyFont="1" applyFill="1" applyBorder="1" applyAlignment="1">
      <alignment vertical="center" wrapText="1"/>
    </xf>
    <xf numFmtId="0" fontId="25" fillId="2" borderId="25" xfId="0" applyFont="1" applyFill="1" applyBorder="1" applyAlignment="1">
      <alignment horizontal="left" vertical="center" wrapText="1"/>
    </xf>
    <xf numFmtId="0" fontId="25" fillId="2" borderId="25" xfId="0" applyFont="1" applyFill="1" applyBorder="1" applyAlignment="1">
      <alignment horizontal="center" vertical="center" wrapText="1"/>
    </xf>
    <xf numFmtId="9" fontId="2" fillId="2" borderId="27" xfId="1" applyNumberFormat="1" applyFont="1" applyFill="1" applyBorder="1" applyAlignment="1">
      <alignment horizontal="center" vertical="center" wrapText="1"/>
    </xf>
    <xf numFmtId="9" fontId="2" fillId="3" borderId="27" xfId="1" applyNumberFormat="1" applyFont="1" applyFill="1" applyBorder="1" applyAlignment="1">
      <alignment horizontal="center" vertical="center" wrapText="1"/>
    </xf>
    <xf numFmtId="9" fontId="3" fillId="3" borderId="27" xfId="1" applyNumberFormat="1"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5" fillId="2" borderId="27" xfId="0" applyFont="1" applyFill="1" applyBorder="1" applyAlignment="1">
      <alignment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5" fillId="2" borderId="52" xfId="0" applyFont="1" applyFill="1" applyBorder="1" applyAlignment="1">
      <alignment vertical="center" wrapText="1"/>
    </xf>
    <xf numFmtId="0" fontId="25" fillId="2" borderId="52" xfId="0" applyFont="1" applyFill="1" applyBorder="1" applyAlignment="1">
      <alignment horizontal="left" vertical="center" wrapText="1"/>
    </xf>
    <xf numFmtId="0" fontId="25" fillId="2" borderId="52" xfId="0" applyFont="1" applyFill="1" applyBorder="1" applyAlignment="1">
      <alignment horizontal="center" vertical="center" wrapText="1"/>
    </xf>
    <xf numFmtId="0" fontId="2" fillId="0" borderId="12" xfId="0" applyFont="1" applyFill="1" applyBorder="1" applyAlignment="1">
      <alignment horizontal="justify" vertical="center" wrapText="1"/>
    </xf>
    <xf numFmtId="0" fontId="2" fillId="0" borderId="58" xfId="0" applyFont="1" applyBorder="1" applyAlignment="1">
      <alignment vertical="center" wrapText="1"/>
    </xf>
    <xf numFmtId="9" fontId="3" fillId="0" borderId="27" xfId="3" applyFont="1" applyBorder="1" applyAlignment="1">
      <alignment horizontal="center" vertical="center" wrapText="1"/>
    </xf>
    <xf numFmtId="0" fontId="2" fillId="0" borderId="73" xfId="0" applyFont="1" applyFill="1" applyBorder="1" applyAlignment="1">
      <alignment horizontal="justify" vertical="center" wrapText="1"/>
    </xf>
    <xf numFmtId="9" fontId="3" fillId="0" borderId="29" xfId="3" applyFont="1" applyBorder="1" applyAlignment="1">
      <alignment horizontal="center" vertical="center" wrapText="1"/>
    </xf>
    <xf numFmtId="0" fontId="3" fillId="0" borderId="32" xfId="0" applyFont="1" applyBorder="1" applyAlignment="1">
      <alignment horizontal="center" vertical="center" wrapText="1"/>
    </xf>
    <xf numFmtId="0" fontId="2" fillId="0" borderId="30" xfId="0" applyFont="1" applyBorder="1" applyAlignment="1">
      <alignment horizontal="center" vertical="center" wrapText="1"/>
    </xf>
    <xf numFmtId="9" fontId="2" fillId="2" borderId="0" xfId="2" applyNumberFormat="1" applyFont="1" applyFill="1" applyBorder="1" applyAlignment="1">
      <alignment horizontal="center" vertical="center" wrapText="1"/>
    </xf>
    <xf numFmtId="0" fontId="2" fillId="0" borderId="27" xfId="0" applyFont="1" applyBorder="1" applyAlignment="1">
      <alignment vertical="center" wrapText="1"/>
    </xf>
    <xf numFmtId="0" fontId="25" fillId="0" borderId="25" xfId="0" applyFont="1" applyFill="1" applyBorder="1" applyAlignment="1">
      <alignment horizontal="center" vertical="center" wrapText="1"/>
    </xf>
    <xf numFmtId="0" fontId="25" fillId="0" borderId="25" xfId="0" applyFont="1" applyFill="1" applyBorder="1" applyAlignment="1">
      <alignment horizontal="justify" vertical="center" wrapText="1"/>
    </xf>
    <xf numFmtId="9" fontId="25" fillId="0" borderId="25" xfId="3"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Fill="1" applyBorder="1" applyAlignment="1">
      <alignment horizontal="center" vertical="center" wrapText="1"/>
    </xf>
    <xf numFmtId="10" fontId="24" fillId="3" borderId="78" xfId="1" applyNumberFormat="1" applyFont="1" applyFill="1" applyBorder="1" applyAlignment="1">
      <alignment horizontal="center" vertical="center" wrapText="1"/>
    </xf>
    <xf numFmtId="9" fontId="10" fillId="2" borderId="33" xfId="1" applyNumberFormat="1" applyFont="1" applyFill="1" applyBorder="1" applyAlignment="1">
      <alignment horizontal="center" vertical="center" wrapText="1"/>
    </xf>
    <xf numFmtId="9" fontId="10" fillId="3" borderId="33" xfId="1" applyNumberFormat="1" applyFont="1" applyFill="1" applyBorder="1" applyAlignment="1">
      <alignment horizontal="center" vertical="center" wrapText="1"/>
    </xf>
    <xf numFmtId="0" fontId="25" fillId="0" borderId="27" xfId="0" applyFont="1" applyFill="1" applyBorder="1" applyAlignment="1">
      <alignment horizontal="justify" vertical="center" wrapText="1"/>
    </xf>
    <xf numFmtId="9" fontId="25" fillId="0" borderId="27" xfId="3" applyFont="1" applyBorder="1" applyAlignment="1">
      <alignment horizontal="center" vertical="center" wrapText="1"/>
    </xf>
    <xf numFmtId="0" fontId="25" fillId="0" borderId="27" xfId="0" applyFont="1" applyBorder="1" applyAlignment="1">
      <alignment horizontal="left" vertical="center" wrapText="1"/>
    </xf>
    <xf numFmtId="9" fontId="24" fillId="3" borderId="78" xfId="1" applyNumberFormat="1" applyFont="1" applyFill="1" applyBorder="1" applyAlignment="1">
      <alignment horizontal="center" vertical="center" wrapText="1"/>
    </xf>
    <xf numFmtId="9" fontId="25" fillId="0" borderId="27" xfId="3" applyFont="1" applyFill="1" applyBorder="1" applyAlignment="1">
      <alignment horizontal="center" vertical="center" wrapText="1"/>
    </xf>
    <xf numFmtId="0" fontId="25" fillId="0" borderId="27" xfId="0" applyFont="1" applyFill="1" applyBorder="1" applyAlignment="1">
      <alignment horizontal="left" vertical="center" wrapText="1"/>
    </xf>
    <xf numFmtId="0" fontId="25" fillId="0" borderId="29" xfId="0" applyFont="1" applyFill="1" applyBorder="1" applyAlignment="1">
      <alignment horizontal="center" vertical="center" wrapText="1"/>
    </xf>
    <xf numFmtId="0" fontId="25" fillId="0" borderId="29" xfId="0" applyFont="1" applyFill="1" applyBorder="1" applyAlignment="1">
      <alignment horizontal="justify" vertical="center" wrapText="1"/>
    </xf>
    <xf numFmtId="9" fontId="25" fillId="0" borderId="29" xfId="3" applyFont="1" applyFill="1" applyBorder="1" applyAlignment="1">
      <alignment horizontal="center" vertical="center" wrapText="1"/>
    </xf>
    <xf numFmtId="0" fontId="25" fillId="0" borderId="29" xfId="0" applyFont="1" applyFill="1" applyBorder="1" applyAlignment="1">
      <alignment horizontal="left" vertical="center" wrapText="1"/>
    </xf>
    <xf numFmtId="9" fontId="24" fillId="3" borderId="70" xfId="1" applyNumberFormat="1" applyFont="1" applyFill="1" applyBorder="1" applyAlignment="1">
      <alignment horizontal="center" vertical="center" wrapText="1"/>
    </xf>
    <xf numFmtId="0" fontId="25" fillId="0" borderId="25" xfId="0" applyFont="1" applyBorder="1" applyAlignment="1">
      <alignment horizontal="center" vertical="center" wrapText="1"/>
    </xf>
    <xf numFmtId="9" fontId="25" fillId="0" borderId="25" xfId="3" applyFont="1" applyBorder="1" applyAlignment="1">
      <alignment horizontal="center" vertical="center" wrapText="1"/>
    </xf>
    <xf numFmtId="166" fontId="2" fillId="0" borderId="25" xfId="0" applyNumberFormat="1" applyFont="1" applyBorder="1" applyAlignment="1">
      <alignment horizontal="center" vertical="center" wrapText="1"/>
    </xf>
    <xf numFmtId="0" fontId="2" fillId="0" borderId="26" xfId="0" applyFont="1" applyBorder="1" applyAlignment="1">
      <alignment horizontal="center" vertical="center" wrapText="1"/>
    </xf>
    <xf numFmtId="166" fontId="2"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 fillId="0"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44" fontId="2" fillId="2" borderId="29" xfId="2" applyNumberFormat="1" applyFont="1" applyFill="1" applyBorder="1" applyAlignment="1">
      <alignment horizontal="center" vertical="center" wrapText="1"/>
    </xf>
    <xf numFmtId="9" fontId="2" fillId="0" borderId="62" xfId="3" applyFont="1" applyBorder="1" applyAlignment="1">
      <alignment horizontal="center" vertical="center" wrapText="1"/>
    </xf>
    <xf numFmtId="0" fontId="25" fillId="0" borderId="82" xfId="0" applyFont="1" applyBorder="1" applyAlignment="1">
      <alignment horizontal="center" vertical="center" wrapText="1"/>
    </xf>
    <xf numFmtId="0" fontId="25" fillId="0" borderId="74" xfId="0" applyFont="1" applyBorder="1" applyAlignment="1">
      <alignment horizontal="left" vertical="center" wrapText="1"/>
    </xf>
    <xf numFmtId="0" fontId="2" fillId="0" borderId="75" xfId="0" applyFont="1" applyBorder="1" applyAlignment="1">
      <alignment horizontal="center" vertical="center" wrapText="1"/>
    </xf>
    <xf numFmtId="9" fontId="24" fillId="3" borderId="86" xfId="1" applyNumberFormat="1" applyFont="1" applyFill="1" applyBorder="1" applyAlignment="1">
      <alignment horizontal="center" vertical="center" wrapText="1"/>
    </xf>
    <xf numFmtId="9" fontId="10" fillId="2" borderId="62" xfId="1" applyNumberFormat="1" applyFont="1" applyFill="1" applyBorder="1" applyAlignment="1">
      <alignment horizontal="center" vertical="center" wrapText="1"/>
    </xf>
    <xf numFmtId="0" fontId="25" fillId="0" borderId="55" xfId="0" applyFont="1" applyBorder="1" applyAlignment="1">
      <alignment horizontal="center" vertical="center" wrapText="1"/>
    </xf>
    <xf numFmtId="0" fontId="25" fillId="0" borderId="25" xfId="0" applyFont="1" applyBorder="1" applyAlignment="1">
      <alignment horizontal="left" vertical="center" wrapText="1"/>
    </xf>
    <xf numFmtId="9" fontId="2" fillId="3" borderId="40" xfId="1" applyNumberFormat="1" applyFont="1" applyFill="1" applyBorder="1" applyAlignment="1">
      <alignment horizontal="center" vertical="center" wrapText="1"/>
    </xf>
    <xf numFmtId="0" fontId="25" fillId="0" borderId="31" xfId="0" applyFont="1" applyBorder="1" applyAlignment="1">
      <alignment horizontal="center" vertical="center" wrapText="1"/>
    </xf>
    <xf numFmtId="0" fontId="25" fillId="0" borderId="52" xfId="0" applyFont="1" applyBorder="1" applyAlignment="1">
      <alignment horizontal="left" vertical="center" wrapText="1"/>
    </xf>
    <xf numFmtId="9" fontId="25" fillId="0" borderId="52" xfId="3" applyFont="1" applyBorder="1" applyAlignment="1">
      <alignment horizontal="center" vertical="center" wrapText="1"/>
    </xf>
    <xf numFmtId="0" fontId="2" fillId="0" borderId="72"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9" xfId="0" applyFont="1" applyBorder="1" applyAlignment="1">
      <alignment horizontal="left" vertical="center" wrapText="1"/>
    </xf>
    <xf numFmtId="9" fontId="25" fillId="0" borderId="29" xfId="3" applyFont="1" applyBorder="1" applyAlignment="1">
      <alignment horizontal="center" vertical="center" wrapText="1"/>
    </xf>
    <xf numFmtId="0" fontId="2" fillId="0" borderId="86"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7" xfId="0" applyFont="1" applyBorder="1" applyAlignment="1">
      <alignment horizontal="left" vertical="center" wrapText="1"/>
    </xf>
    <xf numFmtId="9" fontId="25" fillId="0" borderId="57" xfId="3" applyFont="1" applyBorder="1" applyAlignment="1">
      <alignment horizontal="center" vertical="center" wrapText="1"/>
    </xf>
    <xf numFmtId="170" fontId="2" fillId="0" borderId="27"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28" xfId="0" applyFont="1" applyBorder="1" applyAlignment="1">
      <alignment horizontal="left" vertical="center" wrapText="1"/>
    </xf>
    <xf numFmtId="170" fontId="2" fillId="0" borderId="29" xfId="0" applyNumberFormat="1" applyFont="1" applyBorder="1" applyAlignment="1">
      <alignment horizontal="center" vertical="center" wrapText="1"/>
    </xf>
    <xf numFmtId="0" fontId="25" fillId="0" borderId="30" xfId="0" applyFont="1" applyBorder="1" applyAlignment="1">
      <alignment horizontal="left" vertical="center" wrapText="1"/>
    </xf>
    <xf numFmtId="0" fontId="25" fillId="2" borderId="49" xfId="0" applyFont="1" applyFill="1" applyBorder="1" applyAlignment="1">
      <alignment horizontal="center" vertical="center"/>
    </xf>
    <xf numFmtId="0" fontId="25" fillId="2" borderId="67" xfId="0" applyFont="1" applyFill="1" applyBorder="1" applyAlignment="1">
      <alignment vertical="center" wrapText="1"/>
    </xf>
    <xf numFmtId="9" fontId="25" fillId="2" borderId="71" xfId="0" applyNumberFormat="1" applyFont="1" applyFill="1" applyBorder="1" applyAlignment="1">
      <alignment horizontal="center" vertical="center" wrapText="1"/>
    </xf>
    <xf numFmtId="0" fontId="25" fillId="2" borderId="57"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87" xfId="0" applyFont="1" applyFill="1" applyBorder="1" applyAlignment="1">
      <alignment horizontal="center" vertical="center" wrapText="1"/>
    </xf>
    <xf numFmtId="0" fontId="25" fillId="2" borderId="31" xfId="0" applyFont="1" applyFill="1" applyBorder="1" applyAlignment="1">
      <alignment horizontal="center" vertical="center"/>
    </xf>
    <xf numFmtId="0" fontId="25" fillId="2" borderId="31" xfId="0" applyFont="1" applyFill="1" applyBorder="1" applyAlignment="1">
      <alignment vertical="center" wrapText="1"/>
    </xf>
    <xf numFmtId="9" fontId="25" fillId="2" borderId="27" xfId="0" applyNumberFormat="1"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84" xfId="0" applyFont="1" applyFill="1" applyBorder="1" applyAlignment="1">
      <alignment horizontal="center" vertical="center" wrapText="1"/>
    </xf>
    <xf numFmtId="0" fontId="25" fillId="2" borderId="84" xfId="0" applyFont="1" applyFill="1" applyBorder="1" applyAlignment="1">
      <alignment horizontal="left" vertical="center" wrapText="1"/>
    </xf>
    <xf numFmtId="9" fontId="25" fillId="2" borderId="84" xfId="3"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32" xfId="0" applyFont="1" applyFill="1" applyBorder="1" applyAlignment="1">
      <alignment horizontal="left" vertical="center" wrapText="1"/>
    </xf>
    <xf numFmtId="9" fontId="25" fillId="2" borderId="32" xfId="3" applyFont="1" applyFill="1" applyBorder="1" applyAlignment="1">
      <alignment horizontal="center" vertical="center" wrapText="1"/>
    </xf>
    <xf numFmtId="9" fontId="10" fillId="2" borderId="24" xfId="1" applyNumberFormat="1" applyFont="1" applyFill="1" applyBorder="1" applyAlignment="1">
      <alignment horizontal="center" vertical="center" wrapText="1"/>
    </xf>
    <xf numFmtId="9" fontId="10" fillId="3" borderId="24" xfId="1" applyNumberFormat="1" applyFont="1" applyFill="1" applyBorder="1" applyAlignment="1">
      <alignment horizontal="center" vertical="center" wrapText="1"/>
    </xf>
    <xf numFmtId="0" fontId="25" fillId="0" borderId="62" xfId="0" applyFont="1" applyFill="1" applyBorder="1" applyAlignment="1">
      <alignment horizontal="center" vertical="center"/>
    </xf>
    <xf numFmtId="0" fontId="25" fillId="0" borderId="77" xfId="0" applyFont="1" applyFill="1" applyBorder="1" applyAlignment="1">
      <alignment vertical="center" wrapText="1"/>
    </xf>
    <xf numFmtId="9" fontId="25" fillId="2" borderId="33" xfId="3" applyNumberFormat="1" applyFont="1" applyFill="1" applyBorder="1" applyAlignment="1">
      <alignment horizontal="center" vertical="center" wrapText="1"/>
    </xf>
    <xf numFmtId="0" fontId="25" fillId="2" borderId="55" xfId="0" applyFont="1" applyFill="1" applyBorder="1" applyAlignment="1">
      <alignment vertical="center" wrapText="1"/>
    </xf>
    <xf numFmtId="0" fontId="25" fillId="2" borderId="25" xfId="0" applyFont="1" applyFill="1" applyBorder="1" applyAlignment="1">
      <alignment vertical="center" wrapText="1"/>
    </xf>
    <xf numFmtId="0" fontId="25" fillId="0" borderId="13" xfId="0" applyFont="1" applyFill="1" applyBorder="1" applyAlignment="1">
      <alignment vertical="center" wrapText="1"/>
    </xf>
    <xf numFmtId="9" fontId="25" fillId="2" borderId="3" xfId="3" applyNumberFormat="1"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0" borderId="70" xfId="0" applyFont="1" applyFill="1" applyBorder="1" applyAlignment="1">
      <alignment vertical="center" wrapText="1"/>
    </xf>
    <xf numFmtId="9" fontId="25" fillId="2" borderId="88" xfId="0" applyNumberFormat="1" applyFont="1" applyFill="1" applyBorder="1" applyAlignment="1">
      <alignment horizontal="center" vertical="center" wrapText="1"/>
    </xf>
    <xf numFmtId="0" fontId="25" fillId="2" borderId="32" xfId="0" applyFont="1" applyFill="1" applyBorder="1" applyAlignment="1">
      <alignment vertical="center" wrapText="1"/>
    </xf>
    <xf numFmtId="0" fontId="25" fillId="2" borderId="29" xfId="0" applyFont="1" applyFill="1" applyBorder="1" applyAlignment="1">
      <alignment vertical="center" wrapText="1"/>
    </xf>
    <xf numFmtId="0" fontId="25" fillId="2" borderId="41" xfId="0" applyFont="1" applyFill="1" applyBorder="1" applyAlignment="1">
      <alignment vertical="center" wrapText="1"/>
    </xf>
    <xf numFmtId="9" fontId="25" fillId="2" borderId="34" xfId="0" applyNumberFormat="1" applyFont="1" applyFill="1" applyBorder="1" applyAlignment="1">
      <alignment horizontal="center" vertical="center" wrapText="1"/>
    </xf>
    <xf numFmtId="0" fontId="25" fillId="0" borderId="32" xfId="0" applyFont="1" applyFill="1" applyBorder="1" applyAlignment="1">
      <alignment vertical="center" wrapText="1"/>
    </xf>
    <xf numFmtId="0" fontId="3" fillId="0" borderId="27" xfId="0" applyFont="1" applyBorder="1" applyAlignment="1">
      <alignment horizontal="center" vertical="center" wrapText="1"/>
    </xf>
    <xf numFmtId="0" fontId="25" fillId="0" borderId="31" xfId="0" applyFont="1" applyBorder="1" applyAlignment="1">
      <alignment horizontal="center" vertical="center"/>
    </xf>
    <xf numFmtId="0" fontId="25" fillId="0" borderId="27" xfId="0" applyFont="1" applyBorder="1" applyAlignment="1">
      <alignment vertical="center" wrapText="1"/>
    </xf>
    <xf numFmtId="171" fontId="25" fillId="0" borderId="27" xfId="3" applyNumberFormat="1" applyFont="1" applyBorder="1" applyAlignment="1">
      <alignment horizontal="center" vertical="center" wrapText="1"/>
    </xf>
    <xf numFmtId="0" fontId="25" fillId="0" borderId="31" xfId="0" applyFont="1" applyFill="1" applyBorder="1" applyAlignment="1">
      <alignment horizontal="center" vertical="center"/>
    </xf>
    <xf numFmtId="171" fontId="25" fillId="0" borderId="27" xfId="3" applyNumberFormat="1" applyFont="1" applyFill="1" applyBorder="1" applyAlignment="1">
      <alignment horizontal="center" vertical="center" wrapText="1"/>
    </xf>
    <xf numFmtId="0" fontId="25" fillId="0" borderId="27" xfId="0" applyFont="1" applyFill="1" applyBorder="1" applyAlignment="1">
      <alignment horizontal="center" vertical="center"/>
    </xf>
    <xf numFmtId="0" fontId="25" fillId="0" borderId="27" xfId="0" applyFont="1" applyBorder="1" applyAlignment="1">
      <alignment horizontal="center" vertical="center"/>
    </xf>
    <xf numFmtId="171" fontId="25" fillId="0" borderId="27" xfId="0" applyNumberFormat="1" applyFont="1" applyBorder="1" applyAlignment="1">
      <alignment horizontal="center" vertical="center" wrapText="1"/>
    </xf>
    <xf numFmtId="0" fontId="21" fillId="0" borderId="27" xfId="0" applyFont="1" applyBorder="1" applyAlignment="1">
      <alignment wrapText="1"/>
    </xf>
    <xf numFmtId="2" fontId="25" fillId="0" borderId="27" xfId="0" applyNumberFormat="1" applyFont="1" applyBorder="1" applyAlignment="1">
      <alignment horizontal="center" vertical="center"/>
    </xf>
    <xf numFmtId="2" fontId="25" fillId="0" borderId="27" xfId="0" applyNumberFormat="1" applyFont="1" applyFill="1" applyBorder="1" applyAlignment="1">
      <alignment horizontal="center" vertical="center"/>
    </xf>
    <xf numFmtId="171" fontId="25" fillId="0" borderId="27" xfId="0" applyNumberFormat="1" applyFont="1" applyFill="1" applyBorder="1" applyAlignment="1">
      <alignment horizontal="center" vertical="center" wrapText="1"/>
    </xf>
    <xf numFmtId="0" fontId="25" fillId="2" borderId="27" xfId="0" applyFont="1" applyFill="1" applyBorder="1" applyAlignment="1">
      <alignment horizontal="center" vertical="center"/>
    </xf>
    <xf numFmtId="171" fontId="25" fillId="2" borderId="27" xfId="0" applyNumberFormat="1" applyFont="1" applyFill="1" applyBorder="1" applyAlignment="1">
      <alignment horizontal="center" vertical="center"/>
    </xf>
    <xf numFmtId="0" fontId="2" fillId="2" borderId="27" xfId="0" applyFont="1" applyFill="1" applyBorder="1" applyAlignment="1">
      <alignment horizontal="center" vertical="center" wrapText="1"/>
    </xf>
    <xf numFmtId="2" fontId="2" fillId="0" borderId="27" xfId="0" applyNumberFormat="1" applyFont="1" applyBorder="1" applyAlignment="1">
      <alignment horizontal="center" vertical="center" wrapText="1"/>
    </xf>
    <xf numFmtId="9" fontId="25" fillId="2" borderId="27" xfId="0" applyNumberFormat="1" applyFont="1" applyFill="1" applyBorder="1" applyAlignment="1">
      <alignment horizontal="center" vertical="center"/>
    </xf>
    <xf numFmtId="0" fontId="25" fillId="2" borderId="27" xfId="0" applyFont="1" applyFill="1" applyBorder="1" applyAlignment="1">
      <alignment vertical="center"/>
    </xf>
    <xf numFmtId="9" fontId="25" fillId="0" borderId="27" xfId="0" applyNumberFormat="1" applyFont="1" applyBorder="1" applyAlignment="1">
      <alignment horizontal="center" vertical="center"/>
    </xf>
    <xf numFmtId="0" fontId="2" fillId="0" borderId="16" xfId="0" applyFont="1" applyBorder="1" applyAlignment="1">
      <alignment horizontal="center" vertical="center" wrapText="1"/>
    </xf>
    <xf numFmtId="44" fontId="2" fillId="0" borderId="77" xfId="2" applyNumberFormat="1" applyFont="1" applyBorder="1" applyAlignment="1">
      <alignment horizontal="center" vertical="center" wrapText="1"/>
    </xf>
    <xf numFmtId="44" fontId="2" fillId="0" borderId="38" xfId="2" applyNumberFormat="1" applyFont="1" applyBorder="1" applyAlignment="1">
      <alignment horizontal="center" vertical="center" wrapText="1"/>
    </xf>
    <xf numFmtId="44" fontId="2" fillId="0" borderId="13" xfId="2" applyNumberFormat="1" applyFont="1" applyBorder="1" applyAlignment="1">
      <alignment horizontal="center" vertical="center" wrapText="1"/>
    </xf>
    <xf numFmtId="44" fontId="2" fillId="0" borderId="13" xfId="2" applyNumberFormat="1" applyFont="1" applyFill="1" applyBorder="1" applyAlignment="1">
      <alignment horizontal="center" vertical="center" wrapText="1"/>
    </xf>
    <xf numFmtId="0" fontId="2" fillId="0" borderId="67" xfId="0" applyFont="1" applyBorder="1" applyAlignment="1">
      <alignment horizontal="center" vertical="center" wrapText="1"/>
    </xf>
    <xf numFmtId="9" fontId="2" fillId="0" borderId="52" xfId="3" applyFont="1" applyBorder="1" applyAlignment="1">
      <alignment horizontal="center" vertical="center" wrapText="1"/>
    </xf>
    <xf numFmtId="44" fontId="2" fillId="0" borderId="78" xfId="2" applyNumberFormat="1" applyFont="1" applyBorder="1" applyAlignment="1">
      <alignment horizontal="center" vertical="center" wrapText="1"/>
    </xf>
    <xf numFmtId="0" fontId="2" fillId="0" borderId="85" xfId="0" applyFont="1" applyBorder="1" applyAlignment="1">
      <alignment horizontal="center" vertical="center" wrapText="1"/>
    </xf>
    <xf numFmtId="9" fontId="2" fillId="0" borderId="72" xfId="3" applyFont="1" applyBorder="1" applyAlignment="1">
      <alignment horizontal="center" vertical="center" wrapText="1"/>
    </xf>
    <xf numFmtId="44" fontId="2" fillId="0" borderId="27" xfId="2" applyNumberFormat="1" applyFont="1" applyBorder="1" applyAlignment="1">
      <alignment horizontal="center" vertical="center" wrapText="1"/>
    </xf>
    <xf numFmtId="2" fontId="2" fillId="0" borderId="57" xfId="0" applyNumberFormat="1" applyFont="1" applyBorder="1" applyAlignment="1">
      <alignment horizontal="center" vertical="center" wrapText="1"/>
    </xf>
    <xf numFmtId="9" fontId="2" fillId="0" borderId="57" xfId="3" applyFont="1" applyBorder="1" applyAlignment="1">
      <alignment horizontal="center" vertical="center" wrapText="1"/>
    </xf>
    <xf numFmtId="0" fontId="2" fillId="0" borderId="57" xfId="0" applyFont="1" applyFill="1" applyBorder="1" applyAlignment="1">
      <alignment horizontal="center" vertical="center" wrapText="1"/>
    </xf>
    <xf numFmtId="44" fontId="2" fillId="0" borderId="87" xfId="2" applyNumberFormat="1" applyFont="1" applyBorder="1" applyAlignment="1">
      <alignment horizontal="center" vertical="center" wrapText="1"/>
    </xf>
    <xf numFmtId="2" fontId="2" fillId="0" borderId="27" xfId="0" applyNumberFormat="1" applyFont="1" applyFill="1" applyBorder="1" applyAlignment="1">
      <alignment horizontal="center" vertical="center" wrapText="1"/>
    </xf>
    <xf numFmtId="0" fontId="2" fillId="0" borderId="49" xfId="0" applyFont="1" applyBorder="1" applyAlignment="1">
      <alignment horizontal="center" vertical="center" wrapText="1"/>
    </xf>
    <xf numFmtId="9" fontId="2" fillId="0" borderId="59" xfId="3" applyFont="1" applyBorder="1" applyAlignment="1">
      <alignment horizontal="center" vertical="center" wrapText="1"/>
    </xf>
    <xf numFmtId="44" fontId="2" fillId="0" borderId="89" xfId="2" applyNumberFormat="1" applyFont="1" applyBorder="1" applyAlignment="1">
      <alignment horizontal="center" vertical="center" wrapText="1"/>
    </xf>
    <xf numFmtId="9" fontId="2" fillId="2" borderId="0" xfId="3" applyFont="1" applyFill="1" applyBorder="1" applyAlignment="1">
      <alignment horizontal="center" vertical="center" wrapText="1"/>
    </xf>
    <xf numFmtId="9" fontId="2" fillId="3" borderId="30" xfId="1" applyNumberFormat="1" applyFont="1" applyFill="1" applyBorder="1" applyAlignment="1">
      <alignment horizontal="center" vertical="center" wrapText="1"/>
    </xf>
    <xf numFmtId="9" fontId="3" fillId="3" borderId="30" xfId="1"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25" xfId="0" applyFont="1" applyBorder="1" applyAlignment="1">
      <alignment vertical="center" wrapText="1"/>
    </xf>
    <xf numFmtId="164" fontId="2" fillId="0" borderId="25" xfId="2" applyNumberFormat="1" applyFont="1" applyBorder="1" applyAlignment="1">
      <alignment horizontal="center" vertical="center" wrapText="1"/>
    </xf>
    <xf numFmtId="9" fontId="3" fillId="3" borderId="86" xfId="1" applyNumberFormat="1" applyFont="1" applyFill="1" applyBorder="1" applyAlignment="1">
      <alignment horizontal="center" vertical="center" wrapText="1"/>
    </xf>
    <xf numFmtId="164" fontId="2" fillId="0" borderId="27" xfId="2" applyNumberFormat="1" applyFont="1" applyBorder="1" applyAlignment="1">
      <alignment horizontal="center" vertical="center" wrapText="1"/>
    </xf>
    <xf numFmtId="0" fontId="2" fillId="0" borderId="29" xfId="0" applyFont="1" applyBorder="1" applyAlignment="1">
      <alignment vertical="center" wrapText="1"/>
    </xf>
    <xf numFmtId="164" fontId="2" fillId="0" borderId="29" xfId="2" applyNumberFormat="1" applyFont="1" applyBorder="1" applyAlignment="1">
      <alignment horizontal="center" vertical="center" wrapText="1"/>
    </xf>
    <xf numFmtId="9" fontId="10" fillId="2" borderId="36" xfId="1" applyNumberFormat="1" applyFont="1" applyFill="1" applyBorder="1" applyAlignment="1">
      <alignment horizontal="center" vertical="center" wrapText="1"/>
    </xf>
    <xf numFmtId="9" fontId="10" fillId="2" borderId="46" xfId="1" applyNumberFormat="1" applyFont="1" applyFill="1" applyBorder="1" applyAlignment="1">
      <alignment horizontal="center" vertical="center" wrapText="1"/>
    </xf>
    <xf numFmtId="9" fontId="3" fillId="3" borderId="57" xfId="1" applyNumberFormat="1" applyFont="1" applyFill="1" applyBorder="1" applyAlignment="1">
      <alignment horizontal="center" vertical="center" wrapText="1"/>
    </xf>
    <xf numFmtId="0" fontId="3" fillId="0" borderId="4" xfId="0" applyFont="1" applyBorder="1" applyAlignment="1">
      <alignment horizontal="center" vertical="center" wrapText="1"/>
    </xf>
    <xf numFmtId="9" fontId="35" fillId="2" borderId="29" xfId="0" applyNumberFormat="1" applyFont="1" applyFill="1" applyBorder="1" applyAlignment="1">
      <alignment horizontal="center" vertical="center" wrapText="1"/>
    </xf>
    <xf numFmtId="0" fontId="29" fillId="0" borderId="31" xfId="0" applyFont="1" applyBorder="1" applyAlignment="1">
      <alignment horizontal="left" vertical="center" wrapText="1"/>
    </xf>
    <xf numFmtId="9" fontId="29" fillId="0" borderId="74" xfId="0" applyNumberFormat="1" applyFont="1" applyBorder="1" applyAlignment="1">
      <alignment horizontal="center" vertical="center" wrapText="1"/>
    </xf>
    <xf numFmtId="172" fontId="2" fillId="0" borderId="27" xfId="4" applyNumberFormat="1" applyFont="1" applyBorder="1" applyAlignment="1">
      <alignment horizontal="center" vertical="center" wrapText="1"/>
    </xf>
    <xf numFmtId="9" fontId="34" fillId="2" borderId="27" xfId="3" applyFont="1" applyFill="1" applyBorder="1" applyAlignment="1">
      <alignment horizontal="center" vertical="center" wrapText="1"/>
    </xf>
    <xf numFmtId="171" fontId="34" fillId="11" borderId="27" xfId="3" applyNumberFormat="1" applyFont="1" applyFill="1" applyBorder="1" applyAlignment="1">
      <alignment horizontal="center" vertical="center"/>
    </xf>
    <xf numFmtId="9" fontId="37" fillId="2" borderId="27" xfId="3" applyFont="1" applyFill="1" applyBorder="1" applyAlignment="1">
      <alignment horizontal="center" vertical="center" wrapText="1"/>
    </xf>
    <xf numFmtId="9" fontId="37" fillId="11" borderId="27" xfId="3" applyFont="1" applyFill="1" applyBorder="1" applyAlignment="1">
      <alignment horizontal="center" vertical="center"/>
    </xf>
    <xf numFmtId="9" fontId="29" fillId="0" borderId="27" xfId="0" applyNumberFormat="1" applyFont="1" applyBorder="1" applyAlignment="1">
      <alignment horizontal="center" vertical="center" wrapText="1"/>
    </xf>
    <xf numFmtId="9" fontId="34" fillId="2" borderId="31" xfId="3" applyFont="1" applyFill="1" applyBorder="1" applyAlignment="1">
      <alignment horizontal="center" vertical="center" wrapText="1"/>
    </xf>
    <xf numFmtId="9" fontId="34" fillId="11" borderId="27" xfId="3" applyFont="1" applyFill="1" applyBorder="1" applyAlignment="1">
      <alignment horizontal="center" vertical="center"/>
    </xf>
    <xf numFmtId="9" fontId="32" fillId="2" borderId="33" xfId="1" applyNumberFormat="1" applyFont="1" applyFill="1" applyBorder="1" applyAlignment="1">
      <alignment horizontal="center" vertical="center" wrapText="1"/>
    </xf>
    <xf numFmtId="9" fontId="32" fillId="3" borderId="35" xfId="1" applyNumberFormat="1" applyFont="1" applyFill="1" applyBorder="1" applyAlignment="1">
      <alignment horizontal="center" vertical="center" wrapText="1"/>
    </xf>
    <xf numFmtId="171" fontId="34" fillId="2" borderId="31" xfId="3" applyNumberFormat="1" applyFont="1" applyFill="1" applyBorder="1" applyAlignment="1">
      <alignment horizontal="center" vertical="center" wrapText="1"/>
    </xf>
    <xf numFmtId="171" fontId="34" fillId="2" borderId="27" xfId="3" applyNumberFormat="1" applyFont="1" applyFill="1" applyBorder="1" applyAlignment="1">
      <alignment horizontal="center" vertical="center" wrapText="1"/>
    </xf>
    <xf numFmtId="171" fontId="34" fillId="2" borderId="27" xfId="3" applyNumberFormat="1" applyFont="1" applyFill="1" applyBorder="1" applyAlignment="1">
      <alignment horizontal="center" vertical="center"/>
    </xf>
    <xf numFmtId="9" fontId="32" fillId="3" borderId="33" xfId="1" applyNumberFormat="1" applyFont="1" applyFill="1" applyBorder="1" applyAlignment="1">
      <alignment horizontal="center" vertical="center" wrapText="1"/>
    </xf>
    <xf numFmtId="9" fontId="32" fillId="2" borderId="2" xfId="1" applyNumberFormat="1" applyFont="1" applyFill="1" applyBorder="1" applyAlignment="1">
      <alignment horizontal="center" vertical="center" wrapText="1"/>
    </xf>
    <xf numFmtId="9" fontId="32" fillId="3" borderId="2" xfId="1" applyNumberFormat="1" applyFont="1" applyFill="1" applyBorder="1" applyAlignment="1">
      <alignment horizontal="center" vertical="center" wrapText="1"/>
    </xf>
    <xf numFmtId="9" fontId="34" fillId="2" borderId="31" xfId="3" applyFont="1" applyFill="1" applyBorder="1" applyAlignment="1">
      <alignment horizontal="center" vertical="center"/>
    </xf>
    <xf numFmtId="10" fontId="34" fillId="11" borderId="27" xfId="3" applyNumberFormat="1" applyFont="1" applyFill="1" applyBorder="1" applyAlignment="1">
      <alignment horizontal="center" vertical="center"/>
    </xf>
    <xf numFmtId="9" fontId="34" fillId="2" borderId="27" xfId="3" applyFont="1" applyFill="1" applyBorder="1" applyAlignment="1">
      <alignment horizontal="center" vertical="center"/>
    </xf>
    <xf numFmtId="9" fontId="34" fillId="2" borderId="27" xfId="3" applyNumberFormat="1" applyFont="1" applyFill="1" applyBorder="1" applyAlignment="1">
      <alignment horizontal="center" vertical="center"/>
    </xf>
    <xf numFmtId="9" fontId="34" fillId="11" borderId="27" xfId="3" applyNumberFormat="1" applyFont="1" applyFill="1" applyBorder="1" applyAlignment="1">
      <alignment horizontal="center" vertical="center"/>
    </xf>
    <xf numFmtId="10" fontId="34" fillId="2" borderId="27" xfId="3" applyNumberFormat="1" applyFont="1" applyFill="1" applyBorder="1" applyAlignment="1">
      <alignment horizontal="center" vertical="center"/>
    </xf>
    <xf numFmtId="9" fontId="38" fillId="2" borderId="31" xfId="3" applyFont="1" applyFill="1" applyBorder="1" applyAlignment="1">
      <alignment horizontal="center" vertical="center" wrapText="1"/>
    </xf>
    <xf numFmtId="9" fontId="38" fillId="2" borderId="27" xfId="3" applyFont="1" applyFill="1" applyBorder="1" applyAlignment="1">
      <alignment horizontal="center" vertical="center" wrapText="1"/>
    </xf>
    <xf numFmtId="172" fontId="2" fillId="0" borderId="0" xfId="4" applyNumberFormat="1" applyFont="1" applyAlignment="1">
      <alignment horizontal="center" vertical="center" wrapText="1"/>
    </xf>
    <xf numFmtId="9" fontId="2" fillId="11" borderId="10" xfId="3" applyFont="1" applyFill="1" applyBorder="1" applyAlignment="1">
      <alignment horizontal="center" vertical="center" wrapText="1"/>
    </xf>
    <xf numFmtId="9" fontId="2" fillId="11" borderId="45" xfId="3" applyFont="1" applyFill="1" applyBorder="1" applyAlignment="1">
      <alignment horizontal="center" vertical="center" wrapText="1"/>
    </xf>
    <xf numFmtId="9" fontId="2" fillId="4" borderId="10" xfId="3" applyFont="1" applyFill="1" applyBorder="1" applyAlignment="1">
      <alignment horizontal="center" vertical="center" wrapText="1"/>
    </xf>
    <xf numFmtId="9" fontId="2" fillId="4" borderId="45" xfId="3" applyFont="1" applyFill="1" applyBorder="1" applyAlignment="1">
      <alignment horizontal="center" vertical="center" wrapText="1"/>
    </xf>
    <xf numFmtId="171" fontId="24" fillId="2" borderId="25" xfId="3" applyNumberFormat="1" applyFont="1" applyFill="1" applyBorder="1" applyAlignment="1">
      <alignment horizontal="center" vertical="center" wrapText="1"/>
    </xf>
    <xf numFmtId="0" fontId="25" fillId="2" borderId="33" xfId="0" applyFont="1" applyFill="1" applyBorder="1"/>
    <xf numFmtId="171" fontId="24" fillId="2" borderId="27" xfId="3" applyNumberFormat="1" applyFont="1" applyFill="1" applyBorder="1" applyAlignment="1">
      <alignment horizontal="center" vertical="center" wrapText="1"/>
    </xf>
    <xf numFmtId="0" fontId="25" fillId="2" borderId="3" xfId="0" applyFont="1" applyFill="1" applyBorder="1"/>
    <xf numFmtId="171" fontId="24" fillId="2" borderId="29" xfId="3" applyNumberFormat="1" applyFont="1" applyFill="1" applyBorder="1" applyAlignment="1">
      <alignment horizontal="center" vertical="center" wrapText="1"/>
    </xf>
    <xf numFmtId="0" fontId="25" fillId="2" borderId="29" xfId="0" applyFont="1" applyFill="1" applyBorder="1" applyAlignment="1">
      <alignment horizontal="left" vertical="center" wrapText="1"/>
    </xf>
    <xf numFmtId="0" fontId="25" fillId="2" borderId="29" xfId="0" applyFont="1" applyFill="1" applyBorder="1" applyAlignment="1">
      <alignment horizontal="center" vertical="center" wrapText="1"/>
    </xf>
    <xf numFmtId="9" fontId="24" fillId="2" borderId="1" xfId="3" applyFont="1" applyFill="1" applyBorder="1" applyAlignment="1">
      <alignment horizontal="center" vertical="center" wrapText="1"/>
    </xf>
    <xf numFmtId="9" fontId="24" fillId="2" borderId="19" xfId="3" applyFont="1" applyFill="1" applyBorder="1" applyAlignment="1">
      <alignment horizontal="center" vertical="center" wrapText="1"/>
    </xf>
    <xf numFmtId="9" fontId="24" fillId="2" borderId="70" xfId="3" applyFont="1" applyFill="1" applyBorder="1" applyAlignment="1">
      <alignment horizontal="center" vertical="center" wrapText="1"/>
    </xf>
    <xf numFmtId="0" fontId="25" fillId="2" borderId="34" xfId="0" applyFont="1" applyFill="1" applyBorder="1"/>
    <xf numFmtId="0" fontId="25" fillId="2" borderId="59" xfId="0" applyFont="1" applyFill="1" applyBorder="1" applyAlignment="1">
      <alignment vertical="center" wrapText="1"/>
    </xf>
    <xf numFmtId="171" fontId="24" fillId="2" borderId="59" xfId="3" applyNumberFormat="1" applyFont="1" applyFill="1" applyBorder="1" applyAlignment="1">
      <alignment horizontal="center" vertical="center" wrapText="1"/>
    </xf>
    <xf numFmtId="0" fontId="25" fillId="2" borderId="59" xfId="0" applyFont="1" applyFill="1" applyBorder="1" applyAlignment="1">
      <alignment horizontal="left" vertical="center" wrapText="1"/>
    </xf>
    <xf numFmtId="0" fontId="25" fillId="2" borderId="59"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5" fillId="2" borderId="26"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9" xfId="0" applyFont="1" applyFill="1" applyBorder="1" applyAlignment="1">
      <alignment horizontal="center" vertical="center"/>
    </xf>
    <xf numFmtId="0" fontId="25" fillId="2" borderId="30" xfId="0" applyFont="1" applyFill="1" applyBorder="1" applyAlignment="1">
      <alignment horizontal="left" vertical="center" wrapText="1"/>
    </xf>
    <xf numFmtId="9" fontId="24" fillId="2" borderId="49" xfId="3" applyFont="1" applyFill="1" applyBorder="1" applyAlignment="1">
      <alignment horizontal="center" vertical="center" wrapText="1"/>
    </xf>
    <xf numFmtId="0" fontId="25" fillId="2" borderId="0" xfId="0" applyFont="1" applyFill="1" applyBorder="1" applyAlignment="1">
      <alignment vertical="center" wrapText="1"/>
    </xf>
    <xf numFmtId="0" fontId="25" fillId="2" borderId="0" xfId="0" applyFont="1" applyFill="1" applyBorder="1" applyAlignment="1">
      <alignment horizontal="left" vertical="center" wrapText="1"/>
    </xf>
    <xf numFmtId="9" fontId="3" fillId="2" borderId="0" xfId="3" applyFont="1" applyFill="1" applyBorder="1" applyAlignment="1">
      <alignment horizontal="center" vertical="center" wrapText="1"/>
    </xf>
    <xf numFmtId="0" fontId="29" fillId="0" borderId="0" xfId="0" applyFont="1" applyAlignment="1">
      <alignment wrapText="1"/>
    </xf>
    <xf numFmtId="9" fontId="3" fillId="2" borderId="4" xfId="3" applyFont="1" applyFill="1" applyBorder="1" applyAlignment="1">
      <alignment horizontal="center" vertical="center" wrapText="1"/>
    </xf>
    <xf numFmtId="9" fontId="3" fillId="4" borderId="46" xfId="3" applyFont="1" applyFill="1" applyBorder="1" applyAlignment="1">
      <alignment horizontal="center" vertical="center" wrapText="1"/>
    </xf>
    <xf numFmtId="9" fontId="3" fillId="4" borderId="13" xfId="3" applyFont="1" applyFill="1" applyBorder="1" applyAlignment="1">
      <alignment horizontal="center" vertical="center" wrapText="1"/>
    </xf>
    <xf numFmtId="9" fontId="3" fillId="2" borderId="1" xfId="3" applyFont="1" applyFill="1" applyBorder="1" applyAlignment="1">
      <alignment horizontal="center" vertical="center" wrapText="1"/>
    </xf>
    <xf numFmtId="9" fontId="3" fillId="4" borderId="19" xfId="3" applyFont="1" applyFill="1" applyBorder="1" applyAlignment="1">
      <alignment horizontal="center" vertical="center" wrapText="1"/>
    </xf>
    <xf numFmtId="9" fontId="3" fillId="4" borderId="70" xfId="3" applyFont="1" applyFill="1" applyBorder="1" applyAlignment="1">
      <alignment horizontal="center" vertical="center" wrapText="1"/>
    </xf>
    <xf numFmtId="0" fontId="25" fillId="12" borderId="25" xfId="0" applyFont="1" applyFill="1" applyBorder="1" applyAlignment="1">
      <alignment vertical="center" wrapText="1"/>
    </xf>
    <xf numFmtId="9" fontId="3" fillId="2" borderId="55" xfId="3" applyFont="1" applyFill="1" applyBorder="1" applyAlignment="1">
      <alignment horizontal="center" vertical="center" wrapText="1"/>
    </xf>
    <xf numFmtId="9" fontId="3" fillId="4" borderId="36" xfId="3" applyFont="1" applyFill="1" applyBorder="1" applyAlignment="1">
      <alignment horizontal="center" vertical="center" wrapText="1"/>
    </xf>
    <xf numFmtId="9" fontId="3" fillId="2" borderId="12" xfId="3" applyFont="1" applyFill="1" applyBorder="1" applyAlignment="1">
      <alignment horizontal="center" vertical="center" wrapText="1"/>
    </xf>
    <xf numFmtId="9" fontId="3" fillId="4" borderId="77" xfId="3" applyFont="1" applyFill="1" applyBorder="1" applyAlignment="1">
      <alignment horizontal="center" vertical="center" wrapText="1"/>
    </xf>
    <xf numFmtId="0" fontId="25" fillId="12" borderId="29" xfId="0" applyFont="1" applyFill="1" applyBorder="1" applyAlignment="1">
      <alignment vertical="center" wrapText="1"/>
    </xf>
    <xf numFmtId="0" fontId="25" fillId="12" borderId="29" xfId="0" applyFont="1" applyFill="1" applyBorder="1" applyAlignment="1">
      <alignment horizontal="left" vertical="center" wrapText="1"/>
    </xf>
    <xf numFmtId="9" fontId="3" fillId="2" borderId="49" xfId="3" applyFont="1" applyFill="1" applyBorder="1" applyAlignment="1">
      <alignment horizontal="center" vertical="center" wrapText="1"/>
    </xf>
    <xf numFmtId="0" fontId="25" fillId="2"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9" fontId="2" fillId="11" borderId="44" xfId="3" applyFont="1" applyFill="1" applyBorder="1" applyAlignment="1">
      <alignment horizontal="center" vertical="center" wrapText="1"/>
    </xf>
    <xf numFmtId="9" fontId="3" fillId="2" borderId="40" xfId="3" applyFont="1" applyFill="1" applyBorder="1" applyAlignment="1">
      <alignment horizontal="center" vertical="center" wrapText="1"/>
    </xf>
    <xf numFmtId="0" fontId="25" fillId="12" borderId="27" xfId="0" applyFont="1" applyFill="1" applyBorder="1" applyAlignment="1">
      <alignment vertical="center" wrapText="1"/>
    </xf>
    <xf numFmtId="0" fontId="25" fillId="2" borderId="25" xfId="0" applyFont="1" applyFill="1" applyBorder="1" applyAlignment="1">
      <alignment horizontal="center" vertical="center"/>
    </xf>
    <xf numFmtId="9" fontId="3" fillId="2" borderId="36" xfId="3" applyFont="1" applyFill="1" applyBorder="1" applyAlignment="1">
      <alignment horizontal="center" vertical="center" wrapText="1"/>
    </xf>
    <xf numFmtId="9" fontId="3" fillId="2" borderId="77" xfId="3" applyFont="1" applyFill="1" applyBorder="1" applyAlignment="1">
      <alignment horizontal="center" vertical="center" wrapText="1"/>
    </xf>
    <xf numFmtId="0" fontId="29" fillId="2" borderId="33" xfId="0" applyFont="1" applyFill="1" applyBorder="1"/>
    <xf numFmtId="0" fontId="25" fillId="12" borderId="25" xfId="0" applyFont="1" applyFill="1" applyBorder="1" applyAlignment="1">
      <alignment horizontal="left" vertical="center" wrapText="1"/>
    </xf>
    <xf numFmtId="0" fontId="25" fillId="12" borderId="27" xfId="0" applyFont="1" applyFill="1" applyBorder="1" applyAlignment="1">
      <alignment horizontal="left" vertical="center" wrapText="1"/>
    </xf>
    <xf numFmtId="9" fontId="24" fillId="2" borderId="73" xfId="3" applyFont="1" applyFill="1" applyBorder="1" applyAlignment="1">
      <alignment horizontal="center" vertical="center" wrapText="1"/>
    </xf>
    <xf numFmtId="0" fontId="25" fillId="2" borderId="74" xfId="0" applyFont="1" applyFill="1" applyBorder="1" applyAlignment="1">
      <alignment vertical="center" wrapText="1"/>
    </xf>
    <xf numFmtId="171" fontId="24" fillId="2" borderId="74" xfId="3" applyNumberFormat="1" applyFont="1" applyFill="1" applyBorder="1" applyAlignment="1">
      <alignment horizontal="center" vertical="center" wrapText="1"/>
    </xf>
    <xf numFmtId="0" fontId="25" fillId="2" borderId="74" xfId="0" applyFont="1" applyFill="1" applyBorder="1" applyAlignment="1">
      <alignment horizontal="left" vertical="center" wrapText="1"/>
    </xf>
    <xf numFmtId="0" fontId="25" fillId="2" borderId="74" xfId="0" applyFont="1" applyFill="1" applyBorder="1" applyAlignment="1">
      <alignment horizontal="center" vertical="center"/>
    </xf>
    <xf numFmtId="0" fontId="25" fillId="2" borderId="75" xfId="0" applyFont="1" applyFill="1" applyBorder="1" applyAlignment="1">
      <alignment horizontal="left" vertical="center" wrapText="1"/>
    </xf>
    <xf numFmtId="9" fontId="3" fillId="2" borderId="82" xfId="3" applyFont="1" applyFill="1" applyBorder="1" applyAlignment="1">
      <alignment horizontal="center" vertical="center" wrapText="1"/>
    </xf>
    <xf numFmtId="9" fontId="3" fillId="4" borderId="9" xfId="3" applyFont="1" applyFill="1" applyBorder="1" applyAlignment="1">
      <alignment horizontal="center" vertical="center" wrapText="1"/>
    </xf>
    <xf numFmtId="9" fontId="3" fillId="2" borderId="73" xfId="3" applyFont="1" applyFill="1" applyBorder="1" applyAlignment="1">
      <alignment horizontal="center" vertical="center" wrapText="1"/>
    </xf>
    <xf numFmtId="9" fontId="3" fillId="4" borderId="83" xfId="3" applyFont="1" applyFill="1" applyBorder="1" applyAlignment="1">
      <alignment horizontal="center" vertical="center" wrapText="1"/>
    </xf>
    <xf numFmtId="9" fontId="3" fillId="2" borderId="46" xfId="3" applyFont="1" applyFill="1" applyBorder="1" applyAlignment="1">
      <alignment horizontal="center" vertical="center" wrapText="1"/>
    </xf>
    <xf numFmtId="9" fontId="3" fillId="2" borderId="13" xfId="3" applyFont="1" applyFill="1" applyBorder="1" applyAlignment="1">
      <alignment horizontal="center" vertical="center" wrapText="1"/>
    </xf>
    <xf numFmtId="0" fontId="29" fillId="2" borderId="3" xfId="0" applyFont="1" applyFill="1" applyBorder="1"/>
    <xf numFmtId="0" fontId="25" fillId="12" borderId="30" xfId="0" applyFont="1" applyFill="1" applyBorder="1" applyAlignment="1">
      <alignment horizontal="left" vertical="center" wrapText="1"/>
    </xf>
    <xf numFmtId="171" fontId="4" fillId="0" borderId="0" xfId="0" applyNumberFormat="1" applyFont="1" applyAlignment="1">
      <alignment horizontal="center" vertical="center" wrapText="1"/>
    </xf>
    <xf numFmtId="0" fontId="12" fillId="2" borderId="0" xfId="0" applyFont="1" applyFill="1" applyAlignment="1">
      <alignment horizontal="center" vertical="center" wrapText="1"/>
    </xf>
    <xf numFmtId="0" fontId="29" fillId="2" borderId="2" xfId="0" applyFont="1" applyFill="1" applyBorder="1"/>
    <xf numFmtId="0" fontId="13" fillId="4" borderId="27" xfId="0" applyFont="1" applyFill="1" applyBorder="1" applyAlignment="1">
      <alignment horizontal="center" vertical="center" wrapText="1"/>
    </xf>
    <xf numFmtId="9" fontId="2" fillId="2" borderId="0" xfId="1" applyNumberFormat="1" applyFont="1" applyFill="1" applyBorder="1" applyAlignment="1">
      <alignment horizontal="center" vertical="center" wrapText="1"/>
    </xf>
    <xf numFmtId="0" fontId="2" fillId="2" borderId="0" xfId="0" applyFont="1" applyFill="1" applyBorder="1" applyAlignment="1">
      <alignment horizontal="left" vertical="center" wrapText="1"/>
    </xf>
    <xf numFmtId="164" fontId="2" fillId="2" borderId="0" xfId="2" applyNumberFormat="1" applyFont="1" applyFill="1" applyBorder="1" applyAlignment="1">
      <alignment horizontal="center" vertical="center" wrapText="1"/>
    </xf>
    <xf numFmtId="9" fontId="3" fillId="2" borderId="0" xfId="1" applyNumberFormat="1"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8" fillId="5" borderId="18" xfId="0" applyFont="1" applyFill="1" applyBorder="1" applyAlignment="1">
      <alignment horizontal="left" vertical="center" wrapText="1"/>
    </xf>
    <xf numFmtId="0" fontId="3" fillId="0" borderId="2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9" fontId="2" fillId="0" borderId="27" xfId="3" applyFont="1" applyBorder="1" applyAlignment="1">
      <alignment horizontal="center" vertical="center" wrapText="1"/>
    </xf>
    <xf numFmtId="0" fontId="2" fillId="0" borderId="52" xfId="0" applyFont="1" applyBorder="1" applyAlignment="1">
      <alignment horizontal="center" vertical="center" wrapText="1"/>
    </xf>
    <xf numFmtId="0" fontId="3" fillId="3" borderId="37"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8" fillId="5" borderId="0" xfId="0" applyFont="1" applyFill="1" applyBorder="1" applyAlignment="1">
      <alignment horizontal="left" vertical="center" wrapText="1"/>
    </xf>
    <xf numFmtId="9" fontId="2" fillId="0" borderId="2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9" fillId="0" borderId="0" xfId="0" applyFont="1"/>
    <xf numFmtId="171" fontId="25" fillId="2" borderId="25" xfId="3" applyNumberFormat="1" applyFont="1" applyFill="1" applyBorder="1" applyAlignment="1">
      <alignment horizontal="center" vertical="center" wrapText="1"/>
    </xf>
    <xf numFmtId="171" fontId="25" fillId="2" borderId="27" xfId="3" applyNumberFormat="1" applyFont="1" applyFill="1" applyBorder="1" applyAlignment="1">
      <alignment horizontal="center" vertical="center" wrapText="1"/>
    </xf>
    <xf numFmtId="171" fontId="25" fillId="2" borderId="29" xfId="3" applyNumberFormat="1"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2" borderId="58" xfId="0" applyFont="1" applyFill="1" applyBorder="1" applyAlignment="1">
      <alignment horizontal="center" vertical="center" wrapText="1"/>
    </xf>
    <xf numFmtId="10" fontId="4" fillId="0" borderId="0" xfId="0" applyNumberFormat="1" applyFont="1" applyAlignment="1">
      <alignment horizontal="center" vertical="center" wrapText="1"/>
    </xf>
    <xf numFmtId="9" fontId="25" fillId="2" borderId="1" xfId="3" applyFont="1" applyFill="1" applyBorder="1" applyAlignment="1">
      <alignment horizontal="center" vertical="center" wrapText="1"/>
    </xf>
    <xf numFmtId="9" fontId="4" fillId="0" borderId="0" xfId="3" applyFont="1" applyAlignment="1">
      <alignment horizontal="center" vertical="center" wrapText="1"/>
    </xf>
    <xf numFmtId="0" fontId="14" fillId="2" borderId="0" xfId="0" applyFont="1" applyFill="1" applyAlignment="1">
      <alignment horizontal="center" vertical="center" wrapText="1"/>
    </xf>
    <xf numFmtId="9" fontId="5" fillId="2" borderId="40" xfId="1" applyNumberFormat="1" applyFont="1" applyFill="1" applyBorder="1" applyAlignment="1">
      <alignment horizontal="center" vertical="center" wrapText="1"/>
    </xf>
    <xf numFmtId="9" fontId="5" fillId="3" borderId="39" xfId="1" applyNumberFormat="1" applyFont="1" applyFill="1" applyBorder="1" applyAlignment="1">
      <alignment horizontal="center" vertical="center" wrapText="1"/>
    </xf>
    <xf numFmtId="9" fontId="5" fillId="3" borderId="38" xfId="1" applyNumberFormat="1" applyFont="1" applyFill="1" applyBorder="1" applyAlignment="1">
      <alignment horizontal="center" vertical="center" wrapText="1"/>
    </xf>
    <xf numFmtId="9" fontId="5" fillId="2" borderId="4" xfId="1" applyNumberFormat="1" applyFont="1" applyFill="1" applyBorder="1" applyAlignment="1">
      <alignment horizontal="center" vertical="center" wrapText="1"/>
    </xf>
    <xf numFmtId="9" fontId="14" fillId="0" borderId="0" xfId="0" applyNumberFormat="1" applyFont="1" applyAlignment="1">
      <alignment horizontal="center" vertical="center" wrapText="1"/>
    </xf>
    <xf numFmtId="9" fontId="5" fillId="2" borderId="12" xfId="1" applyNumberFormat="1" applyFont="1" applyFill="1" applyBorder="1" applyAlignment="1">
      <alignment horizontal="center" vertical="center" wrapText="1"/>
    </xf>
    <xf numFmtId="9" fontId="5" fillId="3" borderId="26" xfId="1" applyNumberFormat="1" applyFont="1" applyFill="1" applyBorder="1" applyAlignment="1">
      <alignment horizontal="center" vertical="center" wrapText="1"/>
    </xf>
    <xf numFmtId="0" fontId="2" fillId="0" borderId="0" xfId="0" applyFont="1" applyBorder="1" applyAlignment="1">
      <alignment horizontal="justify" vertical="center" wrapText="1"/>
    </xf>
    <xf numFmtId="0" fontId="2" fillId="2" borderId="0" xfId="0" applyFont="1" applyFill="1" applyBorder="1" applyAlignment="1">
      <alignment horizontal="justify" vertical="center" wrapText="1"/>
    </xf>
    <xf numFmtId="0" fontId="2" fillId="2" borderId="0" xfId="0" applyFont="1" applyFill="1" applyAlignment="1">
      <alignment vertical="center"/>
    </xf>
    <xf numFmtId="9" fontId="25" fillId="2" borderId="25" xfId="3" applyNumberFormat="1" applyFont="1" applyFill="1" applyBorder="1" applyAlignment="1">
      <alignment horizontal="center" vertical="center" wrapText="1"/>
    </xf>
    <xf numFmtId="9" fontId="25" fillId="2" borderId="27" xfId="3" applyNumberFormat="1" applyFont="1" applyFill="1" applyBorder="1" applyAlignment="1">
      <alignment horizontal="center" vertical="center" wrapText="1"/>
    </xf>
    <xf numFmtId="9" fontId="25" fillId="2" borderId="29" xfId="3" applyNumberFormat="1" applyFont="1" applyFill="1" applyBorder="1" applyAlignment="1">
      <alignment horizontal="center" vertical="center" wrapText="1"/>
    </xf>
    <xf numFmtId="171" fontId="3" fillId="2" borderId="0" xfId="0" applyNumberFormat="1" applyFont="1" applyFill="1" applyBorder="1" applyAlignment="1">
      <alignment horizontal="center" vertical="center" wrapText="1"/>
    </xf>
    <xf numFmtId="0" fontId="14" fillId="0" borderId="31" xfId="0" applyFont="1" applyBorder="1" applyAlignment="1">
      <alignment horizontal="center" vertical="center" wrapText="1"/>
    </xf>
    <xf numFmtId="0" fontId="2" fillId="11" borderId="0" xfId="0" applyFont="1" applyFill="1" applyBorder="1" applyAlignment="1">
      <alignment horizontal="center" vertical="center" wrapText="1"/>
    </xf>
    <xf numFmtId="9" fontId="2" fillId="0" borderId="0" xfId="0" applyNumberFormat="1" applyFont="1" applyAlignment="1">
      <alignment horizontal="center" vertical="center" wrapText="1"/>
    </xf>
    <xf numFmtId="9" fontId="34" fillId="2" borderId="0" xfId="3" applyFont="1" applyFill="1" applyBorder="1" applyAlignment="1">
      <alignment horizontal="center" vertical="center" wrapText="1"/>
    </xf>
    <xf numFmtId="9" fontId="32" fillId="2" borderId="0" xfId="1" applyNumberFormat="1" applyFont="1" applyFill="1" applyBorder="1" applyAlignment="1">
      <alignment horizontal="center" vertical="center" wrapText="1"/>
    </xf>
    <xf numFmtId="9" fontId="33" fillId="2" borderId="0" xfId="0" applyNumberFormat="1" applyFont="1" applyFill="1" applyBorder="1" applyAlignment="1">
      <alignment horizontal="center" vertical="center" wrapText="1"/>
    </xf>
    <xf numFmtId="0" fontId="29" fillId="2" borderId="0" xfId="0" applyFont="1" applyFill="1" applyBorder="1" applyAlignment="1">
      <alignment horizontal="left" vertical="center" wrapText="1"/>
    </xf>
    <xf numFmtId="9" fontId="29" fillId="2" borderId="0" xfId="0" applyNumberFormat="1" applyFont="1" applyFill="1" applyBorder="1" applyAlignment="1">
      <alignment horizontal="center" vertical="center" wrapText="1"/>
    </xf>
    <xf numFmtId="172" fontId="2" fillId="2" borderId="0" xfId="4" applyNumberFormat="1" applyFont="1" applyFill="1" applyBorder="1" applyAlignment="1">
      <alignment horizontal="center" vertical="center" wrapText="1"/>
    </xf>
    <xf numFmtId="9" fontId="34" fillId="2" borderId="0" xfId="3" applyFont="1" applyFill="1" applyBorder="1" applyAlignment="1">
      <alignment horizontal="center" vertical="center"/>
    </xf>
    <xf numFmtId="171" fontId="34" fillId="2" borderId="0" xfId="3"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16" xfId="0" applyFont="1" applyFill="1" applyBorder="1" applyAlignment="1">
      <alignment vertical="center" wrapText="1"/>
    </xf>
    <xf numFmtId="0" fontId="8" fillId="3" borderId="50" xfId="0" applyFont="1" applyFill="1" applyBorder="1" applyAlignment="1">
      <alignment vertical="center" wrapText="1"/>
    </xf>
    <xf numFmtId="0" fontId="8" fillId="3" borderId="0" xfId="0" applyFont="1" applyFill="1" applyBorder="1" applyAlignment="1">
      <alignment vertical="center" wrapText="1"/>
    </xf>
    <xf numFmtId="0" fontId="14" fillId="0" borderId="35" xfId="0" applyFont="1" applyFill="1" applyBorder="1" applyAlignment="1">
      <alignment vertical="center" wrapText="1"/>
    </xf>
    <xf numFmtId="0" fontId="14" fillId="0" borderId="37" xfId="0" applyFont="1" applyFill="1" applyBorder="1" applyAlignment="1">
      <alignment vertical="center" wrapText="1"/>
    </xf>
    <xf numFmtId="0" fontId="14" fillId="0" borderId="36" xfId="0" applyFont="1" applyFill="1" applyBorder="1" applyAlignment="1">
      <alignment vertical="center" wrapText="1"/>
    </xf>
    <xf numFmtId="0" fontId="8" fillId="3" borderId="17" xfId="0" applyFont="1" applyFill="1" applyBorder="1" applyAlignment="1">
      <alignment vertical="center" wrapText="1"/>
    </xf>
    <xf numFmtId="0" fontId="8" fillId="4" borderId="14" xfId="0" applyFont="1" applyFill="1" applyBorder="1" applyAlignment="1">
      <alignment vertical="center" wrapText="1"/>
    </xf>
    <xf numFmtId="0" fontId="8" fillId="4" borderId="17" xfId="0" applyFont="1" applyFill="1" applyBorder="1" applyAlignment="1">
      <alignment vertical="center" wrapText="1"/>
    </xf>
    <xf numFmtId="0" fontId="8" fillId="0" borderId="14" xfId="0" applyFont="1" applyFill="1" applyBorder="1" applyAlignment="1">
      <alignment vertical="center" wrapText="1"/>
    </xf>
    <xf numFmtId="0" fontId="8" fillId="0" borderId="16" xfId="0" applyFont="1" applyFill="1" applyBorder="1" applyAlignment="1">
      <alignment vertical="center" wrapText="1"/>
    </xf>
    <xf numFmtId="0" fontId="14" fillId="0" borderId="7" xfId="0" applyFont="1" applyFill="1" applyBorder="1" applyAlignment="1">
      <alignment vertical="center" wrapText="1"/>
    </xf>
    <xf numFmtId="0" fontId="14" fillId="0" borderId="42" xfId="0" applyFont="1" applyFill="1" applyBorder="1" applyAlignment="1">
      <alignment vertical="center" wrapText="1"/>
    </xf>
    <xf numFmtId="0" fontId="14" fillId="0" borderId="43" xfId="0" applyFont="1" applyFill="1" applyBorder="1" applyAlignment="1">
      <alignment vertical="center" wrapText="1"/>
    </xf>
    <xf numFmtId="0" fontId="8" fillId="3" borderId="51" xfId="0" applyFont="1" applyFill="1" applyBorder="1" applyAlignment="1">
      <alignment vertical="center" wrapText="1"/>
    </xf>
    <xf numFmtId="0" fontId="8" fillId="4" borderId="6" xfId="0" applyFont="1" applyFill="1" applyBorder="1" applyAlignment="1">
      <alignment vertical="center" wrapText="1"/>
    </xf>
    <xf numFmtId="0" fontId="8" fillId="4" borderId="46" xfId="0" applyFont="1" applyFill="1" applyBorder="1" applyAlignment="1">
      <alignment vertical="center" wrapText="1"/>
    </xf>
    <xf numFmtId="0" fontId="8" fillId="0" borderId="6" xfId="0" applyFont="1" applyFill="1" applyBorder="1" applyAlignment="1">
      <alignment vertical="center" wrapText="1"/>
    </xf>
    <xf numFmtId="0" fontId="8" fillId="0" borderId="21" xfId="0" applyFont="1" applyFill="1" applyBorder="1" applyAlignment="1">
      <alignment vertical="center" wrapText="1"/>
    </xf>
    <xf numFmtId="0" fontId="8" fillId="4" borderId="47" xfId="0" applyFont="1" applyFill="1" applyBorder="1" applyAlignment="1">
      <alignment vertical="center" wrapText="1"/>
    </xf>
    <xf numFmtId="0" fontId="8" fillId="4" borderId="48" xfId="0" applyFont="1" applyFill="1" applyBorder="1" applyAlignment="1">
      <alignment vertical="center" wrapText="1"/>
    </xf>
    <xf numFmtId="0" fontId="8" fillId="0" borderId="47" xfId="0" applyFont="1" applyFill="1" applyBorder="1" applyAlignment="1">
      <alignment vertical="center" wrapText="1"/>
    </xf>
    <xf numFmtId="0" fontId="8" fillId="0" borderId="20" xfId="0" applyFont="1" applyFill="1" applyBorder="1" applyAlignment="1">
      <alignment vertical="center" wrapText="1"/>
    </xf>
    <xf numFmtId="0" fontId="14" fillId="0" borderId="41" xfId="0" applyFont="1" applyFill="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8" fillId="3" borderId="15" xfId="0" applyFont="1" applyFill="1" applyBorder="1" applyAlignment="1">
      <alignment vertical="center" wrapText="1"/>
    </xf>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4" borderId="15" xfId="0" applyFont="1" applyFill="1" applyBorder="1" applyAlignment="1">
      <alignment vertical="center" wrapText="1"/>
    </xf>
    <xf numFmtId="0" fontId="8" fillId="4" borderId="19" xfId="0" applyFont="1" applyFill="1" applyBorder="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0" fontId="33" fillId="4" borderId="57" xfId="0" applyFont="1" applyFill="1" applyBorder="1" applyAlignment="1">
      <alignment vertical="center" wrapText="1"/>
    </xf>
    <xf numFmtId="0" fontId="3" fillId="4" borderId="24" xfId="0" applyFont="1" applyFill="1" applyBorder="1" applyAlignment="1">
      <alignment vertical="center" wrapText="1"/>
    </xf>
    <xf numFmtId="0" fontId="33" fillId="4" borderId="71" xfId="0" applyFont="1" applyFill="1" applyBorder="1" applyAlignment="1">
      <alignment vertical="center" wrapText="1"/>
    </xf>
    <xf numFmtId="0" fontId="5" fillId="4" borderId="15" xfId="0" applyFont="1" applyFill="1" applyBorder="1" applyAlignment="1">
      <alignment vertical="center" wrapText="1"/>
    </xf>
    <xf numFmtId="0" fontId="5" fillId="4" borderId="19" xfId="0" applyFont="1" applyFill="1" applyBorder="1" applyAlignment="1">
      <alignment vertical="center" wrapText="1"/>
    </xf>
    <xf numFmtId="0" fontId="3" fillId="4" borderId="23" xfId="0" applyFont="1" applyFill="1" applyBorder="1" applyAlignment="1">
      <alignment vertical="center" wrapText="1"/>
    </xf>
    <xf numFmtId="0" fontId="3" fillId="5" borderId="18" xfId="0" applyFont="1" applyFill="1" applyBorder="1" applyAlignment="1">
      <alignment horizontal="left" vertical="center" wrapText="1"/>
    </xf>
    <xf numFmtId="0" fontId="5" fillId="5" borderId="18" xfId="0" applyFont="1" applyFill="1" applyBorder="1" applyAlignment="1">
      <alignment horizontal="left" vertical="center" wrapText="1"/>
    </xf>
    <xf numFmtId="9" fontId="25" fillId="0" borderId="74" xfId="3" applyFont="1" applyBorder="1" applyAlignment="1">
      <alignment horizontal="center" vertical="center" wrapText="1"/>
    </xf>
    <xf numFmtId="0" fontId="3" fillId="0" borderId="14" xfId="0" applyFont="1" applyBorder="1" applyAlignment="1">
      <alignment vertical="center" wrapText="1"/>
    </xf>
    <xf numFmtId="0" fontId="2" fillId="0" borderId="0" xfId="0" applyFont="1" applyBorder="1" applyAlignment="1">
      <alignment horizontal="center" vertical="center" wrapText="1"/>
    </xf>
    <xf numFmtId="0" fontId="2" fillId="0" borderId="57" xfId="0" applyFont="1" applyBorder="1" applyAlignment="1">
      <alignment horizontal="left" vertical="center" wrapText="1"/>
    </xf>
    <xf numFmtId="0" fontId="3" fillId="0" borderId="16" xfId="0" applyFont="1" applyBorder="1" applyAlignment="1">
      <alignment vertical="center" wrapText="1"/>
    </xf>
    <xf numFmtId="0" fontId="3" fillId="0" borderId="16" xfId="0" applyFont="1" applyBorder="1" applyAlignment="1">
      <alignment vertical="center"/>
    </xf>
    <xf numFmtId="0" fontId="2" fillId="0" borderId="0" xfId="0" applyFont="1" applyBorder="1" applyAlignment="1">
      <alignment horizontal="center" vertical="center"/>
    </xf>
    <xf numFmtId="0" fontId="3" fillId="5" borderId="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3" borderId="37" xfId="0" applyFont="1" applyFill="1" applyBorder="1" applyAlignment="1">
      <alignment vertical="center" wrapText="1"/>
    </xf>
    <xf numFmtId="0" fontId="3" fillId="3" borderId="37"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51" xfId="0" applyFont="1" applyFill="1" applyBorder="1" applyAlignment="1">
      <alignment horizontal="left" vertical="center"/>
    </xf>
    <xf numFmtId="9" fontId="2" fillId="2" borderId="27" xfId="1" applyNumberFormat="1" applyFont="1" applyFill="1" applyBorder="1" applyAlignment="1">
      <alignment horizontal="left" vertical="center" wrapText="1"/>
    </xf>
    <xf numFmtId="9" fontId="2" fillId="2" borderId="29" xfId="1" applyNumberFormat="1" applyFont="1" applyFill="1" applyBorder="1" applyAlignment="1">
      <alignment horizontal="left" vertical="center" wrapText="1"/>
    </xf>
    <xf numFmtId="44" fontId="3" fillId="5" borderId="0" xfId="2" applyNumberFormat="1" applyFont="1" applyFill="1" applyBorder="1" applyAlignment="1">
      <alignment horizontal="left" vertical="center" wrapText="1"/>
    </xf>
    <xf numFmtId="0" fontId="2" fillId="0" borderId="37" xfId="0" applyFont="1" applyFill="1" applyBorder="1" applyAlignment="1">
      <alignment vertical="center" wrapText="1"/>
    </xf>
    <xf numFmtId="0" fontId="2" fillId="0" borderId="42" xfId="0" applyFont="1" applyFill="1" applyBorder="1" applyAlignment="1">
      <alignment vertical="center" wrapText="1"/>
    </xf>
    <xf numFmtId="0" fontId="2" fillId="0" borderId="44" xfId="0" applyFont="1" applyFill="1" applyBorder="1" applyAlignment="1">
      <alignment vertical="center" wrapText="1"/>
    </xf>
    <xf numFmtId="0" fontId="3" fillId="4" borderId="71" xfId="0" applyFont="1" applyFill="1" applyBorder="1" applyAlignment="1">
      <alignment vertical="center" wrapText="1"/>
    </xf>
    <xf numFmtId="0" fontId="3" fillId="4" borderId="93" xfId="0" applyFont="1" applyFill="1" applyBorder="1" applyAlignment="1">
      <alignment vertical="center" wrapText="1"/>
    </xf>
    <xf numFmtId="0" fontId="3" fillId="4" borderId="57" xfId="0" applyFont="1" applyFill="1" applyBorder="1" applyAlignment="1">
      <alignment vertical="center" wrapText="1"/>
    </xf>
    <xf numFmtId="0" fontId="3" fillId="4" borderId="39" xfId="0" applyFont="1" applyFill="1" applyBorder="1" applyAlignment="1">
      <alignment vertical="center" wrapText="1"/>
    </xf>
    <xf numFmtId="0" fontId="15" fillId="2" borderId="36" xfId="0" applyFont="1" applyFill="1" applyBorder="1" applyAlignment="1">
      <alignment horizontal="center" vertical="center" wrapText="1"/>
    </xf>
    <xf numFmtId="0" fontId="25" fillId="12" borderId="32" xfId="0" applyFont="1" applyFill="1" applyBorder="1" applyAlignment="1">
      <alignment vertical="center" wrapText="1"/>
    </xf>
    <xf numFmtId="0" fontId="25" fillId="2" borderId="62" xfId="0" applyFont="1" applyFill="1" applyBorder="1" applyAlignment="1">
      <alignment horizontal="center" vertical="center" wrapText="1"/>
    </xf>
    <xf numFmtId="0" fontId="3" fillId="0" borderId="55" xfId="0" applyFont="1" applyBorder="1" applyAlignment="1">
      <alignment horizontal="center" vertical="center" wrapText="1"/>
    </xf>
    <xf numFmtId="10" fontId="5" fillId="2" borderId="12" xfId="1" applyNumberFormat="1" applyFont="1" applyFill="1" applyBorder="1" applyAlignment="1">
      <alignment horizontal="center" vertical="center" wrapText="1"/>
    </xf>
    <xf numFmtId="10" fontId="5" fillId="3" borderId="26" xfId="1" applyNumberFormat="1" applyFont="1" applyFill="1" applyBorder="1" applyAlignment="1">
      <alignment horizontal="center" vertical="center" wrapText="1"/>
    </xf>
    <xf numFmtId="10" fontId="5" fillId="2" borderId="33" xfId="1" applyNumberFormat="1" applyFont="1" applyFill="1" applyBorder="1" applyAlignment="1">
      <alignment horizontal="center" vertical="center" wrapText="1"/>
    </xf>
    <xf numFmtId="10" fontId="5" fillId="3" borderId="33" xfId="1" applyNumberFormat="1" applyFont="1" applyFill="1" applyBorder="1" applyAlignment="1">
      <alignment horizontal="center" vertical="center" wrapText="1"/>
    </xf>
    <xf numFmtId="10" fontId="5" fillId="2" borderId="5" xfId="1" applyNumberFormat="1" applyFont="1" applyFill="1" applyBorder="1" applyAlignment="1">
      <alignment horizontal="center" vertical="center" wrapText="1"/>
    </xf>
    <xf numFmtId="10" fontId="5" fillId="3" borderId="28" xfId="1" applyNumberFormat="1"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10" fontId="5" fillId="3" borderId="2" xfId="1" applyNumberFormat="1" applyFont="1" applyFill="1" applyBorder="1" applyAlignment="1">
      <alignment horizontal="center" vertical="center" wrapText="1"/>
    </xf>
    <xf numFmtId="10" fontId="5" fillId="2" borderId="10" xfId="1" applyNumberFormat="1" applyFont="1" applyFill="1" applyBorder="1" applyAlignment="1">
      <alignment horizontal="center" vertical="center" wrapText="1"/>
    </xf>
    <xf numFmtId="10" fontId="5" fillId="3" borderId="30" xfId="1" applyNumberFormat="1" applyFont="1" applyFill="1" applyBorder="1" applyAlignment="1">
      <alignment horizontal="center" vertical="center" wrapText="1"/>
    </xf>
    <xf numFmtId="10" fontId="5" fillId="2" borderId="24" xfId="1" applyNumberFormat="1" applyFont="1" applyFill="1" applyBorder="1" applyAlignment="1">
      <alignment horizontal="center" vertical="center" wrapText="1"/>
    </xf>
    <xf numFmtId="10" fontId="5" fillId="3" borderId="24" xfId="1" applyNumberFormat="1" applyFont="1" applyFill="1" applyBorder="1" applyAlignment="1">
      <alignment horizontal="center" vertical="center" wrapText="1"/>
    </xf>
    <xf numFmtId="0" fontId="14" fillId="2" borderId="0" xfId="0" applyFont="1" applyFill="1" applyAlignment="1">
      <alignment vertical="center"/>
    </xf>
    <xf numFmtId="0" fontId="15" fillId="2" borderId="19" xfId="0" applyFont="1" applyFill="1" applyBorder="1" applyAlignment="1">
      <alignment horizontal="center" vertical="center" wrapText="1"/>
    </xf>
    <xf numFmtId="0" fontId="11" fillId="2" borderId="27" xfId="0" applyFont="1" applyFill="1" applyBorder="1" applyAlignment="1">
      <alignment vertical="center" wrapText="1"/>
    </xf>
    <xf numFmtId="0" fontId="11" fillId="2" borderId="36" xfId="0" applyFont="1" applyFill="1" applyBorder="1" applyAlignment="1">
      <alignment vertical="center" wrapText="1"/>
    </xf>
    <xf numFmtId="0" fontId="11" fillId="2" borderId="43" xfId="0" applyFont="1" applyFill="1" applyBorder="1" applyAlignment="1">
      <alignment vertical="center" wrapText="1"/>
    </xf>
    <xf numFmtId="0" fontId="15" fillId="2" borderId="51" xfId="0" applyFont="1" applyFill="1" applyBorder="1" applyAlignment="1">
      <alignment horizontal="center" vertical="center" wrapText="1"/>
    </xf>
    <xf numFmtId="0" fontId="11" fillId="2" borderId="39" xfId="0" applyFont="1" applyFill="1" applyBorder="1" applyAlignment="1">
      <alignment vertical="center" wrapText="1"/>
    </xf>
    <xf numFmtId="0" fontId="11" fillId="2" borderId="28" xfId="0" applyFont="1" applyFill="1" applyBorder="1" applyAlignment="1">
      <alignment vertical="center" wrapText="1"/>
    </xf>
    <xf numFmtId="0" fontId="11" fillId="2" borderId="30" xfId="0" applyFont="1" applyFill="1" applyBorder="1" applyAlignment="1">
      <alignment vertical="center" wrapText="1"/>
    </xf>
    <xf numFmtId="0" fontId="11" fillId="2" borderId="33" xfId="0" applyFont="1" applyFill="1" applyBorder="1" applyAlignment="1">
      <alignment vertical="center" wrapText="1"/>
    </xf>
    <xf numFmtId="0" fontId="11" fillId="2" borderId="3" xfId="0" applyFont="1" applyFill="1" applyBorder="1" applyAlignment="1">
      <alignment vertical="center" wrapText="1"/>
    </xf>
    <xf numFmtId="0" fontId="11" fillId="2" borderId="57" xfId="0" applyFont="1" applyFill="1" applyBorder="1" applyAlignment="1">
      <alignment vertical="center" wrapText="1"/>
    </xf>
    <xf numFmtId="0" fontId="29" fillId="2" borderId="34" xfId="0" applyFont="1" applyFill="1" applyBorder="1"/>
    <xf numFmtId="0" fontId="15" fillId="2" borderId="36" xfId="0" applyFont="1" applyFill="1" applyBorder="1" applyAlignment="1">
      <alignment horizontal="center" vertical="center"/>
    </xf>
    <xf numFmtId="0" fontId="11" fillId="2" borderId="46" xfId="0" applyFont="1" applyFill="1" applyBorder="1" applyAlignment="1">
      <alignment vertical="center" wrapText="1"/>
    </xf>
    <xf numFmtId="0" fontId="11" fillId="2" borderId="45" xfId="0" applyFont="1" applyFill="1" applyBorder="1" applyAlignment="1">
      <alignment vertical="center" wrapText="1"/>
    </xf>
    <xf numFmtId="0" fontId="29" fillId="2" borderId="0" xfId="0" applyFont="1" applyFill="1"/>
    <xf numFmtId="0" fontId="11" fillId="2" borderId="75" xfId="0" applyFont="1" applyFill="1" applyBorder="1" applyAlignment="1">
      <alignment vertical="center" wrapText="1"/>
    </xf>
    <xf numFmtId="0" fontId="11" fillId="2" borderId="26" xfId="0" applyFont="1" applyFill="1" applyBorder="1" applyAlignment="1">
      <alignment vertical="center" wrapText="1"/>
    </xf>
    <xf numFmtId="0" fontId="11" fillId="2" borderId="2" xfId="0" applyFont="1" applyFill="1" applyBorder="1" applyAlignment="1">
      <alignment vertical="center" wrapText="1"/>
    </xf>
    <xf numFmtId="0" fontId="27" fillId="2" borderId="27" xfId="0" applyFont="1" applyFill="1" applyBorder="1" applyAlignment="1">
      <alignment horizontal="left" vertical="center" wrapText="1"/>
    </xf>
    <xf numFmtId="0" fontId="11" fillId="2" borderId="34" xfId="0" applyFont="1" applyFill="1" applyBorder="1" applyAlignment="1">
      <alignment vertical="center" wrapText="1"/>
    </xf>
    <xf numFmtId="0" fontId="11" fillId="2" borderId="62" xfId="0" applyFont="1" applyFill="1" applyBorder="1" applyAlignment="1">
      <alignment vertical="center" wrapText="1"/>
    </xf>
    <xf numFmtId="0" fontId="30" fillId="2" borderId="19" xfId="0" applyFont="1" applyFill="1" applyBorder="1" applyAlignment="1">
      <alignment horizontal="center" vertical="center" wrapText="1"/>
    </xf>
    <xf numFmtId="0" fontId="29" fillId="2" borderId="62" xfId="0" applyFont="1" applyFill="1" applyBorder="1"/>
    <xf numFmtId="0" fontId="11" fillId="2" borderId="2" xfId="0" applyFont="1" applyFill="1" applyBorder="1" applyAlignment="1">
      <alignment horizontal="justify" vertical="center" wrapText="1"/>
    </xf>
    <xf numFmtId="0" fontId="11" fillId="2" borderId="27" xfId="0" applyFont="1" applyFill="1" applyBorder="1" applyAlignment="1">
      <alignment horizontal="justify" vertical="center" wrapText="1"/>
    </xf>
    <xf numFmtId="0" fontId="8" fillId="2" borderId="17" xfId="0" applyFont="1" applyFill="1" applyBorder="1" applyAlignment="1">
      <alignment vertical="center" wrapText="1"/>
    </xf>
    <xf numFmtId="0" fontId="8" fillId="2" borderId="46" xfId="0" applyFont="1" applyFill="1" applyBorder="1" applyAlignment="1">
      <alignment vertical="center" wrapText="1"/>
    </xf>
    <xf numFmtId="0" fontId="8" fillId="2" borderId="48" xfId="0" applyFont="1" applyFill="1" applyBorder="1" applyAlignment="1">
      <alignment vertical="center" wrapText="1"/>
    </xf>
    <xf numFmtId="0" fontId="8" fillId="2" borderId="19" xfId="0" applyFont="1" applyFill="1" applyBorder="1" applyAlignment="1">
      <alignment vertical="center" wrapText="1"/>
    </xf>
    <xf numFmtId="0" fontId="8" fillId="2" borderId="23" xfId="0" applyFont="1" applyFill="1" applyBorder="1" applyAlignment="1">
      <alignment vertical="center" wrapText="1"/>
    </xf>
    <xf numFmtId="0" fontId="8" fillId="2" borderId="2" xfId="0" applyFont="1" applyFill="1" applyBorder="1" applyAlignment="1">
      <alignment vertical="center" wrapText="1"/>
    </xf>
    <xf numFmtId="9" fontId="3" fillId="0" borderId="56"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1" xfId="0" applyFont="1" applyBorder="1" applyAlignment="1">
      <alignment horizontal="center" vertical="center" wrapText="1"/>
    </xf>
    <xf numFmtId="0" fontId="8" fillId="5" borderId="41"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8" fillId="5" borderId="45"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8" fillId="11" borderId="41" xfId="0" applyFont="1" applyFill="1" applyBorder="1" applyAlignment="1">
      <alignment horizontal="left" vertical="center" wrapText="1"/>
    </xf>
    <xf numFmtId="0" fontId="8" fillId="11" borderId="44"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77"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42" fillId="5" borderId="44" xfId="0" applyFont="1" applyFill="1" applyBorder="1" applyAlignment="1">
      <alignment horizontal="left" vertical="center" wrapText="1"/>
    </xf>
    <xf numFmtId="0" fontId="42" fillId="5" borderId="45" xfId="0" applyFont="1" applyFill="1" applyBorder="1" applyAlignment="1">
      <alignment horizontal="left" vertical="center" wrapText="1"/>
    </xf>
    <xf numFmtId="0" fontId="24" fillId="4" borderId="56"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58" xfId="0" applyFont="1" applyFill="1" applyBorder="1" applyAlignment="1">
      <alignment horizontal="center" vertical="center" wrapText="1"/>
    </xf>
    <xf numFmtId="0" fontId="24" fillId="4" borderId="59" xfId="0" applyFont="1" applyFill="1" applyBorder="1" applyAlignment="1">
      <alignment horizontal="center" vertical="center" wrapText="1"/>
    </xf>
    <xf numFmtId="0" fontId="24" fillId="4" borderId="92" xfId="0" applyFont="1" applyFill="1" applyBorder="1" applyAlignment="1">
      <alignment horizontal="center" vertical="center" wrapText="1"/>
    </xf>
    <xf numFmtId="0" fontId="24" fillId="4" borderId="86" xfId="0" applyFont="1" applyFill="1" applyBorder="1" applyAlignment="1">
      <alignment horizontal="center" vertical="center" wrapText="1"/>
    </xf>
    <xf numFmtId="9" fontId="24" fillId="2" borderId="56" xfId="3" applyFont="1" applyFill="1" applyBorder="1" applyAlignment="1">
      <alignment horizontal="center" vertical="center" wrapText="1"/>
    </xf>
    <xf numFmtId="9" fontId="24" fillId="2" borderId="54" xfId="3" applyFont="1" applyFill="1" applyBorder="1" applyAlignment="1">
      <alignment horizontal="center" vertical="center" wrapText="1"/>
    </xf>
    <xf numFmtId="9" fontId="24" fillId="2" borderId="1" xfId="3" applyFont="1" applyFill="1" applyBorder="1" applyAlignment="1">
      <alignment horizontal="center" vertical="center" wrapText="1"/>
    </xf>
    <xf numFmtId="9" fontId="2" fillId="0" borderId="56" xfId="3" applyFont="1" applyBorder="1" applyAlignment="1">
      <alignment horizontal="center" vertical="center" wrapText="1"/>
    </xf>
    <xf numFmtId="9" fontId="2" fillId="0" borderId="54" xfId="3" applyFont="1" applyBorder="1" applyAlignment="1">
      <alignment horizontal="center" vertical="center" wrapText="1"/>
    </xf>
    <xf numFmtId="9" fontId="2" fillId="0" borderId="1" xfId="3" applyFont="1" applyBorder="1" applyAlignment="1">
      <alignment horizontal="center" vertical="center" wrapText="1"/>
    </xf>
    <xf numFmtId="0" fontId="8" fillId="3" borderId="11"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9" fontId="26" fillId="0" borderId="52" xfId="0" applyNumberFormat="1" applyFont="1" applyBorder="1" applyAlignment="1">
      <alignment horizontal="center" vertical="center" wrapText="1"/>
    </xf>
    <xf numFmtId="9" fontId="26" fillId="0" borderId="71" xfId="0" applyNumberFormat="1" applyFont="1" applyBorder="1" applyAlignment="1">
      <alignment horizontal="center" vertical="center" wrapText="1"/>
    </xf>
    <xf numFmtId="9" fontId="26" fillId="0" borderId="57" xfId="0" applyNumberFormat="1" applyFont="1" applyBorder="1" applyAlignment="1">
      <alignment horizontal="center" vertical="center" wrapText="1"/>
    </xf>
    <xf numFmtId="0" fontId="3" fillId="5" borderId="10"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0" fillId="5" borderId="15" xfId="0" applyFont="1" applyFill="1" applyBorder="1" applyAlignment="1">
      <alignment horizontal="left" vertical="center" wrapText="1"/>
    </xf>
    <xf numFmtId="0" fontId="30" fillId="5" borderId="18" xfId="0" applyFont="1" applyFill="1" applyBorder="1" applyAlignment="1">
      <alignment horizontal="left" vertical="center" wrapText="1"/>
    </xf>
    <xf numFmtId="0" fontId="30" fillId="5" borderId="19" xfId="0" applyFont="1" applyFill="1" applyBorder="1" applyAlignment="1">
      <alignment horizontal="left" vertical="center" wrapText="1"/>
    </xf>
    <xf numFmtId="0" fontId="24" fillId="5" borderId="15"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4" fillId="5" borderId="1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14" fillId="3" borderId="7" xfId="0" applyFont="1" applyFill="1" applyBorder="1" applyAlignment="1">
      <alignment horizontal="left" vertical="center"/>
    </xf>
    <xf numFmtId="0" fontId="14" fillId="3" borderId="42" xfId="0" applyFont="1" applyFill="1" applyBorder="1" applyAlignment="1">
      <alignment horizontal="left" vertical="center"/>
    </xf>
    <xf numFmtId="0" fontId="14" fillId="3" borderId="43" xfId="0" applyFont="1" applyFill="1" applyBorder="1" applyAlignment="1">
      <alignment horizontal="left" vertical="center"/>
    </xf>
    <xf numFmtId="0" fontId="8" fillId="5" borderId="45" xfId="0" applyFont="1" applyFill="1" applyBorder="1" applyAlignment="1">
      <alignment horizontal="center" vertical="center" wrapText="1"/>
    </xf>
    <xf numFmtId="0" fontId="8" fillId="11" borderId="35" xfId="0" applyFont="1" applyFill="1" applyBorder="1" applyAlignment="1">
      <alignment horizontal="left" vertical="center" wrapText="1"/>
    </xf>
    <xf numFmtId="0" fontId="8" fillId="11" borderId="37" xfId="0" applyFont="1" applyFill="1" applyBorder="1" applyAlignment="1">
      <alignment horizontal="left" vertical="center" wrapText="1"/>
    </xf>
    <xf numFmtId="0" fontId="8" fillId="11" borderId="36" xfId="0" applyFont="1" applyFill="1" applyBorder="1" applyAlignment="1">
      <alignment horizontal="left" vertical="center" wrapText="1"/>
    </xf>
    <xf numFmtId="0" fontId="24" fillId="2" borderId="12"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24" fillId="2" borderId="5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7" xfId="0" applyFont="1" applyBorder="1" applyAlignment="1">
      <alignment horizontal="center" vertical="center" wrapText="1"/>
    </xf>
    <xf numFmtId="0" fontId="41" fillId="3" borderId="35" xfId="0" applyFont="1" applyFill="1" applyBorder="1" applyAlignment="1">
      <alignment horizontal="left" vertical="center" wrapText="1"/>
    </xf>
    <xf numFmtId="0" fontId="41" fillId="3" borderId="37" xfId="0" applyFont="1" applyFill="1" applyBorder="1" applyAlignment="1">
      <alignment horizontal="left" vertical="center" wrapText="1"/>
    </xf>
    <xf numFmtId="0" fontId="41" fillId="3" borderId="36" xfId="0" applyFont="1" applyFill="1" applyBorder="1" applyAlignment="1">
      <alignment horizontal="left" vertical="center" wrapText="1"/>
    </xf>
    <xf numFmtId="0" fontId="8" fillId="5" borderId="43"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11"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3" borderId="14"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6" xfId="0" applyFont="1" applyFill="1" applyBorder="1" applyAlignment="1">
      <alignment horizontal="center" vertical="center"/>
    </xf>
    <xf numFmtId="0" fontId="14" fillId="2" borderId="35"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6" xfId="0" applyFont="1" applyFill="1" applyBorder="1" applyAlignment="1">
      <alignment horizontal="left" vertical="center"/>
    </xf>
    <xf numFmtId="0" fontId="16" fillId="2" borderId="50"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9"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14" fillId="2" borderId="7"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43" xfId="0" applyFont="1" applyFill="1" applyBorder="1" applyAlignment="1">
      <alignment horizontal="left" vertical="center"/>
    </xf>
    <xf numFmtId="0" fontId="8" fillId="3" borderId="4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14" fillId="2" borderId="41"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45" xfId="0" applyFont="1" applyFill="1" applyBorder="1" applyAlignment="1">
      <alignment horizontal="left" vertical="center"/>
    </xf>
    <xf numFmtId="0" fontId="8" fillId="3" borderId="3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4" borderId="14"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46"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8" fillId="4" borderId="47"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14" fillId="0" borderId="4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9" fontId="24" fillId="2" borderId="12" xfId="3" applyFont="1" applyFill="1" applyBorder="1" applyAlignment="1">
      <alignment horizontal="center" vertical="center" wrapText="1"/>
    </xf>
    <xf numFmtId="9" fontId="24" fillId="2" borderId="5" xfId="3" applyFont="1" applyFill="1" applyBorder="1" applyAlignment="1">
      <alignment horizontal="center" vertical="center" wrapText="1"/>
    </xf>
    <xf numFmtId="9" fontId="24" fillId="2" borderId="10" xfId="3" applyFont="1" applyFill="1" applyBorder="1" applyAlignment="1">
      <alignment horizontal="center" vertical="center" wrapText="1"/>
    </xf>
    <xf numFmtId="0" fontId="30" fillId="5" borderId="41" xfId="0" applyFont="1" applyFill="1" applyBorder="1" applyAlignment="1">
      <alignment horizontal="left" vertical="center" wrapText="1"/>
    </xf>
    <xf numFmtId="0" fontId="30" fillId="5" borderId="44" xfId="0" applyFont="1" applyFill="1" applyBorder="1" applyAlignment="1">
      <alignment horizontal="left" vertical="center" wrapText="1"/>
    </xf>
    <xf numFmtId="0" fontId="30" fillId="5" borderId="45" xfId="0" applyFont="1" applyFill="1" applyBorder="1" applyAlignment="1">
      <alignment horizontal="left" vertical="center" wrapText="1"/>
    </xf>
    <xf numFmtId="0" fontId="24" fillId="2" borderId="77"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6" xfId="0" applyFont="1" applyFill="1" applyBorder="1" applyAlignment="1">
      <alignment horizontal="center" vertical="center" wrapText="1"/>
    </xf>
    <xf numFmtId="9" fontId="3" fillId="11" borderId="35" xfId="3" applyFont="1" applyFill="1" applyBorder="1" applyAlignment="1">
      <alignment horizontal="center" vertical="center" wrapText="1"/>
    </xf>
    <xf numFmtId="9" fontId="3" fillId="11" borderId="36" xfId="3" applyFont="1" applyFill="1" applyBorder="1" applyAlignment="1">
      <alignment horizontal="center" vertical="center" wrapText="1"/>
    </xf>
    <xf numFmtId="9" fontId="3" fillId="11" borderId="37" xfId="3" applyFont="1" applyFill="1" applyBorder="1" applyAlignment="1">
      <alignment horizontal="center" vertical="center" wrapText="1"/>
    </xf>
    <xf numFmtId="9" fontId="3" fillId="4" borderId="37" xfId="3" applyFont="1" applyFill="1" applyBorder="1" applyAlignment="1">
      <alignment horizontal="center" vertical="center" wrapText="1"/>
    </xf>
    <xf numFmtId="9" fontId="3" fillId="4" borderId="35" xfId="3" applyFont="1" applyFill="1" applyBorder="1" applyAlignment="1">
      <alignment horizontal="center" vertical="center" wrapText="1"/>
    </xf>
    <xf numFmtId="9" fontId="3" fillId="4" borderId="36" xfId="3"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9" fontId="2" fillId="0" borderId="27" xfId="3" applyFont="1" applyBorder="1" applyAlignment="1">
      <alignment horizontal="center" vertical="center" wrapText="1"/>
    </xf>
    <xf numFmtId="9" fontId="24" fillId="2" borderId="25" xfId="3" applyFont="1" applyFill="1" applyBorder="1" applyAlignment="1">
      <alignment horizontal="center" vertical="center" wrapText="1"/>
    </xf>
    <xf numFmtId="9" fontId="24" fillId="2" borderId="27" xfId="3" applyFont="1" applyFill="1" applyBorder="1" applyAlignment="1">
      <alignment horizontal="center" vertical="center" wrapText="1"/>
    </xf>
    <xf numFmtId="9" fontId="24" fillId="2" borderId="29" xfId="3" applyFont="1" applyFill="1" applyBorder="1" applyAlignment="1">
      <alignment horizontal="center" vertical="center" wrapText="1"/>
    </xf>
    <xf numFmtId="0" fontId="24" fillId="2" borderId="53" xfId="0" applyFont="1" applyFill="1" applyBorder="1" applyAlignment="1">
      <alignment horizontal="center" vertical="center" wrapText="1"/>
    </xf>
    <xf numFmtId="0" fontId="8" fillId="3" borderId="35" xfId="0" applyFont="1" applyFill="1" applyBorder="1" applyAlignment="1">
      <alignment vertical="center" wrapText="1"/>
    </xf>
    <xf numFmtId="0" fontId="8" fillId="3" borderId="37" xfId="0" applyFont="1" applyFill="1" applyBorder="1" applyAlignment="1">
      <alignment vertical="center" wrapText="1"/>
    </xf>
    <xf numFmtId="9" fontId="3" fillId="0" borderId="56" xfId="3" applyFont="1" applyBorder="1" applyAlignment="1">
      <alignment horizontal="center" vertical="center" wrapText="1"/>
    </xf>
    <xf numFmtId="9" fontId="3" fillId="0" borderId="54" xfId="3" applyFont="1" applyBorder="1" applyAlignment="1">
      <alignment horizontal="center" vertical="center" wrapText="1"/>
    </xf>
    <xf numFmtId="9" fontId="3" fillId="0" borderId="1" xfId="3" applyFont="1" applyBorder="1" applyAlignment="1">
      <alignment horizontal="center" vertical="center" wrapText="1"/>
    </xf>
    <xf numFmtId="9" fontId="24" fillId="2" borderId="53" xfId="3" applyFont="1" applyFill="1" applyBorder="1" applyAlignment="1">
      <alignment horizontal="center" vertical="center" wrapText="1"/>
    </xf>
    <xf numFmtId="9" fontId="24" fillId="2" borderId="4" xfId="3" applyFont="1" applyFill="1" applyBorder="1" applyAlignment="1">
      <alignment horizontal="center" vertical="center" wrapText="1"/>
    </xf>
    <xf numFmtId="0" fontId="5" fillId="4" borderId="27"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30" fillId="5" borderId="20" xfId="0" applyFont="1" applyFill="1" applyBorder="1" applyAlignment="1">
      <alignment horizontal="left" vertical="center" wrapText="1"/>
    </xf>
    <xf numFmtId="0" fontId="30" fillId="5" borderId="48" xfId="0" applyFont="1" applyFill="1" applyBorder="1" applyAlignment="1">
      <alignment horizontal="left" vertical="center" wrapText="1"/>
    </xf>
    <xf numFmtId="0" fontId="28" fillId="0" borderId="5" xfId="0" applyFont="1" applyFill="1" applyBorder="1" applyAlignment="1">
      <alignment horizontal="left" vertical="center"/>
    </xf>
    <xf numFmtId="0" fontId="0" fillId="0" borderId="27" xfId="0" applyFont="1" applyFill="1" applyBorder="1" applyAlignment="1">
      <alignment horizontal="left"/>
    </xf>
    <xf numFmtId="0" fontId="0" fillId="0" borderId="28" xfId="0" applyFont="1" applyFill="1" applyBorder="1" applyAlignment="1">
      <alignment horizontal="left"/>
    </xf>
    <xf numFmtId="0" fontId="28" fillId="0" borderId="10" xfId="0" applyFont="1" applyFill="1" applyBorder="1" applyAlignment="1">
      <alignment horizontal="left" vertical="center"/>
    </xf>
    <xf numFmtId="0" fontId="0" fillId="0" borderId="29" xfId="0" applyFont="1" applyFill="1" applyBorder="1" applyAlignment="1">
      <alignment horizontal="left"/>
    </xf>
    <xf numFmtId="0" fontId="0" fillId="0" borderId="30" xfId="0" applyFont="1" applyFill="1" applyBorder="1" applyAlignment="1">
      <alignment horizontal="left"/>
    </xf>
    <xf numFmtId="0" fontId="14" fillId="2" borderId="35"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24" fillId="7" borderId="12" xfId="0" applyFont="1" applyFill="1" applyBorder="1" applyAlignment="1">
      <alignment horizontal="left" vertical="center" wrapText="1"/>
    </xf>
    <xf numFmtId="0" fontId="0" fillId="0" borderId="25" xfId="0" applyBorder="1"/>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9" xfId="0" applyFont="1" applyFill="1" applyBorder="1" applyAlignment="1">
      <alignment horizontal="center" vertical="center" wrapText="1"/>
    </xf>
    <xf numFmtId="9" fontId="2" fillId="0" borderId="52" xfId="0" applyNumberFormat="1" applyFont="1" applyBorder="1" applyAlignment="1">
      <alignment horizontal="center" vertical="center" wrapText="1"/>
    </xf>
    <xf numFmtId="9" fontId="2" fillId="0" borderId="71" xfId="0" applyNumberFormat="1" applyFont="1" applyBorder="1" applyAlignment="1">
      <alignment horizontal="center" vertical="center" wrapText="1"/>
    </xf>
    <xf numFmtId="9" fontId="2" fillId="0" borderId="57" xfId="0" applyNumberFormat="1" applyFont="1" applyBorder="1" applyAlignment="1">
      <alignment horizontal="center" vertical="center" wrapText="1"/>
    </xf>
    <xf numFmtId="9" fontId="2" fillId="0" borderId="27" xfId="0" applyNumberFormat="1" applyFont="1" applyBorder="1" applyAlignment="1">
      <alignment horizontal="center" vertical="center" wrapText="1"/>
    </xf>
    <xf numFmtId="9" fontId="2" fillId="0" borderId="56"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1" xfId="0" applyFont="1" applyBorder="1" applyAlignment="1">
      <alignment horizontal="center" vertical="center" wrapText="1"/>
    </xf>
    <xf numFmtId="9" fontId="32" fillId="0" borderId="27" xfId="0" applyNumberFormat="1" applyFont="1" applyBorder="1" applyAlignment="1">
      <alignment horizontal="center" vertical="center" wrapText="1"/>
    </xf>
    <xf numFmtId="9" fontId="29" fillId="0" borderId="58" xfId="0" applyNumberFormat="1" applyFont="1" applyBorder="1" applyAlignment="1">
      <alignment horizontal="center" vertical="center" wrapText="1"/>
    </xf>
    <xf numFmtId="9" fontId="29" fillId="0" borderId="59" xfId="0" applyNumberFormat="1" applyFont="1" applyBorder="1" applyAlignment="1">
      <alignment horizontal="center" vertical="center" wrapText="1"/>
    </xf>
    <xf numFmtId="44" fontId="3" fillId="4" borderId="27" xfId="2" applyNumberFormat="1"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8" fillId="0" borderId="4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9" fontId="25" fillId="2" borderId="12" xfId="3" applyFont="1" applyFill="1" applyBorder="1" applyAlignment="1">
      <alignment horizontal="center" vertical="center" wrapText="1"/>
    </xf>
    <xf numFmtId="9" fontId="25" fillId="2" borderId="5" xfId="3" applyFont="1" applyFill="1" applyBorder="1" applyAlignment="1">
      <alignment horizontal="center" vertical="center" wrapText="1"/>
    </xf>
    <xf numFmtId="9" fontId="25" fillId="2" borderId="41" xfId="3" applyFont="1" applyFill="1" applyBorder="1" applyAlignment="1">
      <alignment horizontal="center" vertical="center" wrapText="1"/>
    </xf>
    <xf numFmtId="9" fontId="3" fillId="0" borderId="56" xfId="3" applyNumberFormat="1" applyFont="1" applyBorder="1" applyAlignment="1">
      <alignment horizontal="center" vertical="center" wrapText="1"/>
    </xf>
    <xf numFmtId="9" fontId="3" fillId="0" borderId="54" xfId="3" applyNumberFormat="1" applyFont="1" applyBorder="1" applyAlignment="1">
      <alignment horizontal="center" vertical="center" wrapText="1"/>
    </xf>
    <xf numFmtId="9" fontId="3" fillId="0" borderId="1" xfId="3" applyNumberFormat="1" applyFont="1" applyBorder="1" applyAlignment="1">
      <alignment horizontal="center" vertical="center" wrapText="1"/>
    </xf>
    <xf numFmtId="0" fontId="33" fillId="2" borderId="35" xfId="0" applyFont="1" applyFill="1" applyBorder="1" applyAlignment="1">
      <alignment horizontal="left" vertical="center"/>
    </xf>
    <xf numFmtId="0" fontId="33" fillId="2" borderId="37" xfId="0" applyFont="1" applyFill="1" applyBorder="1" applyAlignment="1">
      <alignment horizontal="left" vertical="center"/>
    </xf>
    <xf numFmtId="0" fontId="33" fillId="2" borderId="36" xfId="0" applyFont="1" applyFill="1" applyBorder="1" applyAlignment="1">
      <alignment horizontal="left" vertical="center"/>
    </xf>
    <xf numFmtId="0" fontId="33" fillId="2" borderId="7" xfId="0" applyFont="1" applyFill="1" applyBorder="1" applyAlignment="1">
      <alignment horizontal="left" vertical="center"/>
    </xf>
    <xf numFmtId="0" fontId="33" fillId="2" borderId="42" xfId="0" applyFont="1" applyFill="1" applyBorder="1" applyAlignment="1">
      <alignment horizontal="left" vertical="center"/>
    </xf>
    <xf numFmtId="0" fontId="33" fillId="2" borderId="43" xfId="0" applyFont="1" applyFill="1" applyBorder="1" applyAlignment="1">
      <alignment horizontal="left" vertical="center"/>
    </xf>
    <xf numFmtId="0" fontId="33" fillId="2" borderId="41"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45" xfId="0" applyFont="1" applyFill="1" applyBorder="1" applyAlignment="1">
      <alignment horizontal="left" vertical="center"/>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46" xfId="0" applyFont="1" applyFill="1" applyBorder="1" applyAlignment="1">
      <alignment horizontal="left" vertical="center" wrapText="1"/>
    </xf>
    <xf numFmtId="9" fontId="3" fillId="0" borderId="22" xfId="3" applyFont="1" applyBorder="1" applyAlignment="1">
      <alignment horizontal="center" vertical="center" wrapText="1"/>
    </xf>
    <xf numFmtId="9" fontId="3" fillId="0" borderId="23" xfId="3" applyFont="1" applyBorder="1" applyAlignment="1">
      <alignment horizontal="center" vertical="center" wrapText="1"/>
    </xf>
    <xf numFmtId="9" fontId="3" fillId="0" borderId="24" xfId="3" applyFont="1" applyBorder="1" applyAlignment="1">
      <alignment horizontal="center" vertical="center" wrapText="1"/>
    </xf>
    <xf numFmtId="0" fontId="2" fillId="0" borderId="90" xfId="5"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0" borderId="91" xfId="5"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37" xfId="0" applyFont="1" applyFill="1" applyBorder="1" applyAlignment="1">
      <alignment horizontal="left" vertical="center"/>
    </xf>
    <xf numFmtId="0" fontId="2" fillId="2" borderId="36" xfId="0" applyFont="1" applyFill="1" applyBorder="1" applyAlignment="1">
      <alignment horizontal="left" vertical="center"/>
    </xf>
    <xf numFmtId="0" fontId="2" fillId="2" borderId="7" xfId="0" applyFont="1"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36" xfId="0" applyFont="1" applyFill="1" applyBorder="1" applyAlignment="1">
      <alignment horizontal="left" vertical="center" wrapText="1"/>
    </xf>
    <xf numFmtId="9" fontId="3" fillId="0" borderId="27" xfId="3" applyFont="1" applyBorder="1" applyAlignment="1">
      <alignment horizontal="center" vertical="center" wrapText="1"/>
    </xf>
    <xf numFmtId="0" fontId="24" fillId="3" borderId="14"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4" fillId="3" borderId="44" xfId="0" applyFont="1" applyFill="1" applyBorder="1" applyAlignment="1">
      <alignment horizontal="left" vertical="center" wrapText="1"/>
    </xf>
    <xf numFmtId="0" fontId="24" fillId="3" borderId="45" xfId="0" applyFont="1" applyFill="1" applyBorder="1" applyAlignment="1">
      <alignment horizontal="left" vertical="center" wrapText="1"/>
    </xf>
    <xf numFmtId="0" fontId="3" fillId="4" borderId="71" xfId="0" applyFont="1" applyFill="1" applyBorder="1" applyAlignment="1">
      <alignment horizontal="center" vertical="center" wrapText="1"/>
    </xf>
    <xf numFmtId="0" fontId="3" fillId="5" borderId="47"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3" fillId="2" borderId="36" xfId="0" applyFont="1" applyFill="1" applyBorder="1" applyAlignment="1">
      <alignment horizontal="left" vertical="center"/>
    </xf>
    <xf numFmtId="0" fontId="3" fillId="2" borderId="7"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41"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2" fillId="0" borderId="14"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46" xfId="0" applyFont="1" applyFill="1" applyBorder="1" applyAlignment="1">
      <alignment horizontal="justify" vertical="center" wrapText="1"/>
    </xf>
    <xf numFmtId="0" fontId="2" fillId="0" borderId="47"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3" fillId="0" borderId="27" xfId="0" applyFont="1" applyBorder="1" applyAlignment="1">
      <alignment horizontal="center" vertical="center" wrapText="1"/>
    </xf>
    <xf numFmtId="171" fontId="2" fillId="0" borderId="56" xfId="3" applyNumberFormat="1" applyFont="1" applyBorder="1" applyAlignment="1">
      <alignment horizontal="center" vertical="center" wrapText="1"/>
    </xf>
    <xf numFmtId="171" fontId="2" fillId="0" borderId="54" xfId="3" applyNumberFormat="1" applyFont="1" applyBorder="1" applyAlignment="1">
      <alignment horizontal="center" vertical="center" wrapText="1"/>
    </xf>
    <xf numFmtId="171" fontId="2" fillId="0" borderId="1" xfId="3" applyNumberFormat="1" applyFont="1" applyBorder="1" applyAlignment="1">
      <alignment horizontal="center" vertical="center" wrapText="1"/>
    </xf>
    <xf numFmtId="171" fontId="2" fillId="0" borderId="22" xfId="3" applyNumberFormat="1" applyFont="1" applyBorder="1" applyAlignment="1">
      <alignment horizontal="center" vertical="center" wrapText="1"/>
    </xf>
    <xf numFmtId="171" fontId="2" fillId="0" borderId="24" xfId="3" applyNumberFormat="1" applyFont="1" applyBorder="1" applyAlignment="1">
      <alignment horizontal="center" vertical="center" wrapText="1"/>
    </xf>
    <xf numFmtId="171" fontId="2" fillId="0" borderId="23" xfId="3" applyNumberFormat="1" applyFont="1" applyBorder="1" applyAlignment="1">
      <alignment horizontal="center" vertical="center" wrapText="1"/>
    </xf>
    <xf numFmtId="0" fontId="8" fillId="3" borderId="35" xfId="0" applyFont="1" applyFill="1" applyBorder="1" applyAlignment="1">
      <alignment horizontal="left" vertical="center"/>
    </xf>
    <xf numFmtId="0" fontId="8" fillId="3" borderId="37" xfId="0" applyFont="1" applyFill="1" applyBorder="1" applyAlignment="1">
      <alignment horizontal="left" vertical="center"/>
    </xf>
    <xf numFmtId="0" fontId="3" fillId="4" borderId="1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 fillId="0" borderId="35" xfId="0" applyFont="1" applyFill="1" applyBorder="1" applyAlignment="1">
      <alignment horizontal="left" vertical="center"/>
    </xf>
    <xf numFmtId="0" fontId="2" fillId="0" borderId="37" xfId="0" applyFont="1" applyFill="1" applyBorder="1" applyAlignment="1">
      <alignment horizontal="left" vertical="center"/>
    </xf>
    <xf numFmtId="0" fontId="2" fillId="0" borderId="55" xfId="0" applyFont="1" applyFill="1" applyBorder="1" applyAlignment="1">
      <alignment horizontal="left" vertical="center"/>
    </xf>
    <xf numFmtId="0" fontId="2" fillId="2" borderId="31" xfId="0" applyFont="1" applyFill="1" applyBorder="1" applyAlignment="1">
      <alignment horizontal="left" vertical="center"/>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32"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48"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9" fontId="2" fillId="0" borderId="22" xfId="3" applyFont="1" applyBorder="1" applyAlignment="1">
      <alignment horizontal="center" vertical="center" wrapText="1"/>
    </xf>
    <xf numFmtId="9" fontId="2" fillId="0" borderId="23" xfId="3" applyFont="1" applyBorder="1" applyAlignment="1">
      <alignment horizontal="center" vertical="center" wrapText="1"/>
    </xf>
    <xf numFmtId="9" fontId="2" fillId="0" borderId="24" xfId="3" applyFont="1" applyBorder="1" applyAlignment="1">
      <alignment horizontal="center" vertical="center" wrapText="1"/>
    </xf>
    <xf numFmtId="0" fontId="2" fillId="0" borderId="58"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59" xfId="0" applyFont="1" applyBorder="1" applyAlignment="1">
      <alignment horizontal="center" vertical="center" wrapText="1"/>
    </xf>
    <xf numFmtId="0" fontId="25" fillId="0" borderId="47"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4" fillId="3" borderId="35" xfId="0" applyFont="1" applyFill="1" applyBorder="1" applyAlignment="1">
      <alignment horizontal="left" vertical="center" wrapText="1"/>
    </xf>
    <xf numFmtId="0" fontId="24" fillId="3" borderId="37" xfId="0" applyFont="1" applyFill="1" applyBorder="1" applyAlignment="1">
      <alignment horizontal="left" vertical="center" wrapText="1"/>
    </xf>
    <xf numFmtId="0" fontId="24" fillId="3" borderId="36" xfId="0" applyFont="1" applyFill="1" applyBorder="1" applyAlignment="1">
      <alignment horizontal="left" vertical="center" wrapText="1"/>
    </xf>
    <xf numFmtId="0" fontId="25" fillId="2" borderId="35" xfId="0" applyFont="1" applyFill="1" applyBorder="1" applyAlignment="1">
      <alignment horizontal="left"/>
    </xf>
    <xf numFmtId="0" fontId="25" fillId="2" borderId="37" xfId="0" applyFont="1" applyFill="1" applyBorder="1" applyAlignment="1">
      <alignment horizontal="left"/>
    </xf>
    <xf numFmtId="0" fontId="25" fillId="2" borderId="36" xfId="0" applyFont="1" applyFill="1" applyBorder="1" applyAlignment="1">
      <alignment horizontal="left"/>
    </xf>
    <xf numFmtId="0" fontId="25" fillId="2" borderId="7" xfId="0" applyFont="1" applyFill="1" applyBorder="1" applyAlignment="1">
      <alignment horizontal="left"/>
    </xf>
    <xf numFmtId="0" fontId="25" fillId="2" borderId="42" xfId="0" applyFont="1" applyFill="1" applyBorder="1" applyAlignment="1">
      <alignment horizontal="left"/>
    </xf>
    <xf numFmtId="0" fontId="25" fillId="2" borderId="43" xfId="0" applyFont="1" applyFill="1" applyBorder="1" applyAlignment="1">
      <alignment horizontal="left"/>
    </xf>
    <xf numFmtId="0" fontId="25" fillId="2" borderId="41" xfId="0" applyFont="1" applyFill="1" applyBorder="1" applyAlignment="1">
      <alignment horizontal="left"/>
    </xf>
    <xf numFmtId="0" fontId="25" fillId="2" borderId="44" xfId="0" applyFont="1" applyFill="1" applyBorder="1" applyAlignment="1">
      <alignment horizontal="left"/>
    </xf>
    <xf numFmtId="0" fontId="25" fillId="2" borderId="45" xfId="0" applyFont="1" applyFill="1" applyBorder="1" applyAlignment="1">
      <alignment horizontal="left"/>
    </xf>
    <xf numFmtId="0" fontId="2" fillId="0" borderId="52" xfId="0" applyFont="1" applyBorder="1" applyAlignment="1">
      <alignment horizontal="center" vertical="center" wrapText="1"/>
    </xf>
    <xf numFmtId="0" fontId="3" fillId="5" borderId="7" xfId="0" applyFont="1" applyFill="1" applyBorder="1" applyAlignment="1">
      <alignment horizontal="left" vertical="center" wrapText="1"/>
    </xf>
    <xf numFmtId="0" fontId="3" fillId="5" borderId="42" xfId="0" applyFont="1" applyFill="1" applyBorder="1" applyAlignment="1">
      <alignment horizontal="left" vertical="center" wrapText="1"/>
    </xf>
    <xf numFmtId="0" fontId="3" fillId="5" borderId="43" xfId="0" applyFont="1" applyFill="1" applyBorder="1" applyAlignment="1">
      <alignment horizontal="left" vertical="center" wrapText="1"/>
    </xf>
    <xf numFmtId="168" fontId="12" fillId="2" borderId="21" xfId="0" applyNumberFormat="1" applyFont="1" applyFill="1" applyBorder="1" applyAlignment="1">
      <alignment horizontal="center" vertical="center"/>
    </xf>
    <xf numFmtId="9" fontId="3" fillId="0" borderId="53" xfId="0" applyNumberFormat="1" applyFont="1" applyBorder="1" applyAlignment="1">
      <alignment horizontal="center" vertical="center" wrapText="1"/>
    </xf>
    <xf numFmtId="0" fontId="2" fillId="5" borderId="7" xfId="0" applyFont="1" applyFill="1" applyBorder="1" applyAlignment="1">
      <alignment horizontal="left" vertical="center" wrapText="1"/>
    </xf>
    <xf numFmtId="0" fontId="2" fillId="5" borderId="42" xfId="0" applyFont="1" applyFill="1" applyBorder="1" applyAlignment="1">
      <alignment horizontal="left" vertical="center" wrapText="1"/>
    </xf>
    <xf numFmtId="0" fontId="2" fillId="5" borderId="43" xfId="0" applyFont="1" applyFill="1" applyBorder="1" applyAlignment="1">
      <alignment horizontal="left" vertical="center" wrapText="1"/>
    </xf>
    <xf numFmtId="0" fontId="8" fillId="5" borderId="50"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51"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9" fontId="2" fillId="0" borderId="53" xfId="0" applyNumberFormat="1" applyFont="1" applyBorder="1" applyAlignment="1">
      <alignment horizontal="center" vertical="center" wrapText="1"/>
    </xf>
    <xf numFmtId="0" fontId="2" fillId="0" borderId="4" xfId="0" applyFont="1" applyBorder="1" applyAlignment="1">
      <alignment horizontal="center" vertical="center" wrapText="1"/>
    </xf>
    <xf numFmtId="9" fontId="2" fillId="0" borderId="5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14" fillId="0" borderId="14"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17"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21" xfId="0" applyFont="1" applyFill="1" applyBorder="1" applyAlignment="1">
      <alignment horizontal="justify" vertical="center" wrapText="1"/>
    </xf>
    <xf numFmtId="0" fontId="14" fillId="0" borderId="46" xfId="0" applyFont="1" applyFill="1" applyBorder="1" applyAlignment="1">
      <alignment horizontal="justify" vertical="center" wrapText="1"/>
    </xf>
    <xf numFmtId="0" fontId="14" fillId="0" borderId="47"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3" fillId="4" borderId="7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9" fontId="21" fillId="0" borderId="27" xfId="3" applyFont="1" applyBorder="1" applyAlignment="1">
      <alignment horizontal="center" vertical="center" wrapText="1"/>
    </xf>
    <xf numFmtId="9" fontId="29" fillId="0" borderId="27" xfId="3" applyFont="1" applyBorder="1"/>
    <xf numFmtId="0" fontId="12" fillId="4"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9" xfId="0" applyFont="1" applyFill="1" applyBorder="1" applyAlignment="1">
      <alignment horizontal="center" vertical="center"/>
    </xf>
    <xf numFmtId="9" fontId="2" fillId="0" borderId="12" xfId="0" applyNumberFormat="1" applyFont="1" applyBorder="1" applyAlignment="1">
      <alignment horizontal="center" vertical="center" wrapText="1"/>
    </xf>
    <xf numFmtId="0" fontId="8" fillId="4" borderId="37" xfId="0" applyFont="1" applyFill="1" applyBorder="1" applyAlignment="1">
      <alignment horizontal="center" vertical="center" wrapText="1"/>
    </xf>
    <xf numFmtId="0" fontId="21" fillId="6" borderId="12" xfId="0" applyFont="1" applyFill="1" applyBorder="1" applyAlignment="1">
      <alignment horizontal="left" vertical="center" wrapText="1"/>
    </xf>
    <xf numFmtId="0" fontId="0" fillId="0" borderId="25" xfId="0" applyFont="1" applyBorder="1"/>
    <xf numFmtId="0" fontId="0" fillId="0" borderId="26" xfId="0" applyFont="1" applyBorder="1"/>
    <xf numFmtId="0" fontId="8" fillId="3" borderId="55"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4" borderId="16"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21" fillId="0" borderId="12" xfId="0" applyFont="1" applyBorder="1" applyAlignment="1">
      <alignment horizontal="left" vertical="center" wrapText="1"/>
    </xf>
    <xf numFmtId="0" fontId="0" fillId="0" borderId="5" xfId="0" applyFont="1" applyBorder="1"/>
    <xf numFmtId="0" fontId="0" fillId="0" borderId="27" xfId="0" applyFont="1" applyBorder="1"/>
    <xf numFmtId="0" fontId="0" fillId="0" borderId="28" xfId="0" applyFont="1" applyBorder="1"/>
    <xf numFmtId="0" fontId="8" fillId="4" borderId="42" xfId="0" applyFont="1" applyFill="1" applyBorder="1" applyAlignment="1">
      <alignment horizontal="center" vertical="center" wrapText="1"/>
    </xf>
    <xf numFmtId="0" fontId="21" fillId="6" borderId="5"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21" fillId="0" borderId="5" xfId="0" applyFont="1" applyBorder="1" applyAlignment="1">
      <alignment horizontal="left" vertical="center" wrapText="1"/>
    </xf>
    <xf numFmtId="0" fontId="0" fillId="0" borderId="10" xfId="0" applyFont="1" applyBorder="1"/>
    <xf numFmtId="0" fontId="0" fillId="0" borderId="29" xfId="0" applyFont="1" applyBorder="1"/>
    <xf numFmtId="0" fontId="0" fillId="0" borderId="30" xfId="0" applyFont="1" applyBorder="1"/>
    <xf numFmtId="0" fontId="8" fillId="4" borderId="44" xfId="0" applyFont="1" applyFill="1" applyBorder="1" applyAlignment="1">
      <alignment horizontal="center" vertical="center" wrapText="1"/>
    </xf>
    <xf numFmtId="0" fontId="21" fillId="6" borderId="10" xfId="0" applyFont="1" applyFill="1" applyBorder="1" applyAlignment="1">
      <alignment horizontal="left"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55" xfId="0" applyFont="1" applyFill="1" applyBorder="1" applyAlignment="1">
      <alignment horizontal="center" vertical="center" wrapText="1"/>
    </xf>
    <xf numFmtId="9" fontId="25" fillId="2" borderId="10" xfId="3"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3" fillId="3" borderId="11"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21" fillId="0" borderId="66" xfId="0" applyFont="1" applyBorder="1" applyAlignment="1">
      <alignment horizontal="center" vertical="center" wrapText="1"/>
    </xf>
    <xf numFmtId="0" fontId="29" fillId="0" borderId="0" xfId="0" applyFont="1"/>
    <xf numFmtId="0" fontId="3" fillId="3" borderId="1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4" fillId="7" borderId="77" xfId="0" applyFont="1" applyFill="1" applyBorder="1" applyAlignment="1">
      <alignment horizontal="left" vertical="center" wrapText="1"/>
    </xf>
    <xf numFmtId="0" fontId="0" fillId="0" borderId="37" xfId="0" applyBorder="1" applyAlignment="1">
      <alignment horizontal="left"/>
    </xf>
    <xf numFmtId="0" fontId="0" fillId="0" borderId="36" xfId="0" applyBorder="1" applyAlignment="1">
      <alignment horizontal="left"/>
    </xf>
    <xf numFmtId="0" fontId="24" fillId="8" borderId="10" xfId="0" applyFont="1" applyFill="1" applyBorder="1" applyAlignment="1">
      <alignment horizontal="left" vertical="center" wrapText="1"/>
    </xf>
    <xf numFmtId="0" fontId="0" fillId="0" borderId="29" xfId="0" applyBorder="1"/>
    <xf numFmtId="0" fontId="0" fillId="0" borderId="30" xfId="0" applyBorder="1"/>
    <xf numFmtId="0" fontId="3" fillId="4" borderId="39" xfId="0" applyFont="1" applyFill="1" applyBorder="1" applyAlignment="1">
      <alignment horizontal="center" vertical="center" wrapText="1"/>
    </xf>
    <xf numFmtId="0" fontId="20" fillId="7" borderId="27" xfId="0" applyFont="1" applyFill="1" applyBorder="1" applyAlignment="1">
      <alignment horizontal="left" vertical="center" wrapText="1"/>
    </xf>
    <xf numFmtId="0" fontId="19" fillId="0" borderId="27" xfId="0" applyFont="1" applyBorder="1"/>
    <xf numFmtId="0" fontId="20" fillId="7" borderId="27" xfId="0" applyFont="1" applyFill="1" applyBorder="1" applyAlignment="1">
      <alignment horizontal="center" vertical="center" wrapText="1"/>
    </xf>
    <xf numFmtId="0" fontId="20" fillId="8" borderId="27" xfId="0" applyFont="1" applyFill="1" applyBorder="1" applyAlignment="1">
      <alignment horizontal="left" vertical="center" wrapText="1"/>
    </xf>
    <xf numFmtId="0" fontId="20" fillId="9" borderId="27" xfId="0" applyFont="1" applyFill="1" applyBorder="1" applyAlignment="1">
      <alignment horizontal="center" vertical="center" wrapText="1"/>
    </xf>
    <xf numFmtId="0" fontId="36" fillId="0" borderId="27" xfId="0" applyFont="1" applyBorder="1" applyAlignment="1">
      <alignment wrapText="1"/>
    </xf>
    <xf numFmtId="0" fontId="36" fillId="0" borderId="27" xfId="0" applyFont="1" applyBorder="1"/>
    <xf numFmtId="0" fontId="24" fillId="13" borderId="27" xfId="0" applyFont="1" applyFill="1" applyBorder="1" applyAlignment="1">
      <alignment horizontal="center" vertical="center" wrapText="1"/>
    </xf>
    <xf numFmtId="0" fontId="19" fillId="2" borderId="27" xfId="0" applyFont="1" applyFill="1" applyBorder="1"/>
    <xf numFmtId="9" fontId="21" fillId="0" borderId="27" xfId="0" applyNumberFormat="1" applyFont="1" applyBorder="1" applyAlignment="1">
      <alignment horizontal="center" vertical="center" wrapText="1"/>
    </xf>
    <xf numFmtId="0" fontId="29" fillId="0" borderId="27" xfId="0" applyFont="1" applyBorder="1"/>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8" fillId="0" borderId="12" xfId="0" applyFont="1" applyFill="1" applyBorder="1" applyAlignment="1">
      <alignment horizontal="left" vertical="center"/>
    </xf>
    <xf numFmtId="0" fontId="0" fillId="0" borderId="25" xfId="0" applyFont="1" applyFill="1" applyBorder="1" applyAlignment="1">
      <alignment horizontal="left"/>
    </xf>
    <xf numFmtId="0" fontId="0" fillId="0" borderId="26" xfId="0" applyFont="1" applyFill="1" applyBorder="1" applyAlignment="1">
      <alignment horizontal="left"/>
    </xf>
    <xf numFmtId="0" fontId="26" fillId="2" borderId="7"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8" fillId="3" borderId="36"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9" fontId="2" fillId="0" borderId="14" xfId="0" applyNumberFormat="1" applyFont="1" applyBorder="1" applyAlignment="1">
      <alignment horizontal="center" vertical="center" wrapText="1"/>
    </xf>
    <xf numFmtId="0" fontId="2" fillId="0" borderId="50" xfId="0" applyFont="1" applyBorder="1" applyAlignment="1">
      <alignment horizontal="center" vertical="center" wrapText="1"/>
    </xf>
    <xf numFmtId="0" fontId="2" fillId="0" borderId="15" xfId="0" applyFont="1" applyBorder="1" applyAlignment="1">
      <alignment horizontal="center" vertical="center" wrapText="1"/>
    </xf>
    <xf numFmtId="9" fontId="2" fillId="0" borderId="47" xfId="0" applyNumberFormat="1" applyFont="1" applyBorder="1" applyAlignment="1">
      <alignment horizontal="center" vertical="center" wrapText="1"/>
    </xf>
    <xf numFmtId="0" fontId="3" fillId="4" borderId="3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7" xfId="0" applyFont="1" applyFill="1" applyBorder="1" applyAlignment="1">
      <alignment horizontal="center" vertical="center" wrapText="1"/>
    </xf>
    <xf numFmtId="0" fontId="3" fillId="4" borderId="78" xfId="0" applyFont="1" applyFill="1" applyBorder="1" applyAlignment="1">
      <alignment horizontal="center" vertical="center" wrapText="1"/>
    </xf>
    <xf numFmtId="0" fontId="26" fillId="2" borderId="35"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36" xfId="0" applyFont="1" applyFill="1" applyBorder="1" applyAlignment="1">
      <alignment horizontal="left" vertical="center" wrapText="1"/>
    </xf>
    <xf numFmtId="9" fontId="3" fillId="0" borderId="1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3" fillId="4" borderId="33" xfId="0" applyFont="1" applyFill="1" applyBorder="1" applyAlignment="1">
      <alignment horizontal="center" vertical="center" wrapText="1"/>
    </xf>
    <xf numFmtId="0" fontId="33" fillId="4" borderId="88"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77" xfId="0" applyFont="1" applyFill="1" applyBorder="1" applyAlignment="1">
      <alignment horizontal="center" vertical="center" wrapText="1"/>
    </xf>
    <xf numFmtId="0" fontId="24" fillId="4" borderId="70" xfId="0" applyFont="1" applyFill="1" applyBorder="1" applyAlignment="1">
      <alignment horizontal="center" vertical="center" wrapText="1"/>
    </xf>
  </cellXfs>
  <cellStyles count="6">
    <cellStyle name="Millares" xfId="4" builtinId="3"/>
    <cellStyle name="Moneda" xfId="2" builtinId="4"/>
    <cellStyle name="Normal" xfId="0" builtinId="0"/>
    <cellStyle name="Normal 2" xfId="5"/>
    <cellStyle name="Porcentual" xfId="3" builtinId="5"/>
    <cellStyle name="Porcentu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133350</xdr:colOff>
      <xdr:row>1</xdr:row>
      <xdr:rowOff>52214</xdr:rowOff>
    </xdr:from>
    <xdr:to>
      <xdr:col>1</xdr:col>
      <xdr:colOff>424840</xdr:colOff>
      <xdr:row>3</xdr:row>
      <xdr:rowOff>135656</xdr:rowOff>
    </xdr:to>
    <xdr:pic>
      <xdr:nvPicPr>
        <xdr:cNvPr id="3"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133350" y="223664"/>
          <a:ext cx="1148740" cy="1150242"/>
        </a:xfrm>
        <a:prstGeom prst="rect">
          <a:avLst/>
        </a:prstGeom>
        <a:noFill/>
        <a:ln w="9525">
          <a:noFill/>
          <a:miter lim="800000"/>
          <a:headEnd/>
          <a:tailEnd/>
        </a:ln>
      </xdr:spPr>
    </xdr:pic>
    <xdr:clientData/>
  </xdr:twoCellAnchor>
  <xdr:twoCellAnchor>
    <xdr:from>
      <xdr:col>0</xdr:col>
      <xdr:colOff>699304</xdr:colOff>
      <xdr:row>80</xdr:row>
      <xdr:rowOff>52214</xdr:rowOff>
    </xdr:from>
    <xdr:to>
      <xdr:col>1</xdr:col>
      <xdr:colOff>424840</xdr:colOff>
      <xdr:row>82</xdr:row>
      <xdr:rowOff>135656</xdr:rowOff>
    </xdr:to>
    <xdr:pic>
      <xdr:nvPicPr>
        <xdr:cNvPr id="6"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07817" y="221011"/>
          <a:ext cx="1220599" cy="1132398"/>
        </a:xfrm>
        <a:prstGeom prst="rect">
          <a:avLst/>
        </a:prstGeom>
        <a:noFill/>
        <a:ln w="9525">
          <a:noFill/>
          <a:miter lim="800000"/>
          <a:headEnd/>
          <a:tailEnd/>
        </a:ln>
      </xdr:spPr>
    </xdr:pic>
    <xdr:clientData/>
  </xdr:twoCellAnchor>
  <xdr:twoCellAnchor>
    <xdr:from>
      <xdr:col>0</xdr:col>
      <xdr:colOff>699304</xdr:colOff>
      <xdr:row>158</xdr:row>
      <xdr:rowOff>52214</xdr:rowOff>
    </xdr:from>
    <xdr:to>
      <xdr:col>1</xdr:col>
      <xdr:colOff>424840</xdr:colOff>
      <xdr:row>160</xdr:row>
      <xdr:rowOff>135656</xdr:rowOff>
    </xdr:to>
    <xdr:pic>
      <xdr:nvPicPr>
        <xdr:cNvPr id="7"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07817" y="13676581"/>
          <a:ext cx="1220599" cy="553664"/>
        </a:xfrm>
        <a:prstGeom prst="rect">
          <a:avLst/>
        </a:prstGeom>
        <a:noFill/>
        <a:ln w="9525">
          <a:noFill/>
          <a:miter lim="800000"/>
          <a:headEnd/>
          <a:tailEnd/>
        </a:ln>
      </xdr:spPr>
    </xdr:pic>
    <xdr:clientData/>
  </xdr:twoCellAnchor>
  <xdr:twoCellAnchor>
    <xdr:from>
      <xdr:col>0</xdr:col>
      <xdr:colOff>699304</xdr:colOff>
      <xdr:row>205</xdr:row>
      <xdr:rowOff>52214</xdr:rowOff>
    </xdr:from>
    <xdr:to>
      <xdr:col>1</xdr:col>
      <xdr:colOff>424840</xdr:colOff>
      <xdr:row>207</xdr:row>
      <xdr:rowOff>135656</xdr:rowOff>
    </xdr:to>
    <xdr:pic>
      <xdr:nvPicPr>
        <xdr:cNvPr id="8"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23664"/>
          <a:ext cx="1220961" cy="1131192"/>
        </a:xfrm>
        <a:prstGeom prst="rect">
          <a:avLst/>
        </a:prstGeom>
        <a:noFill/>
        <a:ln w="9525">
          <a:noFill/>
          <a:miter lim="800000"/>
          <a:headEnd/>
          <a:tailEnd/>
        </a:ln>
      </xdr:spPr>
    </xdr:pic>
    <xdr:clientData/>
  </xdr:twoCellAnchor>
  <xdr:twoCellAnchor>
    <xdr:from>
      <xdr:col>0</xdr:col>
      <xdr:colOff>699304</xdr:colOff>
      <xdr:row>257</xdr:row>
      <xdr:rowOff>52214</xdr:rowOff>
    </xdr:from>
    <xdr:to>
      <xdr:col>1</xdr:col>
      <xdr:colOff>424840</xdr:colOff>
      <xdr:row>259</xdr:row>
      <xdr:rowOff>135656</xdr:rowOff>
    </xdr:to>
    <xdr:pic>
      <xdr:nvPicPr>
        <xdr:cNvPr id="9"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0429" y="118447964"/>
          <a:ext cx="1217786" cy="1131192"/>
        </a:xfrm>
        <a:prstGeom prst="rect">
          <a:avLst/>
        </a:prstGeom>
        <a:noFill/>
        <a:ln w="9525">
          <a:noFill/>
          <a:miter lim="800000"/>
          <a:headEnd/>
          <a:tailEnd/>
        </a:ln>
      </xdr:spPr>
    </xdr:pic>
    <xdr:clientData/>
  </xdr:twoCellAnchor>
  <xdr:twoCellAnchor>
    <xdr:from>
      <xdr:col>0</xdr:col>
      <xdr:colOff>695325</xdr:colOff>
      <xdr:row>313</xdr:row>
      <xdr:rowOff>47625</xdr:rowOff>
    </xdr:from>
    <xdr:to>
      <xdr:col>1</xdr:col>
      <xdr:colOff>428625</xdr:colOff>
      <xdr:row>315</xdr:row>
      <xdr:rowOff>133350</xdr:rowOff>
    </xdr:to>
    <xdr:pic>
      <xdr:nvPicPr>
        <xdr:cNvPr id="10" name="Picture 6" descr="UMV_CABEZO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42989" t="17061" r="43323"/>
        <a:stretch>
          <a:fillRect/>
        </a:stretch>
      </xdr:blipFill>
      <xdr:spPr bwMode="auto">
        <a:xfrm>
          <a:off x="809625" y="219075"/>
          <a:ext cx="1228725" cy="1133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695325</xdr:colOff>
      <xdr:row>351</xdr:row>
      <xdr:rowOff>47625</xdr:rowOff>
    </xdr:from>
    <xdr:to>
      <xdr:col>1</xdr:col>
      <xdr:colOff>428625</xdr:colOff>
      <xdr:row>353</xdr:row>
      <xdr:rowOff>133350</xdr:rowOff>
    </xdr:to>
    <xdr:pic>
      <xdr:nvPicPr>
        <xdr:cNvPr id="11" name="Picture 6" descr="UMV_CABEZO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42989" t="17061" r="43323"/>
        <a:stretch>
          <a:fillRect/>
        </a:stretch>
      </xdr:blipFill>
      <xdr:spPr bwMode="auto">
        <a:xfrm>
          <a:off x="806450" y="156194125"/>
          <a:ext cx="1225550" cy="1133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695325</xdr:colOff>
      <xdr:row>462</xdr:row>
      <xdr:rowOff>47625</xdr:rowOff>
    </xdr:from>
    <xdr:to>
      <xdr:col>1</xdr:col>
      <xdr:colOff>428625</xdr:colOff>
      <xdr:row>464</xdr:row>
      <xdr:rowOff>133350</xdr:rowOff>
    </xdr:to>
    <xdr:pic>
      <xdr:nvPicPr>
        <xdr:cNvPr id="13" name="Picture 6" descr="UMV_CABEZOT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42989" t="17061" r="43323"/>
        <a:stretch>
          <a:fillRect/>
        </a:stretch>
      </xdr:blipFill>
      <xdr:spPr bwMode="auto">
        <a:xfrm>
          <a:off x="806450" y="163941125"/>
          <a:ext cx="1225550" cy="1133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699304</xdr:colOff>
      <xdr:row>401</xdr:row>
      <xdr:rowOff>52214</xdr:rowOff>
    </xdr:from>
    <xdr:to>
      <xdr:col>1</xdr:col>
      <xdr:colOff>424840</xdr:colOff>
      <xdr:row>403</xdr:row>
      <xdr:rowOff>135656</xdr:rowOff>
    </xdr:to>
    <xdr:pic>
      <xdr:nvPicPr>
        <xdr:cNvPr id="14"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23664"/>
          <a:ext cx="1220961" cy="1131192"/>
        </a:xfrm>
        <a:prstGeom prst="rect">
          <a:avLst/>
        </a:prstGeom>
        <a:noFill/>
        <a:ln w="9525">
          <a:noFill/>
          <a:miter lim="800000"/>
          <a:headEnd/>
          <a:tailEnd/>
        </a:ln>
      </xdr:spPr>
    </xdr:pic>
    <xdr:clientData/>
  </xdr:twoCellAnchor>
  <xdr:twoCellAnchor>
    <xdr:from>
      <xdr:col>0</xdr:col>
      <xdr:colOff>699304</xdr:colOff>
      <xdr:row>543</xdr:row>
      <xdr:rowOff>52214</xdr:rowOff>
    </xdr:from>
    <xdr:to>
      <xdr:col>1</xdr:col>
      <xdr:colOff>424840</xdr:colOff>
      <xdr:row>545</xdr:row>
      <xdr:rowOff>135656</xdr:rowOff>
    </xdr:to>
    <xdr:pic>
      <xdr:nvPicPr>
        <xdr:cNvPr id="12"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23664"/>
          <a:ext cx="1220961" cy="1131192"/>
        </a:xfrm>
        <a:prstGeom prst="rect">
          <a:avLst/>
        </a:prstGeom>
        <a:noFill/>
        <a:ln w="9525">
          <a:noFill/>
          <a:miter lim="800000"/>
          <a:headEnd/>
          <a:tailEnd/>
        </a:ln>
      </xdr:spPr>
    </xdr:pic>
    <xdr:clientData/>
  </xdr:twoCellAnchor>
  <xdr:twoCellAnchor>
    <xdr:from>
      <xdr:col>0</xdr:col>
      <xdr:colOff>699304</xdr:colOff>
      <xdr:row>603</xdr:row>
      <xdr:rowOff>52214</xdr:rowOff>
    </xdr:from>
    <xdr:to>
      <xdr:col>1</xdr:col>
      <xdr:colOff>424840</xdr:colOff>
      <xdr:row>605</xdr:row>
      <xdr:rowOff>135656</xdr:rowOff>
    </xdr:to>
    <xdr:pic>
      <xdr:nvPicPr>
        <xdr:cNvPr id="15"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5817339"/>
          <a:ext cx="1220961" cy="1131192"/>
        </a:xfrm>
        <a:prstGeom prst="rect">
          <a:avLst/>
        </a:prstGeom>
        <a:noFill/>
        <a:ln w="9525">
          <a:noFill/>
          <a:miter lim="800000"/>
          <a:headEnd/>
          <a:tailEnd/>
        </a:ln>
      </xdr:spPr>
    </xdr:pic>
    <xdr:clientData/>
  </xdr:twoCellAnchor>
  <xdr:twoCellAnchor>
    <xdr:from>
      <xdr:col>0</xdr:col>
      <xdr:colOff>699304</xdr:colOff>
      <xdr:row>651</xdr:row>
      <xdr:rowOff>52214</xdr:rowOff>
    </xdr:from>
    <xdr:to>
      <xdr:col>1</xdr:col>
      <xdr:colOff>424840</xdr:colOff>
      <xdr:row>653</xdr:row>
      <xdr:rowOff>135656</xdr:rowOff>
    </xdr:to>
    <xdr:pic>
      <xdr:nvPicPr>
        <xdr:cNvPr id="16"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48439214"/>
          <a:ext cx="1220961" cy="1131192"/>
        </a:xfrm>
        <a:prstGeom prst="rect">
          <a:avLst/>
        </a:prstGeom>
        <a:noFill/>
        <a:ln w="9525">
          <a:noFill/>
          <a:miter lim="800000"/>
          <a:headEnd/>
          <a:tailEnd/>
        </a:ln>
      </xdr:spPr>
    </xdr:pic>
    <xdr:clientData/>
  </xdr:twoCellAnchor>
  <xdr:twoCellAnchor>
    <xdr:from>
      <xdr:col>0</xdr:col>
      <xdr:colOff>699304</xdr:colOff>
      <xdr:row>701</xdr:row>
      <xdr:rowOff>52214</xdr:rowOff>
    </xdr:from>
    <xdr:to>
      <xdr:col>1</xdr:col>
      <xdr:colOff>424840</xdr:colOff>
      <xdr:row>703</xdr:row>
      <xdr:rowOff>135656</xdr:rowOff>
    </xdr:to>
    <xdr:pic>
      <xdr:nvPicPr>
        <xdr:cNvPr id="17"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73766189"/>
          <a:ext cx="1220961" cy="1131192"/>
        </a:xfrm>
        <a:prstGeom prst="rect">
          <a:avLst/>
        </a:prstGeom>
        <a:noFill/>
        <a:ln w="9525">
          <a:noFill/>
          <a:miter lim="800000"/>
          <a:headEnd/>
          <a:tailEnd/>
        </a:ln>
      </xdr:spPr>
    </xdr:pic>
    <xdr:clientData/>
  </xdr:twoCellAnchor>
  <xdr:twoCellAnchor>
    <xdr:from>
      <xdr:col>0</xdr:col>
      <xdr:colOff>699304</xdr:colOff>
      <xdr:row>750</xdr:row>
      <xdr:rowOff>52214</xdr:rowOff>
    </xdr:from>
    <xdr:to>
      <xdr:col>1</xdr:col>
      <xdr:colOff>424840</xdr:colOff>
      <xdr:row>752</xdr:row>
      <xdr:rowOff>135656</xdr:rowOff>
    </xdr:to>
    <xdr:pic>
      <xdr:nvPicPr>
        <xdr:cNvPr id="18"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99064589"/>
          <a:ext cx="1220961" cy="1131192"/>
        </a:xfrm>
        <a:prstGeom prst="rect">
          <a:avLst/>
        </a:prstGeom>
        <a:noFill/>
        <a:ln w="9525">
          <a:noFill/>
          <a:miter lim="800000"/>
          <a:headEnd/>
          <a:tailEnd/>
        </a:ln>
      </xdr:spPr>
    </xdr:pic>
    <xdr:clientData/>
  </xdr:twoCellAnchor>
  <xdr:twoCellAnchor>
    <xdr:from>
      <xdr:col>0</xdr:col>
      <xdr:colOff>699304</xdr:colOff>
      <xdr:row>838</xdr:row>
      <xdr:rowOff>52214</xdr:rowOff>
    </xdr:from>
    <xdr:to>
      <xdr:col>1</xdr:col>
      <xdr:colOff>424840</xdr:colOff>
      <xdr:row>840</xdr:row>
      <xdr:rowOff>135656</xdr:rowOff>
    </xdr:to>
    <xdr:pic>
      <xdr:nvPicPr>
        <xdr:cNvPr id="19"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138926714"/>
          <a:ext cx="1220961" cy="1131192"/>
        </a:xfrm>
        <a:prstGeom prst="rect">
          <a:avLst/>
        </a:prstGeom>
        <a:noFill/>
        <a:ln w="9525">
          <a:noFill/>
          <a:miter lim="800000"/>
          <a:headEnd/>
          <a:tailEnd/>
        </a:ln>
      </xdr:spPr>
    </xdr:pic>
    <xdr:clientData/>
  </xdr:twoCellAnchor>
  <xdr:twoCellAnchor>
    <xdr:from>
      <xdr:col>0</xdr:col>
      <xdr:colOff>699304</xdr:colOff>
      <xdr:row>907</xdr:row>
      <xdr:rowOff>52214</xdr:rowOff>
    </xdr:from>
    <xdr:to>
      <xdr:col>1</xdr:col>
      <xdr:colOff>424840</xdr:colOff>
      <xdr:row>909</xdr:row>
      <xdr:rowOff>135656</xdr:rowOff>
    </xdr:to>
    <xdr:pic>
      <xdr:nvPicPr>
        <xdr:cNvPr id="20"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170082989"/>
          <a:ext cx="1220961" cy="1131192"/>
        </a:xfrm>
        <a:prstGeom prst="rect">
          <a:avLst/>
        </a:prstGeom>
        <a:noFill/>
        <a:ln w="9525">
          <a:noFill/>
          <a:miter lim="800000"/>
          <a:headEnd/>
          <a:tailEnd/>
        </a:ln>
      </xdr:spPr>
    </xdr:pic>
    <xdr:clientData/>
  </xdr:twoCellAnchor>
  <xdr:twoCellAnchor>
    <xdr:from>
      <xdr:col>0</xdr:col>
      <xdr:colOff>699304</xdr:colOff>
      <xdr:row>969</xdr:row>
      <xdr:rowOff>52214</xdr:rowOff>
    </xdr:from>
    <xdr:to>
      <xdr:col>1</xdr:col>
      <xdr:colOff>424840</xdr:colOff>
      <xdr:row>971</xdr:row>
      <xdr:rowOff>135656</xdr:rowOff>
    </xdr:to>
    <xdr:pic>
      <xdr:nvPicPr>
        <xdr:cNvPr id="21"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187523264"/>
          <a:ext cx="1220961" cy="1131192"/>
        </a:xfrm>
        <a:prstGeom prst="rect">
          <a:avLst/>
        </a:prstGeom>
        <a:noFill/>
        <a:ln w="9525">
          <a:noFill/>
          <a:miter lim="800000"/>
          <a:headEnd/>
          <a:tailEnd/>
        </a:ln>
      </xdr:spPr>
    </xdr:pic>
    <xdr:clientData/>
  </xdr:twoCellAnchor>
  <xdr:twoCellAnchor>
    <xdr:from>
      <xdr:col>0</xdr:col>
      <xdr:colOff>699304</xdr:colOff>
      <xdr:row>1033</xdr:row>
      <xdr:rowOff>52214</xdr:rowOff>
    </xdr:from>
    <xdr:to>
      <xdr:col>1</xdr:col>
      <xdr:colOff>424840</xdr:colOff>
      <xdr:row>1035</xdr:row>
      <xdr:rowOff>135656</xdr:rowOff>
    </xdr:to>
    <xdr:pic>
      <xdr:nvPicPr>
        <xdr:cNvPr id="22"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15174339"/>
          <a:ext cx="1220961" cy="1131192"/>
        </a:xfrm>
        <a:prstGeom prst="rect">
          <a:avLst/>
        </a:prstGeom>
        <a:noFill/>
        <a:ln w="9525">
          <a:noFill/>
          <a:miter lim="800000"/>
          <a:headEnd/>
          <a:tailEnd/>
        </a:ln>
      </xdr:spPr>
    </xdr:pic>
    <xdr:clientData/>
  </xdr:twoCellAnchor>
  <xdr:twoCellAnchor>
    <xdr:from>
      <xdr:col>0</xdr:col>
      <xdr:colOff>699304</xdr:colOff>
      <xdr:row>1090</xdr:row>
      <xdr:rowOff>52214</xdr:rowOff>
    </xdr:from>
    <xdr:to>
      <xdr:col>1</xdr:col>
      <xdr:colOff>424840</xdr:colOff>
      <xdr:row>1092</xdr:row>
      <xdr:rowOff>135656</xdr:rowOff>
    </xdr:to>
    <xdr:pic>
      <xdr:nvPicPr>
        <xdr:cNvPr id="23"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1719840" y="661128035"/>
          <a:ext cx="1222321" cy="1131192"/>
        </a:xfrm>
        <a:prstGeom prst="rect">
          <a:avLst/>
        </a:prstGeom>
        <a:noFill/>
        <a:ln w="9525">
          <a:noFill/>
          <a:miter lim="800000"/>
          <a:headEnd/>
          <a:tailEnd/>
        </a:ln>
      </xdr:spPr>
    </xdr:pic>
    <xdr:clientData/>
  </xdr:twoCellAnchor>
  <xdr:twoCellAnchor>
    <xdr:from>
      <xdr:col>0</xdr:col>
      <xdr:colOff>699304</xdr:colOff>
      <xdr:row>1154</xdr:row>
      <xdr:rowOff>52214</xdr:rowOff>
    </xdr:from>
    <xdr:to>
      <xdr:col>1</xdr:col>
      <xdr:colOff>424840</xdr:colOff>
      <xdr:row>1156</xdr:row>
      <xdr:rowOff>135656</xdr:rowOff>
    </xdr:to>
    <xdr:pic>
      <xdr:nvPicPr>
        <xdr:cNvPr id="24" name="Picture 6" descr="UMV_CABEZOTE"/>
        <xdr:cNvPicPr>
          <a:picLocks noChangeAspect="1" noChangeArrowheads="1"/>
        </xdr:cNvPicPr>
      </xdr:nvPicPr>
      <xdr:blipFill>
        <a:blip xmlns:r="http://schemas.openxmlformats.org/officeDocument/2006/relationships" r:embed="rId1" cstate="print"/>
        <a:srcRect l="42989" t="17061" r="43323"/>
        <a:stretch>
          <a:fillRect/>
        </a:stretch>
      </xdr:blipFill>
      <xdr:spPr bwMode="auto">
        <a:xfrm>
          <a:off x="813604" y="223664"/>
          <a:ext cx="1220961" cy="1131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1213"/>
  <sheetViews>
    <sheetView showGridLines="0" tabSelected="1" view="pageBreakPreview" topLeftCell="A28" zoomScale="50" zoomScaleNormal="100" zoomScaleSheetLayoutView="50" workbookViewId="0">
      <selection activeCell="S19" sqref="S19"/>
    </sheetView>
  </sheetViews>
  <sheetFormatPr baseColWidth="10" defaultRowHeight="12.75"/>
  <cols>
    <col min="1" max="1" width="12.7109375" style="1" customWidth="1"/>
    <col min="2" max="2" width="9.28515625" style="1" customWidth="1"/>
    <col min="3" max="3" width="22.28515625" style="78" customWidth="1"/>
    <col min="4" max="4" width="15.140625" style="1" customWidth="1"/>
    <col min="5" max="5" width="15.140625" style="78" customWidth="1"/>
    <col min="6" max="6" width="15.42578125" style="78" customWidth="1"/>
    <col min="7" max="7" width="14.85546875" style="78" customWidth="1"/>
    <col min="8" max="31" width="7.140625" style="3" customWidth="1"/>
    <col min="32" max="32" width="11.28515625" style="1" customWidth="1"/>
    <col min="33" max="33" width="10.28515625" style="1" customWidth="1"/>
    <col min="34" max="34" width="9.140625" style="21" customWidth="1"/>
    <col min="35" max="16384" width="11.42578125" style="1"/>
  </cols>
  <sheetData>
    <row r="1" spans="1:34" ht="13.5" thickBot="1"/>
    <row r="2" spans="1:34" s="2" customFormat="1" ht="65.25" customHeight="1" thickBot="1">
      <c r="A2" s="820"/>
      <c r="B2" s="821"/>
      <c r="C2" s="826" t="s">
        <v>41</v>
      </c>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8"/>
    </row>
    <row r="3" spans="1:34" s="2" customFormat="1" ht="17.25" customHeight="1" thickBot="1">
      <c r="A3" s="822"/>
      <c r="B3" s="823"/>
      <c r="C3" s="650" t="s">
        <v>30</v>
      </c>
      <c r="D3" s="14"/>
      <c r="E3" s="653"/>
      <c r="F3" s="654"/>
      <c r="G3" s="654"/>
      <c r="H3" s="14"/>
      <c r="I3" s="15"/>
      <c r="J3" s="16"/>
      <c r="K3" s="16"/>
      <c r="L3" s="16"/>
      <c r="M3" s="16"/>
      <c r="N3" s="16"/>
      <c r="O3" s="16"/>
      <c r="P3" s="16"/>
      <c r="Q3" s="16"/>
      <c r="R3" s="16"/>
      <c r="S3" s="17"/>
      <c r="T3" s="829" t="s">
        <v>39</v>
      </c>
      <c r="U3" s="830"/>
      <c r="V3" s="830"/>
      <c r="W3" s="830"/>
      <c r="X3" s="830"/>
      <c r="Y3" s="830"/>
      <c r="Z3" s="830"/>
      <c r="AA3" s="830"/>
      <c r="AB3" s="830"/>
      <c r="AC3" s="830"/>
      <c r="AD3" s="830"/>
      <c r="AE3" s="830"/>
      <c r="AF3" s="830"/>
      <c r="AG3" s="830"/>
      <c r="AH3" s="831"/>
    </row>
    <row r="4" spans="1:34" s="2" customFormat="1" ht="15" customHeight="1" thickBot="1">
      <c r="A4" s="824"/>
      <c r="B4" s="825"/>
      <c r="C4" s="829" t="s">
        <v>36</v>
      </c>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1"/>
    </row>
    <row r="5" spans="1:34" s="8" customFormat="1" ht="27" customHeight="1" thickBot="1">
      <c r="A5" s="6"/>
      <c r="B5" s="6"/>
      <c r="C5" s="651"/>
      <c r="D5" s="6"/>
      <c r="E5" s="651"/>
      <c r="F5" s="655"/>
      <c r="G5" s="655"/>
      <c r="H5" s="7"/>
      <c r="I5" s="7"/>
      <c r="J5" s="7"/>
      <c r="K5" s="7"/>
      <c r="AH5" s="689"/>
    </row>
    <row r="6" spans="1:34" s="8" customFormat="1" ht="15">
      <c r="A6" s="832" t="s">
        <v>29</v>
      </c>
      <c r="B6" s="833"/>
      <c r="C6" s="834" t="s">
        <v>14</v>
      </c>
      <c r="D6" s="835"/>
      <c r="E6" s="835"/>
      <c r="F6" s="835"/>
      <c r="G6" s="835"/>
      <c r="H6" s="835"/>
      <c r="I6" s="836"/>
      <c r="J6" s="837" t="s">
        <v>42</v>
      </c>
      <c r="K6" s="838"/>
      <c r="L6" s="838"/>
      <c r="M6" s="838"/>
      <c r="N6" s="838"/>
      <c r="O6" s="838"/>
      <c r="P6" s="838"/>
      <c r="Q6" s="838"/>
      <c r="R6" s="838"/>
      <c r="S6" s="838"/>
      <c r="T6" s="838"/>
      <c r="U6" s="838"/>
      <c r="V6" s="838"/>
      <c r="W6" s="838"/>
      <c r="X6" s="838"/>
      <c r="Y6" s="838"/>
      <c r="Z6" s="838"/>
      <c r="AA6" s="838"/>
      <c r="AB6" s="838"/>
      <c r="AC6" s="838"/>
      <c r="AD6" s="838"/>
      <c r="AE6" s="838"/>
      <c r="AF6" s="838"/>
      <c r="AG6" s="838"/>
      <c r="AH6" s="839"/>
    </row>
    <row r="7" spans="1:34" s="8" customFormat="1" ht="15">
      <c r="A7" s="840">
        <v>2015</v>
      </c>
      <c r="B7" s="841"/>
      <c r="C7" s="844" t="s">
        <v>0</v>
      </c>
      <c r="D7" s="845"/>
      <c r="E7" s="845"/>
      <c r="F7" s="845"/>
      <c r="G7" s="845"/>
      <c r="H7" s="845"/>
      <c r="I7" s="846"/>
      <c r="J7" s="847" t="s">
        <v>43</v>
      </c>
      <c r="K7" s="848"/>
      <c r="L7" s="848"/>
      <c r="M7" s="848"/>
      <c r="N7" s="848"/>
      <c r="O7" s="848"/>
      <c r="P7" s="848"/>
      <c r="Q7" s="848"/>
      <c r="R7" s="848"/>
      <c r="S7" s="848"/>
      <c r="T7" s="848"/>
      <c r="U7" s="848"/>
      <c r="V7" s="848"/>
      <c r="W7" s="848"/>
      <c r="X7" s="848"/>
      <c r="Y7" s="848"/>
      <c r="Z7" s="848"/>
      <c r="AA7" s="848"/>
      <c r="AB7" s="848"/>
      <c r="AC7" s="848"/>
      <c r="AD7" s="848"/>
      <c r="AE7" s="848"/>
      <c r="AF7" s="848"/>
      <c r="AG7" s="848"/>
      <c r="AH7" s="849"/>
    </row>
    <row r="8" spans="1:34" s="8" customFormat="1" ht="15.75" thickBot="1">
      <c r="A8" s="842"/>
      <c r="B8" s="843"/>
      <c r="C8" s="850" t="s">
        <v>1</v>
      </c>
      <c r="D8" s="851"/>
      <c r="E8" s="851"/>
      <c r="F8" s="851"/>
      <c r="G8" s="851"/>
      <c r="H8" s="851"/>
      <c r="I8" s="852"/>
      <c r="J8" s="853" t="s">
        <v>44</v>
      </c>
      <c r="K8" s="854"/>
      <c r="L8" s="854"/>
      <c r="M8" s="854"/>
      <c r="N8" s="854"/>
      <c r="O8" s="854"/>
      <c r="P8" s="854"/>
      <c r="Q8" s="854"/>
      <c r="R8" s="854"/>
      <c r="S8" s="854"/>
      <c r="T8" s="854"/>
      <c r="U8" s="854"/>
      <c r="V8" s="854"/>
      <c r="W8" s="854"/>
      <c r="X8" s="854"/>
      <c r="Y8" s="854"/>
      <c r="Z8" s="854"/>
      <c r="AA8" s="854"/>
      <c r="AB8" s="854"/>
      <c r="AC8" s="854"/>
      <c r="AD8" s="854"/>
      <c r="AE8" s="854"/>
      <c r="AF8" s="854"/>
      <c r="AG8" s="854"/>
      <c r="AH8" s="855"/>
    </row>
    <row r="9" spans="1:34" s="9" customFormat="1" ht="25.5" customHeight="1" thickBot="1">
      <c r="C9" s="78"/>
      <c r="E9" s="78"/>
      <c r="F9" s="78"/>
      <c r="G9" s="78"/>
      <c r="AH9" s="581"/>
    </row>
    <row r="10" spans="1:34" s="8" customFormat="1" ht="15.75" customHeight="1">
      <c r="A10" s="856" t="s">
        <v>26</v>
      </c>
      <c r="B10" s="859" t="s">
        <v>19</v>
      </c>
      <c r="C10" s="860"/>
      <c r="D10" s="944" t="s">
        <v>313</v>
      </c>
      <c r="E10" s="945"/>
      <c r="F10" s="945"/>
      <c r="G10" s="945"/>
      <c r="H10" s="945"/>
      <c r="I10" s="945"/>
      <c r="J10" s="945"/>
      <c r="K10" s="945"/>
      <c r="L10" s="945"/>
      <c r="M10" s="945"/>
      <c r="N10" s="945"/>
      <c r="O10" s="945"/>
      <c r="P10" s="945"/>
      <c r="Q10" s="945"/>
      <c r="R10" s="945"/>
      <c r="S10" s="946"/>
      <c r="T10" s="864" t="s">
        <v>25</v>
      </c>
      <c r="U10" s="865"/>
      <c r="V10" s="866"/>
      <c r="W10" s="873" t="s">
        <v>28</v>
      </c>
      <c r="X10" s="874"/>
      <c r="Y10" s="1171" t="s">
        <v>45</v>
      </c>
      <c r="Z10" s="1172"/>
      <c r="AA10" s="1172"/>
      <c r="AB10" s="1172"/>
      <c r="AC10" s="1172"/>
      <c r="AD10" s="1172"/>
      <c r="AE10" s="1172"/>
      <c r="AF10" s="1172"/>
      <c r="AG10" s="1172"/>
      <c r="AH10" s="1173"/>
    </row>
    <row r="11" spans="1:34" s="8" customFormat="1" ht="30.75" customHeight="1">
      <c r="A11" s="857"/>
      <c r="B11" s="883" t="s">
        <v>15</v>
      </c>
      <c r="C11" s="884"/>
      <c r="D11" s="953" t="s">
        <v>314</v>
      </c>
      <c r="E11" s="954"/>
      <c r="F11" s="954"/>
      <c r="G11" s="954"/>
      <c r="H11" s="954"/>
      <c r="I11" s="954"/>
      <c r="J11" s="954"/>
      <c r="K11" s="954"/>
      <c r="L11" s="954"/>
      <c r="M11" s="954"/>
      <c r="N11" s="954"/>
      <c r="O11" s="954"/>
      <c r="P11" s="954"/>
      <c r="Q11" s="954"/>
      <c r="R11" s="954"/>
      <c r="S11" s="955"/>
      <c r="T11" s="867"/>
      <c r="U11" s="868"/>
      <c r="V11" s="869"/>
      <c r="W11" s="875"/>
      <c r="X11" s="876"/>
      <c r="Y11" s="1174"/>
      <c r="Z11" s="1175"/>
      <c r="AA11" s="1175"/>
      <c r="AB11" s="1175"/>
      <c r="AC11" s="1175"/>
      <c r="AD11" s="1175"/>
      <c r="AE11" s="1175"/>
      <c r="AF11" s="1175"/>
      <c r="AG11" s="1175"/>
      <c r="AH11" s="1176"/>
    </row>
    <row r="12" spans="1:34" s="8" customFormat="1" ht="15.75" customHeight="1">
      <c r="A12" s="857"/>
      <c r="B12" s="883" t="s">
        <v>16</v>
      </c>
      <c r="C12" s="884"/>
      <c r="D12" s="953" t="s">
        <v>315</v>
      </c>
      <c r="E12" s="954"/>
      <c r="F12" s="954"/>
      <c r="G12" s="954"/>
      <c r="H12" s="954"/>
      <c r="I12" s="954"/>
      <c r="J12" s="954"/>
      <c r="K12" s="954"/>
      <c r="L12" s="954"/>
      <c r="M12" s="954"/>
      <c r="N12" s="954"/>
      <c r="O12" s="954"/>
      <c r="P12" s="954"/>
      <c r="Q12" s="954"/>
      <c r="R12" s="954"/>
      <c r="S12" s="955"/>
      <c r="T12" s="867"/>
      <c r="U12" s="868"/>
      <c r="V12" s="869"/>
      <c r="W12" s="888" t="s">
        <v>17</v>
      </c>
      <c r="X12" s="889"/>
      <c r="Y12" s="1177" t="s">
        <v>317</v>
      </c>
      <c r="Z12" s="1178"/>
      <c r="AA12" s="1178"/>
      <c r="AB12" s="1178"/>
      <c r="AC12" s="1178"/>
      <c r="AD12" s="1178"/>
      <c r="AE12" s="1178"/>
      <c r="AF12" s="1178"/>
      <c r="AG12" s="1178"/>
      <c r="AH12" s="1179"/>
    </row>
    <row r="13" spans="1:34" s="8" customFormat="1" ht="15.75" customHeight="1" thickBot="1">
      <c r="A13" s="858"/>
      <c r="B13" s="898" t="s">
        <v>18</v>
      </c>
      <c r="C13" s="899"/>
      <c r="D13" s="1183" t="s">
        <v>316</v>
      </c>
      <c r="E13" s="1184"/>
      <c r="F13" s="1184"/>
      <c r="G13" s="1184"/>
      <c r="H13" s="1184"/>
      <c r="I13" s="1184"/>
      <c r="J13" s="1184"/>
      <c r="K13" s="1184"/>
      <c r="L13" s="1184"/>
      <c r="M13" s="1184"/>
      <c r="N13" s="1184"/>
      <c r="O13" s="1184"/>
      <c r="P13" s="1184"/>
      <c r="Q13" s="1184"/>
      <c r="R13" s="1184"/>
      <c r="S13" s="1185"/>
      <c r="T13" s="870"/>
      <c r="U13" s="871"/>
      <c r="V13" s="872"/>
      <c r="W13" s="890"/>
      <c r="X13" s="891"/>
      <c r="Y13" s="1180"/>
      <c r="Z13" s="1181"/>
      <c r="AA13" s="1181"/>
      <c r="AB13" s="1181"/>
      <c r="AC13" s="1181"/>
      <c r="AD13" s="1181"/>
      <c r="AE13" s="1181"/>
      <c r="AF13" s="1181"/>
      <c r="AG13" s="1181"/>
      <c r="AH13" s="1182"/>
    </row>
    <row r="14" spans="1:34" s="9" customFormat="1" ht="30" customHeight="1" thickBot="1">
      <c r="C14" s="78"/>
      <c r="E14" s="78"/>
      <c r="F14" s="78"/>
      <c r="G14" s="78"/>
      <c r="AH14" s="581"/>
    </row>
    <row r="15" spans="1:34" s="9" customFormat="1" ht="15.75" customHeight="1">
      <c r="A15" s="727" t="s">
        <v>183</v>
      </c>
      <c r="B15" s="728"/>
      <c r="C15" s="729"/>
      <c r="D15" s="77" t="s">
        <v>427</v>
      </c>
      <c r="E15" s="566"/>
      <c r="F15" s="566"/>
      <c r="G15" s="56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673"/>
    </row>
    <row r="16" spans="1:34" s="9" customFormat="1" ht="15.75" customHeight="1" thickBot="1">
      <c r="A16" s="1145" t="s">
        <v>22</v>
      </c>
      <c r="B16" s="1146"/>
      <c r="C16" s="1147"/>
      <c r="D16" s="791" t="s">
        <v>1385</v>
      </c>
      <c r="E16" s="792"/>
      <c r="F16" s="656"/>
      <c r="G16" s="657"/>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690"/>
    </row>
    <row r="17" spans="1:34" ht="13.5" customHeight="1" thickBot="1">
      <c r="A17" s="737" t="s">
        <v>37</v>
      </c>
      <c r="B17" s="737" t="s">
        <v>35</v>
      </c>
      <c r="C17" s="738" t="s">
        <v>31</v>
      </c>
      <c r="D17" s="738" t="s">
        <v>38</v>
      </c>
      <c r="E17" s="738" t="s">
        <v>33</v>
      </c>
      <c r="F17" s="739" t="s">
        <v>40</v>
      </c>
      <c r="G17" s="816" t="s">
        <v>34</v>
      </c>
      <c r="H17" s="744" t="s">
        <v>2</v>
      </c>
      <c r="I17" s="743"/>
      <c r="J17" s="744" t="s">
        <v>3</v>
      </c>
      <c r="K17" s="744"/>
      <c r="L17" s="742" t="s">
        <v>4</v>
      </c>
      <c r="M17" s="743"/>
      <c r="N17" s="744" t="s">
        <v>5</v>
      </c>
      <c r="O17" s="744"/>
      <c r="P17" s="742" t="s">
        <v>6</v>
      </c>
      <c r="Q17" s="743"/>
      <c r="R17" s="744" t="s">
        <v>7</v>
      </c>
      <c r="S17" s="744"/>
      <c r="T17" s="742" t="s">
        <v>8</v>
      </c>
      <c r="U17" s="743"/>
      <c r="V17" s="744" t="s">
        <v>9</v>
      </c>
      <c r="W17" s="744"/>
      <c r="X17" s="742" t="s">
        <v>10</v>
      </c>
      <c r="Y17" s="743"/>
      <c r="Z17" s="744" t="s">
        <v>11</v>
      </c>
      <c r="AA17" s="744"/>
      <c r="AB17" s="742" t="s">
        <v>12</v>
      </c>
      <c r="AC17" s="743"/>
      <c r="AD17" s="744" t="s">
        <v>13</v>
      </c>
      <c r="AE17" s="744"/>
      <c r="AF17" s="745" t="s">
        <v>20</v>
      </c>
      <c r="AG17" s="745" t="s">
        <v>21</v>
      </c>
      <c r="AH17" s="747" t="s">
        <v>27</v>
      </c>
    </row>
    <row r="18" spans="1:34" ht="27" customHeight="1">
      <c r="A18" s="737"/>
      <c r="B18" s="819"/>
      <c r="C18" s="739"/>
      <c r="D18" s="739"/>
      <c r="E18" s="739"/>
      <c r="F18" s="1044"/>
      <c r="G18" s="1186"/>
      <c r="H18" s="64" t="s">
        <v>23</v>
      </c>
      <c r="I18" s="27" t="s">
        <v>24</v>
      </c>
      <c r="J18" s="26" t="s">
        <v>23</v>
      </c>
      <c r="K18" s="27" t="s">
        <v>24</v>
      </c>
      <c r="L18" s="26" t="s">
        <v>23</v>
      </c>
      <c r="M18" s="27" t="s">
        <v>24</v>
      </c>
      <c r="N18" s="26" t="s">
        <v>23</v>
      </c>
      <c r="O18" s="27" t="s">
        <v>24</v>
      </c>
      <c r="P18" s="26" t="s">
        <v>23</v>
      </c>
      <c r="Q18" s="27" t="s">
        <v>24</v>
      </c>
      <c r="R18" s="26" t="s">
        <v>23</v>
      </c>
      <c r="S18" s="27" t="s">
        <v>24</v>
      </c>
      <c r="T18" s="26" t="s">
        <v>23</v>
      </c>
      <c r="U18" s="27" t="s">
        <v>24</v>
      </c>
      <c r="V18" s="26" t="s">
        <v>23</v>
      </c>
      <c r="W18" s="27" t="s">
        <v>24</v>
      </c>
      <c r="X18" s="26" t="s">
        <v>23</v>
      </c>
      <c r="Y18" s="27" t="s">
        <v>24</v>
      </c>
      <c r="Z18" s="26" t="s">
        <v>23</v>
      </c>
      <c r="AA18" s="27" t="s">
        <v>24</v>
      </c>
      <c r="AB18" s="26" t="s">
        <v>23</v>
      </c>
      <c r="AC18" s="27" t="s">
        <v>24</v>
      </c>
      <c r="AD18" s="26" t="s">
        <v>23</v>
      </c>
      <c r="AE18" s="27" t="s">
        <v>24</v>
      </c>
      <c r="AF18" s="746"/>
      <c r="AG18" s="746"/>
      <c r="AH18" s="748"/>
    </row>
    <row r="19" spans="1:34" ht="181.5" customHeight="1">
      <c r="A19" s="1167">
        <v>0.15</v>
      </c>
      <c r="B19" s="206" t="s">
        <v>429</v>
      </c>
      <c r="C19" s="563" t="s">
        <v>111</v>
      </c>
      <c r="D19" s="76">
        <v>0.3</v>
      </c>
      <c r="E19" s="563" t="s">
        <v>112</v>
      </c>
      <c r="F19" s="563" t="s">
        <v>113</v>
      </c>
      <c r="G19" s="563" t="s">
        <v>114</v>
      </c>
      <c r="H19" s="70"/>
      <c r="I19" s="71"/>
      <c r="J19" s="70"/>
      <c r="K19" s="71"/>
      <c r="L19" s="70">
        <v>0.1</v>
      </c>
      <c r="M19" s="71"/>
      <c r="N19" s="70">
        <v>0.1</v>
      </c>
      <c r="O19" s="71"/>
      <c r="P19" s="70">
        <v>0.1</v>
      </c>
      <c r="Q19" s="71"/>
      <c r="R19" s="70">
        <v>0.1</v>
      </c>
      <c r="S19" s="71"/>
      <c r="T19" s="70">
        <v>0.1</v>
      </c>
      <c r="U19" s="71"/>
      <c r="V19" s="70">
        <v>0.1</v>
      </c>
      <c r="W19" s="71"/>
      <c r="X19" s="70">
        <v>0.1</v>
      </c>
      <c r="Y19" s="71"/>
      <c r="Z19" s="70">
        <v>0.1</v>
      </c>
      <c r="AA19" s="71"/>
      <c r="AB19" s="70">
        <v>0.1</v>
      </c>
      <c r="AC19" s="71"/>
      <c r="AD19" s="70">
        <v>0.1</v>
      </c>
      <c r="AE19" s="71"/>
      <c r="AF19" s="69">
        <f t="shared" ref="AF19" si="0">+H19+J19+L19+N19+P19+R19+T19+V19+X19+Z19+AB19+AD19</f>
        <v>0.99999999999999989</v>
      </c>
      <c r="AG19" s="72">
        <f t="shared" ref="AG19" si="1">+I19+K19+M19+O19+Q19+S19+U19+W19+Y19+AA19+AC19+AE19</f>
        <v>0</v>
      </c>
      <c r="AH19" s="691"/>
    </row>
    <row r="20" spans="1:34" ht="99" customHeight="1">
      <c r="A20" s="1169"/>
      <c r="B20" s="206" t="s">
        <v>430</v>
      </c>
      <c r="C20" s="563" t="s">
        <v>115</v>
      </c>
      <c r="D20" s="76">
        <v>0.2</v>
      </c>
      <c r="E20" s="563" t="s">
        <v>116</v>
      </c>
      <c r="F20" s="563" t="s">
        <v>117</v>
      </c>
      <c r="G20" s="563" t="s">
        <v>118</v>
      </c>
      <c r="H20" s="70"/>
      <c r="I20" s="71"/>
      <c r="J20" s="70"/>
      <c r="K20" s="71"/>
      <c r="L20" s="70"/>
      <c r="M20" s="71"/>
      <c r="N20" s="70"/>
      <c r="O20" s="71"/>
      <c r="P20" s="70"/>
      <c r="Q20" s="71"/>
      <c r="R20" s="70">
        <v>0.5</v>
      </c>
      <c r="S20" s="71"/>
      <c r="T20" s="70"/>
      <c r="U20" s="71"/>
      <c r="V20" s="70"/>
      <c r="W20" s="71"/>
      <c r="X20" s="70"/>
      <c r="Y20" s="71"/>
      <c r="Z20" s="70"/>
      <c r="AA20" s="71"/>
      <c r="AB20" s="70"/>
      <c r="AC20" s="71"/>
      <c r="AD20" s="70">
        <v>0.5</v>
      </c>
      <c r="AE20" s="71"/>
      <c r="AF20" s="69">
        <f t="shared" ref="AF20:AF24" si="2">+H20+J20+L20+N20+P20+R20+T20+V20+X20+Z20+AB20+AD20</f>
        <v>1</v>
      </c>
      <c r="AG20" s="72">
        <f t="shared" ref="AG20:AG24" si="3">+I20+K20+M20+O20+Q20+S20+U20+W20+Y20+AA20+AC20+AE20</f>
        <v>0</v>
      </c>
      <c r="AH20" s="691"/>
    </row>
    <row r="21" spans="1:34" ht="107.25" customHeight="1">
      <c r="A21" s="1169"/>
      <c r="B21" s="206" t="s">
        <v>431</v>
      </c>
      <c r="C21" s="569" t="s">
        <v>119</v>
      </c>
      <c r="D21" s="76">
        <v>0.1</v>
      </c>
      <c r="E21" s="563" t="s">
        <v>120</v>
      </c>
      <c r="F21" s="563" t="s">
        <v>121</v>
      </c>
      <c r="G21" s="563" t="s">
        <v>122</v>
      </c>
      <c r="H21" s="70">
        <v>8.3000000000000004E-2</v>
      </c>
      <c r="I21" s="71"/>
      <c r="J21" s="70">
        <v>8.3000000000000004E-2</v>
      </c>
      <c r="K21" s="71"/>
      <c r="L21" s="70">
        <v>8.3000000000000004E-2</v>
      </c>
      <c r="M21" s="71"/>
      <c r="N21" s="70">
        <v>8.3000000000000004E-2</v>
      </c>
      <c r="O21" s="71"/>
      <c r="P21" s="70">
        <v>8.3000000000000004E-2</v>
      </c>
      <c r="Q21" s="71"/>
      <c r="R21" s="70">
        <v>8.3000000000000004E-2</v>
      </c>
      <c r="S21" s="71"/>
      <c r="T21" s="70">
        <v>8.3000000000000004E-2</v>
      </c>
      <c r="U21" s="71"/>
      <c r="V21" s="70">
        <v>8.3000000000000004E-2</v>
      </c>
      <c r="W21" s="71"/>
      <c r="X21" s="70">
        <v>8.3000000000000004E-2</v>
      </c>
      <c r="Y21" s="71"/>
      <c r="Z21" s="70">
        <v>8.3000000000000004E-2</v>
      </c>
      <c r="AA21" s="71"/>
      <c r="AB21" s="70">
        <v>8.3000000000000004E-2</v>
      </c>
      <c r="AC21" s="71"/>
      <c r="AD21" s="70">
        <v>8.3000000000000004E-2</v>
      </c>
      <c r="AE21" s="71"/>
      <c r="AF21" s="69">
        <f t="shared" si="2"/>
        <v>0.99599999999999989</v>
      </c>
      <c r="AG21" s="72">
        <f t="shared" si="3"/>
        <v>0</v>
      </c>
      <c r="AH21" s="691"/>
    </row>
    <row r="22" spans="1:34" ht="121.5" customHeight="1">
      <c r="A22" s="966"/>
      <c r="B22" s="206" t="s">
        <v>432</v>
      </c>
      <c r="C22" s="563" t="s">
        <v>123</v>
      </c>
      <c r="D22" s="76">
        <v>0.1</v>
      </c>
      <c r="E22" s="563" t="s">
        <v>124</v>
      </c>
      <c r="F22" s="563" t="s">
        <v>125</v>
      </c>
      <c r="G22" s="563" t="s">
        <v>126</v>
      </c>
      <c r="H22" s="70">
        <v>0.33300000000000002</v>
      </c>
      <c r="I22" s="71"/>
      <c r="J22" s="70">
        <v>0.33300000000000002</v>
      </c>
      <c r="K22" s="71"/>
      <c r="L22" s="70">
        <v>0.33300000000000002</v>
      </c>
      <c r="M22" s="71"/>
      <c r="N22" s="70"/>
      <c r="O22" s="71"/>
      <c r="P22" s="70"/>
      <c r="Q22" s="71"/>
      <c r="R22" s="70"/>
      <c r="S22" s="71"/>
      <c r="T22" s="70"/>
      <c r="U22" s="71"/>
      <c r="V22" s="70"/>
      <c r="W22" s="71"/>
      <c r="X22" s="70"/>
      <c r="Y22" s="71"/>
      <c r="Z22" s="70"/>
      <c r="AA22" s="71"/>
      <c r="AB22" s="70"/>
      <c r="AC22" s="71"/>
      <c r="AD22" s="70"/>
      <c r="AE22" s="71"/>
      <c r="AF22" s="69">
        <f t="shared" si="2"/>
        <v>0.99900000000000011</v>
      </c>
      <c r="AG22" s="72">
        <f t="shared" si="3"/>
        <v>0</v>
      </c>
      <c r="AH22" s="691"/>
    </row>
    <row r="23" spans="1:34" ht="267" customHeight="1">
      <c r="A23" s="966"/>
      <c r="B23" s="206" t="s">
        <v>433</v>
      </c>
      <c r="C23" s="563" t="s">
        <v>127</v>
      </c>
      <c r="D23" s="76">
        <v>0.2</v>
      </c>
      <c r="E23" s="563" t="s">
        <v>128</v>
      </c>
      <c r="F23" s="563" t="s">
        <v>129</v>
      </c>
      <c r="G23" s="563" t="s">
        <v>130</v>
      </c>
      <c r="H23" s="70">
        <v>8.3000000000000004E-2</v>
      </c>
      <c r="I23" s="71"/>
      <c r="J23" s="70">
        <v>8.3000000000000004E-2</v>
      </c>
      <c r="K23" s="71"/>
      <c r="L23" s="70">
        <v>8.3000000000000004E-2</v>
      </c>
      <c r="M23" s="71"/>
      <c r="N23" s="70">
        <v>8.3000000000000004E-2</v>
      </c>
      <c r="O23" s="71"/>
      <c r="P23" s="70">
        <v>8.3000000000000004E-2</v>
      </c>
      <c r="Q23" s="71"/>
      <c r="R23" s="70">
        <v>8.3000000000000004E-2</v>
      </c>
      <c r="S23" s="71"/>
      <c r="T23" s="70">
        <v>8.3000000000000004E-2</v>
      </c>
      <c r="U23" s="71"/>
      <c r="V23" s="70">
        <v>8.3000000000000004E-2</v>
      </c>
      <c r="W23" s="71"/>
      <c r="X23" s="70">
        <v>8.3000000000000004E-2</v>
      </c>
      <c r="Y23" s="71"/>
      <c r="Z23" s="70">
        <v>8.3000000000000004E-2</v>
      </c>
      <c r="AA23" s="71"/>
      <c r="AB23" s="70">
        <v>8.3000000000000004E-2</v>
      </c>
      <c r="AC23" s="71"/>
      <c r="AD23" s="70">
        <v>8.3000000000000004E-2</v>
      </c>
      <c r="AE23" s="71"/>
      <c r="AF23" s="69">
        <f t="shared" si="2"/>
        <v>0.99599999999999989</v>
      </c>
      <c r="AG23" s="72">
        <f t="shared" si="3"/>
        <v>0</v>
      </c>
      <c r="AH23" s="691"/>
    </row>
    <row r="24" spans="1:34" ht="120" customHeight="1">
      <c r="A24" s="1168"/>
      <c r="B24" s="206" t="s">
        <v>434</v>
      </c>
      <c r="C24" s="563" t="s">
        <v>131</v>
      </c>
      <c r="D24" s="76">
        <v>0.1</v>
      </c>
      <c r="E24" s="563" t="s">
        <v>132</v>
      </c>
      <c r="F24" s="563" t="s">
        <v>133</v>
      </c>
      <c r="G24" s="563" t="s">
        <v>134</v>
      </c>
      <c r="H24" s="70"/>
      <c r="I24" s="71"/>
      <c r="J24" s="70"/>
      <c r="K24" s="71"/>
      <c r="L24" s="70"/>
      <c r="M24" s="71"/>
      <c r="N24" s="70"/>
      <c r="O24" s="71"/>
      <c r="P24" s="70"/>
      <c r="Q24" s="71"/>
      <c r="R24" s="70"/>
      <c r="S24" s="71"/>
      <c r="T24" s="70"/>
      <c r="U24" s="71"/>
      <c r="V24" s="70"/>
      <c r="W24" s="71"/>
      <c r="X24" s="70"/>
      <c r="Y24" s="71"/>
      <c r="Z24" s="70"/>
      <c r="AA24" s="71"/>
      <c r="AB24" s="70"/>
      <c r="AC24" s="71"/>
      <c r="AD24" s="70">
        <v>1</v>
      </c>
      <c r="AE24" s="71"/>
      <c r="AF24" s="69">
        <f t="shared" si="2"/>
        <v>1</v>
      </c>
      <c r="AG24" s="72">
        <f t="shared" si="3"/>
        <v>0</v>
      </c>
      <c r="AH24" s="691"/>
    </row>
    <row r="25" spans="1:34" s="21" customFormat="1" ht="45" customHeight="1" thickBot="1">
      <c r="A25" s="22"/>
      <c r="B25" s="22"/>
      <c r="C25" s="99"/>
      <c r="D25" s="23">
        <f>SUM(D19:D24)</f>
        <v>0.99999999999999989</v>
      </c>
      <c r="E25" s="99"/>
      <c r="F25" s="99"/>
      <c r="G25" s="9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0"/>
      <c r="AG25" s="20"/>
      <c r="AH25" s="24"/>
    </row>
    <row r="26" spans="1:34" s="9" customFormat="1" ht="15.75" customHeight="1">
      <c r="A26" s="727" t="s">
        <v>189</v>
      </c>
      <c r="B26" s="728"/>
      <c r="C26" s="729"/>
      <c r="D26" s="727" t="s">
        <v>151</v>
      </c>
      <c r="E26" s="728"/>
      <c r="F26" s="728"/>
      <c r="G26" s="728"/>
      <c r="H26" s="728"/>
      <c r="I26" s="728"/>
      <c r="J26" s="728"/>
      <c r="K26" s="728"/>
      <c r="L26" s="728"/>
      <c r="M26" s="728"/>
      <c r="N26" s="728"/>
      <c r="O26" s="728"/>
      <c r="P26" s="728"/>
      <c r="Q26" s="728"/>
      <c r="R26" s="728"/>
      <c r="S26" s="728"/>
      <c r="T26" s="728"/>
      <c r="U26" s="728"/>
      <c r="V26" s="728"/>
      <c r="W26" s="728"/>
      <c r="X26" s="728"/>
      <c r="Y26" s="728"/>
      <c r="Z26" s="728"/>
      <c r="AA26" s="728"/>
      <c r="AB26" s="728"/>
      <c r="AC26" s="728"/>
      <c r="AD26" s="728"/>
      <c r="AE26" s="728"/>
      <c r="AF26" s="11"/>
      <c r="AG26" s="11"/>
      <c r="AH26" s="673"/>
    </row>
    <row r="27" spans="1:34" s="9" customFormat="1" ht="15.75" customHeight="1" thickBot="1">
      <c r="A27" s="733" t="s">
        <v>22</v>
      </c>
      <c r="B27" s="734"/>
      <c r="C27" s="735"/>
      <c r="D27" s="725" t="s">
        <v>1385</v>
      </c>
      <c r="E27" s="726"/>
      <c r="F27" s="726"/>
      <c r="G27" s="736"/>
      <c r="H27" s="12"/>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690"/>
    </row>
    <row r="28" spans="1:34" ht="13.5" customHeight="1" thickBot="1">
      <c r="A28" s="737" t="s">
        <v>37</v>
      </c>
      <c r="B28" s="737" t="s">
        <v>35</v>
      </c>
      <c r="C28" s="738" t="s">
        <v>31</v>
      </c>
      <c r="D28" s="738" t="s">
        <v>32</v>
      </c>
      <c r="E28" s="738" t="s">
        <v>33</v>
      </c>
      <c r="F28" s="740" t="s">
        <v>40</v>
      </c>
      <c r="G28" s="738" t="s">
        <v>34</v>
      </c>
      <c r="H28" s="742" t="s">
        <v>2</v>
      </c>
      <c r="I28" s="743"/>
      <c r="J28" s="744" t="s">
        <v>3</v>
      </c>
      <c r="K28" s="744"/>
      <c r="L28" s="742" t="s">
        <v>4</v>
      </c>
      <c r="M28" s="743"/>
      <c r="N28" s="744" t="s">
        <v>5</v>
      </c>
      <c r="O28" s="744"/>
      <c r="P28" s="742" t="s">
        <v>6</v>
      </c>
      <c r="Q28" s="743"/>
      <c r="R28" s="744" t="s">
        <v>7</v>
      </c>
      <c r="S28" s="744"/>
      <c r="T28" s="742" t="s">
        <v>8</v>
      </c>
      <c r="U28" s="743"/>
      <c r="V28" s="744" t="s">
        <v>9</v>
      </c>
      <c r="W28" s="744"/>
      <c r="X28" s="742" t="s">
        <v>10</v>
      </c>
      <c r="Y28" s="743"/>
      <c r="Z28" s="744" t="s">
        <v>11</v>
      </c>
      <c r="AA28" s="744"/>
      <c r="AB28" s="742" t="s">
        <v>12</v>
      </c>
      <c r="AC28" s="743"/>
      <c r="AD28" s="744" t="s">
        <v>13</v>
      </c>
      <c r="AE28" s="744"/>
      <c r="AF28" s="745" t="s">
        <v>20</v>
      </c>
      <c r="AG28" s="745" t="s">
        <v>21</v>
      </c>
      <c r="AH28" s="747" t="s">
        <v>27</v>
      </c>
    </row>
    <row r="29" spans="1:34" ht="25.5" customHeight="1" thickBot="1">
      <c r="A29" s="819"/>
      <c r="B29" s="819"/>
      <c r="C29" s="739"/>
      <c r="D29" s="739"/>
      <c r="E29" s="739"/>
      <c r="F29" s="1044"/>
      <c r="G29" s="739"/>
      <c r="H29" s="26" t="s">
        <v>23</v>
      </c>
      <c r="I29" s="27" t="s">
        <v>24</v>
      </c>
      <c r="J29" s="26" t="s">
        <v>23</v>
      </c>
      <c r="K29" s="27" t="s">
        <v>24</v>
      </c>
      <c r="L29" s="26" t="s">
        <v>23</v>
      </c>
      <c r="M29" s="27" t="s">
        <v>24</v>
      </c>
      <c r="N29" s="26" t="s">
        <v>23</v>
      </c>
      <c r="O29" s="27" t="s">
        <v>24</v>
      </c>
      <c r="P29" s="26" t="s">
        <v>23</v>
      </c>
      <c r="Q29" s="27" t="s">
        <v>24</v>
      </c>
      <c r="R29" s="26" t="s">
        <v>23</v>
      </c>
      <c r="S29" s="27" t="s">
        <v>24</v>
      </c>
      <c r="T29" s="26" t="s">
        <v>23</v>
      </c>
      <c r="U29" s="27" t="s">
        <v>24</v>
      </c>
      <c r="V29" s="26" t="s">
        <v>23</v>
      </c>
      <c r="W29" s="27" t="s">
        <v>24</v>
      </c>
      <c r="X29" s="26" t="s">
        <v>23</v>
      </c>
      <c r="Y29" s="27" t="s">
        <v>24</v>
      </c>
      <c r="Z29" s="26" t="s">
        <v>23</v>
      </c>
      <c r="AA29" s="27" t="s">
        <v>24</v>
      </c>
      <c r="AB29" s="26" t="s">
        <v>23</v>
      </c>
      <c r="AC29" s="27" t="s">
        <v>24</v>
      </c>
      <c r="AD29" s="26" t="s">
        <v>23</v>
      </c>
      <c r="AE29" s="27" t="s">
        <v>24</v>
      </c>
      <c r="AF29" s="746"/>
      <c r="AG29" s="746"/>
      <c r="AH29" s="748"/>
    </row>
    <row r="30" spans="1:34" ht="222" customHeight="1">
      <c r="A30" s="964">
        <v>0.15</v>
      </c>
      <c r="B30" s="206" t="s">
        <v>435</v>
      </c>
      <c r="C30" s="563" t="s">
        <v>135</v>
      </c>
      <c r="D30" s="76">
        <v>0.25</v>
      </c>
      <c r="E30" s="563" t="s">
        <v>136</v>
      </c>
      <c r="F30" s="563" t="s">
        <v>137</v>
      </c>
      <c r="G30" s="563" t="s">
        <v>138</v>
      </c>
      <c r="H30" s="70">
        <v>8.3000000000000004E-2</v>
      </c>
      <c r="I30" s="71"/>
      <c r="J30" s="70">
        <v>8.3000000000000004E-2</v>
      </c>
      <c r="K30" s="71"/>
      <c r="L30" s="70">
        <v>8.3000000000000004E-2</v>
      </c>
      <c r="M30" s="71"/>
      <c r="N30" s="70">
        <v>8.3000000000000004E-2</v>
      </c>
      <c r="O30" s="71"/>
      <c r="P30" s="70">
        <v>8.3000000000000004E-2</v>
      </c>
      <c r="Q30" s="71"/>
      <c r="R30" s="70">
        <v>8.3000000000000004E-2</v>
      </c>
      <c r="S30" s="71"/>
      <c r="T30" s="70">
        <v>8.3000000000000004E-2</v>
      </c>
      <c r="U30" s="71"/>
      <c r="V30" s="70">
        <v>8.3000000000000004E-2</v>
      </c>
      <c r="W30" s="71"/>
      <c r="X30" s="70">
        <v>8.3000000000000004E-2</v>
      </c>
      <c r="Y30" s="71"/>
      <c r="Z30" s="70">
        <v>8.3000000000000004E-2</v>
      </c>
      <c r="AA30" s="71"/>
      <c r="AB30" s="70">
        <v>8.3000000000000004E-2</v>
      </c>
      <c r="AC30" s="71"/>
      <c r="AD30" s="70">
        <v>8.3000000000000004E-2</v>
      </c>
      <c r="AE30" s="71"/>
      <c r="AF30" s="81">
        <f t="shared" ref="AF30" si="4">+H30+J30+L30+N30+P30+R30+T30+V30+X30+Z30+AB30+AD30</f>
        <v>0.99599999999999989</v>
      </c>
      <c r="AG30" s="59">
        <f t="shared" ref="AG30" si="5">+I30+K30+M30+O30+Q30+S30+U30+W30+Y30+AA30+AC30+AE30</f>
        <v>0</v>
      </c>
      <c r="AH30" s="692"/>
    </row>
    <row r="31" spans="1:34" ht="315" customHeight="1">
      <c r="A31" s="1123"/>
      <c r="B31" s="206" t="s">
        <v>436</v>
      </c>
      <c r="C31" s="563" t="s">
        <v>139</v>
      </c>
      <c r="D31" s="76">
        <v>0</v>
      </c>
      <c r="E31" s="563" t="s">
        <v>140</v>
      </c>
      <c r="F31" s="563" t="s">
        <v>141</v>
      </c>
      <c r="G31" s="563" t="s">
        <v>142</v>
      </c>
      <c r="H31" s="70"/>
      <c r="I31" s="71"/>
      <c r="J31" s="70"/>
      <c r="K31" s="71"/>
      <c r="L31" s="70"/>
      <c r="M31" s="71"/>
      <c r="N31" s="70"/>
      <c r="O31" s="71"/>
      <c r="P31" s="70"/>
      <c r="Q31" s="71"/>
      <c r="R31" s="70">
        <v>0.5</v>
      </c>
      <c r="S31" s="71"/>
      <c r="T31" s="70"/>
      <c r="U31" s="71"/>
      <c r="V31" s="70"/>
      <c r="W31" s="71"/>
      <c r="X31" s="70"/>
      <c r="Y31" s="71"/>
      <c r="Z31" s="70"/>
      <c r="AA31" s="71"/>
      <c r="AB31" s="70"/>
      <c r="AC31" s="71"/>
      <c r="AD31" s="70">
        <v>0.5</v>
      </c>
      <c r="AE31" s="71"/>
      <c r="AF31" s="81">
        <f t="shared" ref="AF31:AF33" si="6">+H31+J31+L31+N31+P31+R31+T31+V31+X31+Z31+AB31+AD31</f>
        <v>1</v>
      </c>
      <c r="AG31" s="59">
        <f t="shared" ref="AG31:AG33" si="7">+I31+K31+M31+O31+Q31+S31+U31+W31+Y31+AA31+AC31+AE31</f>
        <v>0</v>
      </c>
      <c r="AH31" s="693"/>
    </row>
    <row r="32" spans="1:34" ht="206.25" customHeight="1">
      <c r="A32" s="1123"/>
      <c r="B32" s="206" t="s">
        <v>437</v>
      </c>
      <c r="C32" s="563" t="s">
        <v>143</v>
      </c>
      <c r="D32" s="76">
        <v>0.25</v>
      </c>
      <c r="E32" s="563" t="s">
        <v>144</v>
      </c>
      <c r="F32" s="563" t="s">
        <v>145</v>
      </c>
      <c r="G32" s="563" t="s">
        <v>146</v>
      </c>
      <c r="H32" s="70">
        <v>8.8800000000000004E-2</v>
      </c>
      <c r="I32" s="71"/>
      <c r="J32" s="70">
        <v>8.8800000000000004E-2</v>
      </c>
      <c r="K32" s="71"/>
      <c r="L32" s="70">
        <v>8.8800000000000004E-2</v>
      </c>
      <c r="M32" s="71"/>
      <c r="N32" s="70">
        <v>8.3000000000000004E-2</v>
      </c>
      <c r="O32" s="71"/>
      <c r="P32" s="70">
        <v>8.3000000000000004E-2</v>
      </c>
      <c r="Q32" s="71"/>
      <c r="R32" s="70">
        <v>8.3000000000000004E-2</v>
      </c>
      <c r="S32" s="71"/>
      <c r="T32" s="70">
        <v>8.3000000000000004E-2</v>
      </c>
      <c r="U32" s="71"/>
      <c r="V32" s="70">
        <v>8.3000000000000004E-2</v>
      </c>
      <c r="W32" s="71"/>
      <c r="X32" s="70">
        <v>8.3000000000000004E-2</v>
      </c>
      <c r="Y32" s="71"/>
      <c r="Z32" s="70">
        <v>8.3000000000000004E-2</v>
      </c>
      <c r="AA32" s="71"/>
      <c r="AB32" s="70">
        <v>8.3000000000000004E-2</v>
      </c>
      <c r="AC32" s="71"/>
      <c r="AD32" s="70">
        <v>8.3000000000000004E-2</v>
      </c>
      <c r="AE32" s="71"/>
      <c r="AF32" s="81">
        <f t="shared" si="6"/>
        <v>1.0133999999999999</v>
      </c>
      <c r="AG32" s="59">
        <f t="shared" si="7"/>
        <v>0</v>
      </c>
      <c r="AH32" s="693"/>
    </row>
    <row r="33" spans="1:34" ht="290.25" customHeight="1">
      <c r="A33" s="1123"/>
      <c r="B33" s="206" t="s">
        <v>438</v>
      </c>
      <c r="C33" s="563" t="s">
        <v>147</v>
      </c>
      <c r="D33" s="76">
        <v>0.5</v>
      </c>
      <c r="E33" s="563" t="s">
        <v>148</v>
      </c>
      <c r="F33" s="563" t="s">
        <v>149</v>
      </c>
      <c r="G33" s="563" t="s">
        <v>150</v>
      </c>
      <c r="H33" s="70">
        <v>8.3000000000000004E-2</v>
      </c>
      <c r="I33" s="71"/>
      <c r="J33" s="70">
        <v>8.3000000000000004E-2</v>
      </c>
      <c r="K33" s="71"/>
      <c r="L33" s="70">
        <v>8.3000000000000004E-2</v>
      </c>
      <c r="M33" s="71"/>
      <c r="N33" s="70">
        <v>8.3000000000000004E-2</v>
      </c>
      <c r="O33" s="71"/>
      <c r="P33" s="70">
        <v>8.3000000000000004E-2</v>
      </c>
      <c r="Q33" s="71"/>
      <c r="R33" s="70">
        <v>8.3000000000000004E-2</v>
      </c>
      <c r="S33" s="71"/>
      <c r="T33" s="70">
        <v>8.3000000000000004E-2</v>
      </c>
      <c r="U33" s="71"/>
      <c r="V33" s="70">
        <v>8.3000000000000004E-2</v>
      </c>
      <c r="W33" s="71"/>
      <c r="X33" s="70">
        <v>8.3000000000000004E-2</v>
      </c>
      <c r="Y33" s="71"/>
      <c r="Z33" s="70">
        <v>8.3000000000000004E-2</v>
      </c>
      <c r="AA33" s="71"/>
      <c r="AB33" s="70">
        <v>8.3000000000000004E-2</v>
      </c>
      <c r="AC33" s="71"/>
      <c r="AD33" s="70">
        <v>8.3000000000000004E-2</v>
      </c>
      <c r="AE33" s="71"/>
      <c r="AF33" s="81">
        <f t="shared" si="6"/>
        <v>0.99599999999999989</v>
      </c>
      <c r="AG33" s="59">
        <f t="shared" si="7"/>
        <v>0</v>
      </c>
      <c r="AH33" s="693"/>
    </row>
    <row r="34" spans="1:34" s="25" customFormat="1" ht="102" customHeight="1" thickBot="1">
      <c r="A34" s="23"/>
      <c r="B34" s="22"/>
      <c r="C34" s="99"/>
      <c r="D34" s="23">
        <f>SUM(D30:D33)</f>
        <v>1</v>
      </c>
      <c r="E34" s="99"/>
      <c r="F34" s="99"/>
      <c r="G34" s="9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20"/>
      <c r="AG34" s="20"/>
      <c r="AH34" s="24"/>
    </row>
    <row r="35" spans="1:34" s="9" customFormat="1" ht="15.75" customHeight="1">
      <c r="A35" s="727" t="s">
        <v>195</v>
      </c>
      <c r="B35" s="728"/>
      <c r="C35" s="729"/>
      <c r="D35" s="77" t="s">
        <v>152</v>
      </c>
      <c r="E35" s="566"/>
      <c r="F35" s="566"/>
      <c r="G35" s="566"/>
      <c r="H35" s="10"/>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673"/>
    </row>
    <row r="36" spans="1:34" s="9" customFormat="1" ht="15.75" customHeight="1" thickBot="1">
      <c r="A36" s="1145" t="s">
        <v>22</v>
      </c>
      <c r="B36" s="1146"/>
      <c r="C36" s="1147"/>
      <c r="D36" s="725" t="s">
        <v>1385</v>
      </c>
      <c r="E36" s="726"/>
      <c r="F36" s="726"/>
      <c r="G36" s="736"/>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694"/>
    </row>
    <row r="37" spans="1:34" s="78" customFormat="1" ht="13.5" customHeight="1">
      <c r="A37" s="1078" t="s">
        <v>37</v>
      </c>
      <c r="B37" s="1079" t="s">
        <v>35</v>
      </c>
      <c r="C37" s="1079" t="s">
        <v>31</v>
      </c>
      <c r="D37" s="1079" t="s">
        <v>32</v>
      </c>
      <c r="E37" s="1079" t="s">
        <v>33</v>
      </c>
      <c r="F37" s="1079" t="s">
        <v>40</v>
      </c>
      <c r="G37" s="1079" t="s">
        <v>34</v>
      </c>
      <c r="H37" s="1191" t="s">
        <v>2</v>
      </c>
      <c r="I37" s="1191"/>
      <c r="J37" s="1191" t="s">
        <v>3</v>
      </c>
      <c r="K37" s="1191"/>
      <c r="L37" s="1191" t="s">
        <v>4</v>
      </c>
      <c r="M37" s="1191"/>
      <c r="N37" s="1191" t="s">
        <v>5</v>
      </c>
      <c r="O37" s="1191"/>
      <c r="P37" s="1191" t="s">
        <v>6</v>
      </c>
      <c r="Q37" s="1191"/>
      <c r="R37" s="1191" t="s">
        <v>7</v>
      </c>
      <c r="S37" s="1191"/>
      <c r="T37" s="1191" t="s">
        <v>8</v>
      </c>
      <c r="U37" s="1191"/>
      <c r="V37" s="1191" t="s">
        <v>9</v>
      </c>
      <c r="W37" s="1191"/>
      <c r="X37" s="1191" t="s">
        <v>10</v>
      </c>
      <c r="Y37" s="1191"/>
      <c r="Z37" s="1191" t="s">
        <v>11</v>
      </c>
      <c r="AA37" s="1191"/>
      <c r="AB37" s="1191" t="s">
        <v>12</v>
      </c>
      <c r="AC37" s="1191"/>
      <c r="AD37" s="1191" t="s">
        <v>13</v>
      </c>
      <c r="AE37" s="1191"/>
      <c r="AF37" s="1079" t="s">
        <v>20</v>
      </c>
      <c r="AG37" s="1079" t="s">
        <v>21</v>
      </c>
      <c r="AH37" s="1192" t="s">
        <v>153</v>
      </c>
    </row>
    <row r="38" spans="1:34" s="78" customFormat="1" ht="25.5" customHeight="1" thickBot="1">
      <c r="A38" s="959"/>
      <c r="B38" s="960"/>
      <c r="C38" s="960"/>
      <c r="D38" s="960"/>
      <c r="E38" s="960"/>
      <c r="F38" s="960"/>
      <c r="G38" s="960"/>
      <c r="H38" s="91" t="s">
        <v>23</v>
      </c>
      <c r="I38" s="91" t="s">
        <v>24</v>
      </c>
      <c r="J38" s="91" t="s">
        <v>23</v>
      </c>
      <c r="K38" s="91" t="s">
        <v>24</v>
      </c>
      <c r="L38" s="91" t="s">
        <v>23</v>
      </c>
      <c r="M38" s="91" t="s">
        <v>24</v>
      </c>
      <c r="N38" s="91" t="s">
        <v>23</v>
      </c>
      <c r="O38" s="91" t="s">
        <v>24</v>
      </c>
      <c r="P38" s="91" t="s">
        <v>23</v>
      </c>
      <c r="Q38" s="91" t="s">
        <v>24</v>
      </c>
      <c r="R38" s="91" t="s">
        <v>23</v>
      </c>
      <c r="S38" s="91" t="s">
        <v>24</v>
      </c>
      <c r="T38" s="91" t="s">
        <v>23</v>
      </c>
      <c r="U38" s="91" t="s">
        <v>24</v>
      </c>
      <c r="V38" s="91" t="s">
        <v>23</v>
      </c>
      <c r="W38" s="91" t="s">
        <v>24</v>
      </c>
      <c r="X38" s="91" t="s">
        <v>23</v>
      </c>
      <c r="Y38" s="91" t="s">
        <v>24</v>
      </c>
      <c r="Z38" s="91" t="s">
        <v>23</v>
      </c>
      <c r="AA38" s="91" t="s">
        <v>24</v>
      </c>
      <c r="AB38" s="91" t="s">
        <v>23</v>
      </c>
      <c r="AC38" s="91" t="s">
        <v>24</v>
      </c>
      <c r="AD38" s="91" t="s">
        <v>23</v>
      </c>
      <c r="AE38" s="91" t="s">
        <v>24</v>
      </c>
      <c r="AF38" s="960"/>
      <c r="AG38" s="960"/>
      <c r="AH38" s="1193"/>
    </row>
    <row r="39" spans="1:34" s="78" customFormat="1" ht="223.5" customHeight="1">
      <c r="A39" s="1170">
        <v>0.2</v>
      </c>
      <c r="B39" s="75">
        <v>31</v>
      </c>
      <c r="C39" s="75" t="s">
        <v>135</v>
      </c>
      <c r="D39" s="108">
        <v>0.25</v>
      </c>
      <c r="E39" s="75" t="s">
        <v>136</v>
      </c>
      <c r="F39" s="75" t="s">
        <v>137</v>
      </c>
      <c r="G39" s="75" t="s">
        <v>138</v>
      </c>
      <c r="H39" s="87">
        <v>8.3000000000000004E-2</v>
      </c>
      <c r="I39" s="88"/>
      <c r="J39" s="87">
        <v>8.3000000000000004E-2</v>
      </c>
      <c r="K39" s="88"/>
      <c r="L39" s="87">
        <v>8.3000000000000004E-2</v>
      </c>
      <c r="M39" s="88"/>
      <c r="N39" s="87">
        <v>8.3000000000000004E-2</v>
      </c>
      <c r="O39" s="88"/>
      <c r="P39" s="87">
        <v>8.3000000000000004E-2</v>
      </c>
      <c r="Q39" s="88"/>
      <c r="R39" s="87">
        <v>8.3000000000000004E-2</v>
      </c>
      <c r="S39" s="88"/>
      <c r="T39" s="87">
        <v>8.3000000000000004E-2</v>
      </c>
      <c r="U39" s="88"/>
      <c r="V39" s="87">
        <v>8.3000000000000004E-2</v>
      </c>
      <c r="W39" s="88"/>
      <c r="X39" s="87">
        <v>8.3000000000000004E-2</v>
      </c>
      <c r="Y39" s="88"/>
      <c r="Z39" s="87">
        <v>8.3000000000000004E-2</v>
      </c>
      <c r="AA39" s="88"/>
      <c r="AB39" s="87">
        <v>8.3000000000000004E-2</v>
      </c>
      <c r="AC39" s="88"/>
      <c r="AD39" s="87">
        <v>8.3000000000000004E-2</v>
      </c>
      <c r="AE39" s="88"/>
      <c r="AF39" s="89">
        <v>1</v>
      </c>
      <c r="AG39" s="90">
        <f t="shared" ref="AG39:AG41" si="8">+I39+K39+M39+O39+Q39+S39+U39+W39+Y39+AA39+AC39+AE39</f>
        <v>0</v>
      </c>
      <c r="AH39" s="695"/>
    </row>
    <row r="40" spans="1:34" s="78" customFormat="1" ht="317.25" customHeight="1">
      <c r="A40" s="1194"/>
      <c r="B40" s="206" t="s">
        <v>439</v>
      </c>
      <c r="C40" s="563" t="s">
        <v>139</v>
      </c>
      <c r="D40" s="76">
        <v>0</v>
      </c>
      <c r="E40" s="563" t="s">
        <v>140</v>
      </c>
      <c r="F40" s="563" t="s">
        <v>141</v>
      </c>
      <c r="G40" s="563" t="s">
        <v>142</v>
      </c>
      <c r="H40" s="70"/>
      <c r="I40" s="71"/>
      <c r="J40" s="70"/>
      <c r="K40" s="71"/>
      <c r="L40" s="70"/>
      <c r="M40" s="71"/>
      <c r="N40" s="70"/>
      <c r="O40" s="71"/>
      <c r="P40" s="70"/>
      <c r="Q40" s="71"/>
      <c r="R40" s="70">
        <v>0.5</v>
      </c>
      <c r="S40" s="71"/>
      <c r="T40" s="70"/>
      <c r="U40" s="71"/>
      <c r="V40" s="70"/>
      <c r="W40" s="71"/>
      <c r="X40" s="70"/>
      <c r="Y40" s="71"/>
      <c r="Z40" s="70"/>
      <c r="AA40" s="71"/>
      <c r="AB40" s="70"/>
      <c r="AC40" s="71"/>
      <c r="AD40" s="70">
        <v>0.5</v>
      </c>
      <c r="AE40" s="71"/>
      <c r="AF40" s="69">
        <v>1</v>
      </c>
      <c r="AG40" s="90">
        <f t="shared" si="8"/>
        <v>0</v>
      </c>
      <c r="AH40" s="696"/>
    </row>
    <row r="41" spans="1:34" s="78" customFormat="1" ht="202.5" customHeight="1">
      <c r="A41" s="1194"/>
      <c r="B41" s="206" t="s">
        <v>440</v>
      </c>
      <c r="C41" s="563" t="s">
        <v>143</v>
      </c>
      <c r="D41" s="76">
        <v>0.25</v>
      </c>
      <c r="E41" s="563" t="s">
        <v>144</v>
      </c>
      <c r="F41" s="563" t="s">
        <v>145</v>
      </c>
      <c r="G41" s="563" t="s">
        <v>146</v>
      </c>
      <c r="H41" s="70">
        <v>8.8800000000000004E-2</v>
      </c>
      <c r="I41" s="71"/>
      <c r="J41" s="70">
        <v>8.8800000000000004E-2</v>
      </c>
      <c r="K41" s="71"/>
      <c r="L41" s="70">
        <v>8.8800000000000004E-2</v>
      </c>
      <c r="M41" s="71"/>
      <c r="N41" s="70">
        <v>8.3000000000000004E-2</v>
      </c>
      <c r="O41" s="71"/>
      <c r="P41" s="70">
        <v>8.3000000000000004E-2</v>
      </c>
      <c r="Q41" s="71"/>
      <c r="R41" s="70">
        <v>8.3000000000000004E-2</v>
      </c>
      <c r="S41" s="71"/>
      <c r="T41" s="70">
        <v>8.3000000000000004E-2</v>
      </c>
      <c r="U41" s="71"/>
      <c r="V41" s="70">
        <v>8.3000000000000004E-2</v>
      </c>
      <c r="W41" s="71"/>
      <c r="X41" s="70">
        <v>8.3000000000000004E-2</v>
      </c>
      <c r="Y41" s="71"/>
      <c r="Z41" s="70">
        <v>8.3000000000000004E-2</v>
      </c>
      <c r="AA41" s="71"/>
      <c r="AB41" s="70">
        <v>8.3000000000000004E-2</v>
      </c>
      <c r="AC41" s="71"/>
      <c r="AD41" s="70">
        <v>8.3000000000000004E-2</v>
      </c>
      <c r="AE41" s="71"/>
      <c r="AF41" s="69">
        <v>1</v>
      </c>
      <c r="AG41" s="90">
        <f t="shared" si="8"/>
        <v>0</v>
      </c>
      <c r="AH41" s="696"/>
    </row>
    <row r="42" spans="1:34" s="78" customFormat="1" ht="201" customHeight="1" thickBot="1">
      <c r="A42" s="1195"/>
      <c r="B42" s="46" t="s">
        <v>441</v>
      </c>
      <c r="C42" s="46" t="s">
        <v>147</v>
      </c>
      <c r="D42" s="82">
        <v>0.5</v>
      </c>
      <c r="E42" s="46" t="s">
        <v>148</v>
      </c>
      <c r="F42" s="46" t="s">
        <v>149</v>
      </c>
      <c r="G42" s="46" t="s">
        <v>150</v>
      </c>
      <c r="H42" s="83">
        <v>8.3000000000000004E-2</v>
      </c>
      <c r="I42" s="84"/>
      <c r="J42" s="83">
        <v>8.3000000000000004E-2</v>
      </c>
      <c r="K42" s="84"/>
      <c r="L42" s="83">
        <v>8.3000000000000004E-2</v>
      </c>
      <c r="M42" s="84"/>
      <c r="N42" s="83">
        <v>8.3000000000000004E-2</v>
      </c>
      <c r="O42" s="84"/>
      <c r="P42" s="83">
        <v>8.3000000000000004E-2</v>
      </c>
      <c r="Q42" s="84"/>
      <c r="R42" s="83">
        <v>8.3000000000000004E-2</v>
      </c>
      <c r="S42" s="84"/>
      <c r="T42" s="83">
        <v>8.3000000000000004E-2</v>
      </c>
      <c r="U42" s="84"/>
      <c r="V42" s="83">
        <v>8.3000000000000004E-2</v>
      </c>
      <c r="W42" s="84"/>
      <c r="X42" s="83">
        <v>8.3000000000000004E-2</v>
      </c>
      <c r="Y42" s="84"/>
      <c r="Z42" s="83">
        <v>8.3000000000000004E-2</v>
      </c>
      <c r="AA42" s="84"/>
      <c r="AB42" s="83">
        <v>8.3000000000000004E-2</v>
      </c>
      <c r="AC42" s="84"/>
      <c r="AD42" s="83">
        <v>8.3000000000000004E-2</v>
      </c>
      <c r="AE42" s="84"/>
      <c r="AF42" s="85">
        <v>1</v>
      </c>
      <c r="AG42" s="86">
        <f t="shared" ref="AG42" si="9">+I42+K42+M42+O42+Q42+S42+U42+W42+Y42+AA42+AC42+AE42</f>
        <v>0</v>
      </c>
      <c r="AH42" s="697"/>
    </row>
    <row r="43" spans="1:34" s="25" customFormat="1" ht="33" customHeight="1" thickBot="1">
      <c r="A43" s="23"/>
      <c r="B43" s="22"/>
      <c r="C43" s="99"/>
      <c r="D43" s="23">
        <f>SUM(D39:D42)</f>
        <v>1</v>
      </c>
      <c r="E43" s="99"/>
      <c r="F43" s="99"/>
      <c r="G43" s="9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20"/>
      <c r="AG43" s="20"/>
      <c r="AH43" s="24"/>
    </row>
    <row r="44" spans="1:34" s="92" customFormat="1" ht="40.5" customHeight="1">
      <c r="A44" s="727" t="s">
        <v>201</v>
      </c>
      <c r="B44" s="728"/>
      <c r="C44" s="729"/>
      <c r="D44" s="77" t="s">
        <v>154</v>
      </c>
      <c r="E44" s="566"/>
      <c r="F44" s="566"/>
      <c r="G44" s="566"/>
      <c r="H44" s="10"/>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673"/>
    </row>
    <row r="45" spans="1:34" s="78" customFormat="1" ht="15" customHeight="1" thickBot="1">
      <c r="A45" s="733" t="s">
        <v>22</v>
      </c>
      <c r="B45" s="734"/>
      <c r="C45" s="735"/>
      <c r="D45" s="791" t="s">
        <v>1385</v>
      </c>
      <c r="E45" s="792"/>
      <c r="F45" s="647"/>
      <c r="G45" s="647"/>
      <c r="H45" s="12"/>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690"/>
    </row>
    <row r="46" spans="1:34" s="78" customFormat="1" ht="13.5" customHeight="1" thickBot="1">
      <c r="A46" s="737" t="s">
        <v>37</v>
      </c>
      <c r="B46" s="737" t="s">
        <v>35</v>
      </c>
      <c r="C46" s="738" t="s">
        <v>31</v>
      </c>
      <c r="D46" s="738" t="s">
        <v>32</v>
      </c>
      <c r="E46" s="738" t="s">
        <v>33</v>
      </c>
      <c r="F46" s="740" t="s">
        <v>40</v>
      </c>
      <c r="G46" s="738" t="s">
        <v>34</v>
      </c>
      <c r="H46" s="742" t="s">
        <v>2</v>
      </c>
      <c r="I46" s="743"/>
      <c r="J46" s="744" t="s">
        <v>3</v>
      </c>
      <c r="K46" s="744"/>
      <c r="L46" s="742" t="s">
        <v>4</v>
      </c>
      <c r="M46" s="743"/>
      <c r="N46" s="744" t="s">
        <v>5</v>
      </c>
      <c r="O46" s="744"/>
      <c r="P46" s="742" t="s">
        <v>6</v>
      </c>
      <c r="Q46" s="743"/>
      <c r="R46" s="744" t="s">
        <v>7</v>
      </c>
      <c r="S46" s="744"/>
      <c r="T46" s="742" t="s">
        <v>8</v>
      </c>
      <c r="U46" s="743"/>
      <c r="V46" s="744" t="s">
        <v>9</v>
      </c>
      <c r="W46" s="744"/>
      <c r="X46" s="742" t="s">
        <v>10</v>
      </c>
      <c r="Y46" s="743"/>
      <c r="Z46" s="744" t="s">
        <v>11</v>
      </c>
      <c r="AA46" s="744"/>
      <c r="AB46" s="742" t="s">
        <v>12</v>
      </c>
      <c r="AC46" s="743"/>
      <c r="AD46" s="744" t="s">
        <v>13</v>
      </c>
      <c r="AE46" s="744"/>
      <c r="AF46" s="745" t="s">
        <v>20</v>
      </c>
      <c r="AG46" s="745" t="s">
        <v>21</v>
      </c>
      <c r="AH46" s="747" t="s">
        <v>153</v>
      </c>
    </row>
    <row r="47" spans="1:34" s="78" customFormat="1" ht="30.75" customHeight="1" thickBot="1">
      <c r="A47" s="819"/>
      <c r="B47" s="819"/>
      <c r="C47" s="739"/>
      <c r="D47" s="739"/>
      <c r="E47" s="739"/>
      <c r="F47" s="1044"/>
      <c r="G47" s="739"/>
      <c r="H47" s="26" t="s">
        <v>23</v>
      </c>
      <c r="I47" s="27" t="s">
        <v>24</v>
      </c>
      <c r="J47" s="26" t="s">
        <v>23</v>
      </c>
      <c r="K47" s="27" t="s">
        <v>24</v>
      </c>
      <c r="L47" s="26" t="s">
        <v>23</v>
      </c>
      <c r="M47" s="27" t="s">
        <v>24</v>
      </c>
      <c r="N47" s="26" t="s">
        <v>23</v>
      </c>
      <c r="O47" s="27" t="s">
        <v>24</v>
      </c>
      <c r="P47" s="26" t="s">
        <v>23</v>
      </c>
      <c r="Q47" s="27" t="s">
        <v>24</v>
      </c>
      <c r="R47" s="26" t="s">
        <v>23</v>
      </c>
      <c r="S47" s="27" t="s">
        <v>24</v>
      </c>
      <c r="T47" s="26" t="s">
        <v>23</v>
      </c>
      <c r="U47" s="27" t="s">
        <v>24</v>
      </c>
      <c r="V47" s="26" t="s">
        <v>23</v>
      </c>
      <c r="W47" s="27" t="s">
        <v>24</v>
      </c>
      <c r="X47" s="26" t="s">
        <v>23</v>
      </c>
      <c r="Y47" s="27" t="s">
        <v>24</v>
      </c>
      <c r="Z47" s="26" t="s">
        <v>23</v>
      </c>
      <c r="AA47" s="27" t="s">
        <v>24</v>
      </c>
      <c r="AB47" s="26" t="s">
        <v>23</v>
      </c>
      <c r="AC47" s="27" t="s">
        <v>24</v>
      </c>
      <c r="AD47" s="26" t="s">
        <v>23</v>
      </c>
      <c r="AE47" s="27" t="s">
        <v>24</v>
      </c>
      <c r="AF47" s="746"/>
      <c r="AG47" s="746"/>
      <c r="AH47" s="818"/>
    </row>
    <row r="48" spans="1:34" s="78" customFormat="1" ht="140.25" customHeight="1">
      <c r="A48" s="922">
        <v>0.2</v>
      </c>
      <c r="B48" s="206" t="s">
        <v>442</v>
      </c>
      <c r="C48" s="563" t="s">
        <v>155</v>
      </c>
      <c r="D48" s="76">
        <v>0.33333000000000002</v>
      </c>
      <c r="E48" s="563" t="s">
        <v>156</v>
      </c>
      <c r="F48" s="563" t="s">
        <v>157</v>
      </c>
      <c r="G48" s="563" t="s">
        <v>158</v>
      </c>
      <c r="H48" s="70"/>
      <c r="I48" s="71"/>
      <c r="J48" s="70">
        <v>0.33333000000000002</v>
      </c>
      <c r="K48" s="71"/>
      <c r="L48" s="70">
        <v>0.33333000000000002</v>
      </c>
      <c r="M48" s="71"/>
      <c r="N48" s="70">
        <v>0.33333000000000002</v>
      </c>
      <c r="O48" s="71"/>
      <c r="P48" s="70"/>
      <c r="Q48" s="71"/>
      <c r="R48" s="70"/>
      <c r="S48" s="71"/>
      <c r="T48" s="70"/>
      <c r="U48" s="71"/>
      <c r="V48" s="70"/>
      <c r="W48" s="71"/>
      <c r="X48" s="70"/>
      <c r="Y48" s="71"/>
      <c r="Z48" s="70"/>
      <c r="AA48" s="71"/>
      <c r="AB48" s="70"/>
      <c r="AC48" s="71"/>
      <c r="AD48" s="70"/>
      <c r="AE48" s="71"/>
      <c r="AF48" s="94">
        <f t="shared" ref="AF48:AG51" si="10">+H48+J48+L48+N48+P48+R48+T48+V48+X48+Z48+AB48+AD48</f>
        <v>0.99999000000000005</v>
      </c>
      <c r="AG48" s="55">
        <f t="shared" si="10"/>
        <v>0</v>
      </c>
      <c r="AH48" s="698"/>
    </row>
    <row r="49" spans="1:34" s="78" customFormat="1" ht="304.5" customHeight="1">
      <c r="A49" s="922"/>
      <c r="B49" s="206" t="s">
        <v>443</v>
      </c>
      <c r="C49" s="563" t="s">
        <v>159</v>
      </c>
      <c r="D49" s="76">
        <v>0.33333299999999999</v>
      </c>
      <c r="E49" s="563" t="s">
        <v>160</v>
      </c>
      <c r="F49" s="563" t="s">
        <v>161</v>
      </c>
      <c r="G49" s="563" t="s">
        <v>162</v>
      </c>
      <c r="H49" s="70"/>
      <c r="I49" s="71"/>
      <c r="J49" s="70">
        <v>0.16666</v>
      </c>
      <c r="K49" s="71"/>
      <c r="L49" s="70">
        <v>0.16666</v>
      </c>
      <c r="M49" s="71"/>
      <c r="N49" s="70">
        <v>0.16666</v>
      </c>
      <c r="O49" s="71"/>
      <c r="P49" s="70">
        <v>0.16666</v>
      </c>
      <c r="Q49" s="71"/>
      <c r="R49" s="70">
        <v>0.16666</v>
      </c>
      <c r="S49" s="71"/>
      <c r="T49" s="70">
        <v>0.16666</v>
      </c>
      <c r="U49" s="71"/>
      <c r="V49" s="70"/>
      <c r="W49" s="71"/>
      <c r="X49" s="70"/>
      <c r="Y49" s="71"/>
      <c r="Z49" s="70"/>
      <c r="AA49" s="71"/>
      <c r="AB49" s="70"/>
      <c r="AC49" s="71"/>
      <c r="AD49" s="70"/>
      <c r="AE49" s="71"/>
      <c r="AF49" s="95">
        <f t="shared" si="10"/>
        <v>0.99996000000000007</v>
      </c>
      <c r="AG49" s="96">
        <f t="shared" si="10"/>
        <v>0</v>
      </c>
      <c r="AH49" s="699"/>
    </row>
    <row r="50" spans="1:34" s="78" customFormat="1" ht="159.75" customHeight="1">
      <c r="A50" s="922"/>
      <c r="B50" s="206" t="s">
        <v>445</v>
      </c>
      <c r="C50" s="563" t="s">
        <v>163</v>
      </c>
      <c r="D50" s="76">
        <v>0.33333299999999999</v>
      </c>
      <c r="E50" s="563" t="s">
        <v>164</v>
      </c>
      <c r="F50" s="563" t="s">
        <v>165</v>
      </c>
      <c r="G50" s="563" t="s">
        <v>166</v>
      </c>
      <c r="H50" s="70"/>
      <c r="I50" s="71"/>
      <c r="J50" s="70">
        <v>0.16666</v>
      </c>
      <c r="K50" s="71"/>
      <c r="L50" s="70">
        <v>0.16666</v>
      </c>
      <c r="M50" s="71"/>
      <c r="N50" s="70">
        <v>0.16666</v>
      </c>
      <c r="O50" s="71"/>
      <c r="P50" s="70">
        <v>0.16666</v>
      </c>
      <c r="Q50" s="71"/>
      <c r="R50" s="70">
        <v>0.16666</v>
      </c>
      <c r="S50" s="71"/>
      <c r="T50" s="70">
        <v>0.16666</v>
      </c>
      <c r="U50" s="71"/>
      <c r="V50" s="70"/>
      <c r="W50" s="71"/>
      <c r="X50" s="70"/>
      <c r="Y50" s="71"/>
      <c r="Z50" s="70"/>
      <c r="AA50" s="71"/>
      <c r="AB50" s="70"/>
      <c r="AC50" s="71"/>
      <c r="AD50" s="70"/>
      <c r="AE50" s="71"/>
      <c r="AF50" s="95">
        <f t="shared" si="10"/>
        <v>0.99996000000000007</v>
      </c>
      <c r="AG50" s="96">
        <f t="shared" si="10"/>
        <v>0</v>
      </c>
      <c r="AH50" s="699"/>
    </row>
    <row r="51" spans="1:34" s="78" customFormat="1" ht="155.25" customHeight="1">
      <c r="A51" s="922"/>
      <c r="B51" s="206" t="s">
        <v>444</v>
      </c>
      <c r="C51" s="563" t="s">
        <v>167</v>
      </c>
      <c r="D51" s="76">
        <v>0</v>
      </c>
      <c r="E51" s="563" t="s">
        <v>168</v>
      </c>
      <c r="F51" s="563" t="s">
        <v>169</v>
      </c>
      <c r="G51" s="563" t="s">
        <v>170</v>
      </c>
      <c r="H51" s="70"/>
      <c r="I51" s="71"/>
      <c r="J51" s="70">
        <v>0.16666</v>
      </c>
      <c r="K51" s="71"/>
      <c r="L51" s="70">
        <v>0.16666</v>
      </c>
      <c r="M51" s="71"/>
      <c r="N51" s="70">
        <v>0.16666</v>
      </c>
      <c r="O51" s="71"/>
      <c r="P51" s="70">
        <v>0.16666</v>
      </c>
      <c r="Q51" s="71"/>
      <c r="R51" s="70">
        <v>0.16666</v>
      </c>
      <c r="S51" s="71"/>
      <c r="T51" s="70">
        <v>0.16666</v>
      </c>
      <c r="U51" s="71"/>
      <c r="V51" s="70"/>
      <c r="W51" s="71"/>
      <c r="X51" s="70"/>
      <c r="Y51" s="71"/>
      <c r="Z51" s="70"/>
      <c r="AA51" s="71"/>
      <c r="AB51" s="70"/>
      <c r="AC51" s="71"/>
      <c r="AD51" s="70"/>
      <c r="AE51" s="71"/>
      <c r="AF51" s="95">
        <f t="shared" si="10"/>
        <v>0.99996000000000007</v>
      </c>
      <c r="AG51" s="96">
        <f t="shared" si="10"/>
        <v>0</v>
      </c>
      <c r="AH51" s="699"/>
    </row>
    <row r="52" spans="1:34" s="25" customFormat="1" ht="33" customHeight="1" thickBot="1">
      <c r="A52" s="23"/>
      <c r="B52" s="22"/>
      <c r="C52" s="99"/>
      <c r="D52" s="23">
        <f>SUM(D48:D51)</f>
        <v>0.999996</v>
      </c>
      <c r="E52" s="99"/>
      <c r="F52" s="99"/>
      <c r="G52" s="9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20"/>
      <c r="AG52" s="20"/>
      <c r="AH52" s="24"/>
    </row>
    <row r="53" spans="1:34" s="78" customFormat="1" ht="15">
      <c r="A53" s="727" t="s">
        <v>446</v>
      </c>
      <c r="B53" s="728"/>
      <c r="C53" s="729"/>
      <c r="D53" s="77" t="s">
        <v>171</v>
      </c>
      <c r="E53" s="566"/>
      <c r="F53" s="566"/>
      <c r="G53" s="566"/>
      <c r="H53" s="10"/>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673"/>
    </row>
    <row r="54" spans="1:34" s="78" customFormat="1" ht="15.75" thickBot="1">
      <c r="A54" s="1145" t="s">
        <v>22</v>
      </c>
      <c r="B54" s="1146"/>
      <c r="C54" s="1147"/>
      <c r="D54" s="791" t="s">
        <v>1385</v>
      </c>
      <c r="E54" s="792"/>
      <c r="F54" s="656"/>
      <c r="G54" s="656"/>
      <c r="H54" s="79"/>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694"/>
    </row>
    <row r="55" spans="1:34" s="78" customFormat="1" ht="13.5" customHeight="1">
      <c r="A55" s="1187" t="s">
        <v>37</v>
      </c>
      <c r="B55" s="1189" t="s">
        <v>35</v>
      </c>
      <c r="C55" s="1189" t="s">
        <v>31</v>
      </c>
      <c r="D55" s="1189" t="s">
        <v>32</v>
      </c>
      <c r="E55" s="1189" t="s">
        <v>33</v>
      </c>
      <c r="F55" s="1189" t="s">
        <v>40</v>
      </c>
      <c r="G55" s="1189" t="s">
        <v>34</v>
      </c>
      <c r="H55" s="1198" t="s">
        <v>2</v>
      </c>
      <c r="I55" s="1198"/>
      <c r="J55" s="1198" t="s">
        <v>3</v>
      </c>
      <c r="K55" s="1198"/>
      <c r="L55" s="1198" t="s">
        <v>4</v>
      </c>
      <c r="M55" s="1198"/>
      <c r="N55" s="1198" t="s">
        <v>5</v>
      </c>
      <c r="O55" s="1198"/>
      <c r="P55" s="1198" t="s">
        <v>6</v>
      </c>
      <c r="Q55" s="1198"/>
      <c r="R55" s="1198" t="s">
        <v>7</v>
      </c>
      <c r="S55" s="1198"/>
      <c r="T55" s="1198" t="s">
        <v>8</v>
      </c>
      <c r="U55" s="1198"/>
      <c r="V55" s="1198" t="s">
        <v>9</v>
      </c>
      <c r="W55" s="1198"/>
      <c r="X55" s="1198" t="s">
        <v>10</v>
      </c>
      <c r="Y55" s="1198"/>
      <c r="Z55" s="1198" t="s">
        <v>11</v>
      </c>
      <c r="AA55" s="1198"/>
      <c r="AB55" s="1198" t="s">
        <v>12</v>
      </c>
      <c r="AC55" s="1198"/>
      <c r="AD55" s="1198" t="s">
        <v>13</v>
      </c>
      <c r="AE55" s="1198"/>
      <c r="AF55" s="1189" t="s">
        <v>20</v>
      </c>
      <c r="AG55" s="1189" t="s">
        <v>21</v>
      </c>
      <c r="AH55" s="1199" t="s">
        <v>153</v>
      </c>
    </row>
    <row r="56" spans="1:34" s="78" customFormat="1" ht="27.75" customHeight="1" thickBot="1">
      <c r="A56" s="1188"/>
      <c r="B56" s="1190"/>
      <c r="C56" s="1190"/>
      <c r="D56" s="1190"/>
      <c r="E56" s="1190"/>
      <c r="F56" s="1190"/>
      <c r="G56" s="1190"/>
      <c r="H56" s="98" t="s">
        <v>23</v>
      </c>
      <c r="I56" s="98" t="s">
        <v>24</v>
      </c>
      <c r="J56" s="98" t="s">
        <v>23</v>
      </c>
      <c r="K56" s="98" t="s">
        <v>24</v>
      </c>
      <c r="L56" s="98" t="s">
        <v>23</v>
      </c>
      <c r="M56" s="98" t="s">
        <v>24</v>
      </c>
      <c r="N56" s="98" t="s">
        <v>23</v>
      </c>
      <c r="O56" s="98" t="s">
        <v>24</v>
      </c>
      <c r="P56" s="98" t="s">
        <v>23</v>
      </c>
      <c r="Q56" s="98" t="s">
        <v>24</v>
      </c>
      <c r="R56" s="98" t="s">
        <v>23</v>
      </c>
      <c r="S56" s="98" t="s">
        <v>24</v>
      </c>
      <c r="T56" s="98" t="s">
        <v>23</v>
      </c>
      <c r="U56" s="98" t="s">
        <v>24</v>
      </c>
      <c r="V56" s="98" t="s">
        <v>23</v>
      </c>
      <c r="W56" s="98" t="s">
        <v>24</v>
      </c>
      <c r="X56" s="98" t="s">
        <v>23</v>
      </c>
      <c r="Y56" s="98" t="s">
        <v>24</v>
      </c>
      <c r="Z56" s="98" t="s">
        <v>23</v>
      </c>
      <c r="AA56" s="98" t="s">
        <v>24</v>
      </c>
      <c r="AB56" s="98" t="s">
        <v>23</v>
      </c>
      <c r="AC56" s="98" t="s">
        <v>24</v>
      </c>
      <c r="AD56" s="98" t="s">
        <v>23</v>
      </c>
      <c r="AE56" s="98" t="s">
        <v>24</v>
      </c>
      <c r="AF56" s="1190"/>
      <c r="AG56" s="1190"/>
      <c r="AH56" s="1200"/>
    </row>
    <row r="57" spans="1:34" s="78" customFormat="1" ht="174" customHeight="1">
      <c r="A57" s="108">
        <v>0.1</v>
      </c>
      <c r="B57" s="75" t="s">
        <v>447</v>
      </c>
      <c r="C57" s="75" t="s">
        <v>172</v>
      </c>
      <c r="D57" s="108">
        <v>1</v>
      </c>
      <c r="E57" s="75" t="s">
        <v>173</v>
      </c>
      <c r="F57" s="75" t="s">
        <v>174</v>
      </c>
      <c r="G57" s="75" t="s">
        <v>175</v>
      </c>
      <c r="H57" s="87"/>
      <c r="I57" s="88"/>
      <c r="J57" s="87"/>
      <c r="K57" s="88"/>
      <c r="L57" s="87"/>
      <c r="M57" s="88"/>
      <c r="N57" s="87">
        <v>1</v>
      </c>
      <c r="O57" s="88"/>
      <c r="P57" s="87"/>
      <c r="Q57" s="88"/>
      <c r="R57" s="87"/>
      <c r="S57" s="88"/>
      <c r="T57" s="87"/>
      <c r="U57" s="88"/>
      <c r="V57" s="87"/>
      <c r="W57" s="88"/>
      <c r="X57" s="87"/>
      <c r="Y57" s="88"/>
      <c r="Z57" s="87"/>
      <c r="AA57" s="88"/>
      <c r="AB57" s="87"/>
      <c r="AC57" s="88"/>
      <c r="AD57" s="87"/>
      <c r="AE57" s="88"/>
      <c r="AF57" s="89">
        <f t="shared" ref="AF57:AG57" si="11">+H57+J57+L57+N57+P57+R57+T57+V57+X57+Z57+AB57+AD57</f>
        <v>1</v>
      </c>
      <c r="AG57" s="90">
        <f t="shared" si="11"/>
        <v>0</v>
      </c>
      <c r="AH57" s="700"/>
    </row>
    <row r="58" spans="1:34" s="25" customFormat="1" ht="36" customHeight="1" thickBot="1">
      <c r="A58" s="23"/>
      <c r="B58" s="22"/>
      <c r="C58" s="99"/>
      <c r="D58" s="23">
        <f>SUM(D57)</f>
        <v>1</v>
      </c>
      <c r="E58" s="99"/>
      <c r="F58" s="99"/>
      <c r="G58" s="9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0"/>
      <c r="AG58" s="20"/>
      <c r="AH58" s="24"/>
    </row>
    <row r="59" spans="1:34" s="9" customFormat="1" ht="15.75" customHeight="1">
      <c r="A59" s="727" t="s">
        <v>1296</v>
      </c>
      <c r="B59" s="728"/>
      <c r="C59" s="729"/>
      <c r="D59" s="727" t="s">
        <v>523</v>
      </c>
      <c r="E59" s="728"/>
      <c r="F59" s="728"/>
      <c r="G59" s="728"/>
      <c r="H59" s="728"/>
      <c r="I59" s="728"/>
      <c r="J59" s="728"/>
      <c r="K59" s="728"/>
      <c r="L59" s="728"/>
      <c r="M59" s="11"/>
      <c r="N59" s="11"/>
      <c r="O59" s="11"/>
      <c r="P59" s="11"/>
      <c r="Q59" s="11"/>
      <c r="R59" s="11"/>
      <c r="S59" s="11"/>
      <c r="T59" s="11"/>
      <c r="U59" s="11"/>
      <c r="V59" s="11"/>
      <c r="W59" s="11"/>
      <c r="X59" s="11"/>
      <c r="Y59" s="11"/>
      <c r="Z59" s="11"/>
      <c r="AA59" s="11"/>
      <c r="AB59" s="11"/>
      <c r="AC59" s="11"/>
      <c r="AD59" s="11"/>
      <c r="AE59" s="11"/>
      <c r="AF59" s="11"/>
      <c r="AG59" s="11"/>
      <c r="AH59" s="673"/>
    </row>
    <row r="60" spans="1:34" s="9" customFormat="1" ht="15.75" customHeight="1" thickBot="1">
      <c r="A60" s="733" t="s">
        <v>22</v>
      </c>
      <c r="B60" s="734"/>
      <c r="C60" s="735"/>
      <c r="D60" s="559" t="s">
        <v>1386</v>
      </c>
      <c r="E60" s="647"/>
      <c r="F60" s="647"/>
      <c r="G60" s="647"/>
      <c r="H60" s="12"/>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690"/>
    </row>
    <row r="61" spans="1:34" s="78" customFormat="1" ht="13.5" customHeight="1" thickBot="1">
      <c r="A61" s="737" t="s">
        <v>37</v>
      </c>
      <c r="B61" s="737" t="s">
        <v>35</v>
      </c>
      <c r="C61" s="738" t="s">
        <v>31</v>
      </c>
      <c r="D61" s="738" t="s">
        <v>32</v>
      </c>
      <c r="E61" s="738" t="s">
        <v>33</v>
      </c>
      <c r="F61" s="740" t="s">
        <v>40</v>
      </c>
      <c r="G61" s="738" t="s">
        <v>34</v>
      </c>
      <c r="H61" s="742" t="s">
        <v>2</v>
      </c>
      <c r="I61" s="743"/>
      <c r="J61" s="744" t="s">
        <v>3</v>
      </c>
      <c r="K61" s="744"/>
      <c r="L61" s="742" t="s">
        <v>4</v>
      </c>
      <c r="M61" s="743"/>
      <c r="N61" s="744" t="s">
        <v>5</v>
      </c>
      <c r="O61" s="744"/>
      <c r="P61" s="742" t="s">
        <v>6</v>
      </c>
      <c r="Q61" s="743"/>
      <c r="R61" s="744" t="s">
        <v>7</v>
      </c>
      <c r="S61" s="744"/>
      <c r="T61" s="742" t="s">
        <v>8</v>
      </c>
      <c r="U61" s="743"/>
      <c r="V61" s="744" t="s">
        <v>9</v>
      </c>
      <c r="W61" s="744"/>
      <c r="X61" s="742" t="s">
        <v>10</v>
      </c>
      <c r="Y61" s="743"/>
      <c r="Z61" s="744" t="s">
        <v>11</v>
      </c>
      <c r="AA61" s="744"/>
      <c r="AB61" s="742" t="s">
        <v>12</v>
      </c>
      <c r="AC61" s="743"/>
      <c r="AD61" s="744" t="s">
        <v>13</v>
      </c>
      <c r="AE61" s="744"/>
      <c r="AF61" s="745" t="s">
        <v>20</v>
      </c>
      <c r="AG61" s="745" t="s">
        <v>21</v>
      </c>
      <c r="AH61" s="747" t="s">
        <v>27</v>
      </c>
    </row>
    <row r="62" spans="1:34" s="78" customFormat="1" ht="25.5" customHeight="1" thickBot="1">
      <c r="A62" s="737"/>
      <c r="B62" s="737"/>
      <c r="C62" s="739"/>
      <c r="D62" s="739"/>
      <c r="E62" s="739"/>
      <c r="F62" s="741"/>
      <c r="G62" s="739"/>
      <c r="H62" s="26" t="s">
        <v>23</v>
      </c>
      <c r="I62" s="27" t="s">
        <v>24</v>
      </c>
      <c r="J62" s="26" t="s">
        <v>23</v>
      </c>
      <c r="K62" s="27" t="s">
        <v>24</v>
      </c>
      <c r="L62" s="26" t="s">
        <v>23</v>
      </c>
      <c r="M62" s="27" t="s">
        <v>24</v>
      </c>
      <c r="N62" s="26" t="s">
        <v>23</v>
      </c>
      <c r="O62" s="27" t="s">
        <v>24</v>
      </c>
      <c r="P62" s="26" t="s">
        <v>23</v>
      </c>
      <c r="Q62" s="27" t="s">
        <v>24</v>
      </c>
      <c r="R62" s="26" t="s">
        <v>23</v>
      </c>
      <c r="S62" s="27" t="s">
        <v>24</v>
      </c>
      <c r="T62" s="26" t="s">
        <v>23</v>
      </c>
      <c r="U62" s="27" t="s">
        <v>24</v>
      </c>
      <c r="V62" s="26" t="s">
        <v>23</v>
      </c>
      <c r="W62" s="27" t="s">
        <v>24</v>
      </c>
      <c r="X62" s="26" t="s">
        <v>23</v>
      </c>
      <c r="Y62" s="27" t="s">
        <v>24</v>
      </c>
      <c r="Z62" s="26" t="s">
        <v>23</v>
      </c>
      <c r="AA62" s="27" t="s">
        <v>24</v>
      </c>
      <c r="AB62" s="26" t="s">
        <v>23</v>
      </c>
      <c r="AC62" s="27" t="s">
        <v>24</v>
      </c>
      <c r="AD62" s="26" t="s">
        <v>23</v>
      </c>
      <c r="AE62" s="27" t="s">
        <v>24</v>
      </c>
      <c r="AF62" s="746"/>
      <c r="AG62" s="746"/>
      <c r="AH62" s="748"/>
    </row>
    <row r="63" spans="1:34" s="78" customFormat="1" ht="36.75" customHeight="1">
      <c r="A63" s="773">
        <v>0.15</v>
      </c>
      <c r="B63" s="75" t="s">
        <v>459</v>
      </c>
      <c r="C63" s="287" t="s">
        <v>524</v>
      </c>
      <c r="D63" s="245">
        <v>0.2</v>
      </c>
      <c r="E63" s="288" t="s">
        <v>525</v>
      </c>
      <c r="F63" s="289" t="s">
        <v>526</v>
      </c>
      <c r="G63" s="288" t="s">
        <v>527</v>
      </c>
      <c r="H63" s="290">
        <v>0.16666666666666669</v>
      </c>
      <c r="I63" s="291"/>
      <c r="J63" s="290">
        <v>0.16666666666666669</v>
      </c>
      <c r="K63" s="291"/>
      <c r="L63" s="290">
        <v>0.16666666666666669</v>
      </c>
      <c r="M63" s="291"/>
      <c r="N63" s="290">
        <v>0.16666666666666669</v>
      </c>
      <c r="O63" s="291"/>
      <c r="P63" s="290">
        <v>0.16666666666666669</v>
      </c>
      <c r="Q63" s="291"/>
      <c r="R63" s="290">
        <v>0.16666666666666669</v>
      </c>
      <c r="S63" s="291"/>
      <c r="T63" s="290"/>
      <c r="U63" s="291"/>
      <c r="V63" s="290"/>
      <c r="W63" s="291"/>
      <c r="X63" s="290"/>
      <c r="Y63" s="291"/>
      <c r="Z63" s="290"/>
      <c r="AA63" s="292"/>
      <c r="AB63" s="290"/>
      <c r="AC63" s="291"/>
      <c r="AD63" s="290"/>
      <c r="AE63" s="292"/>
      <c r="AF63" s="81">
        <f>SUM(H63+J63+L63+N63+P63+R63+T63+V63+X63+Z63+AB63+AD63)</f>
        <v>1.0000000000000002</v>
      </c>
      <c r="AG63" s="59">
        <f t="shared" ref="AG63:AG67" si="12">+I63+K63+M63+O63+Q63+S63+U63+W63+Y63+AA63+AC63+AE63</f>
        <v>0</v>
      </c>
      <c r="AH63" s="290"/>
    </row>
    <row r="64" spans="1:34" s="78" customFormat="1" ht="36.75" customHeight="1">
      <c r="A64" s="774"/>
      <c r="B64" s="75" t="s">
        <v>1230</v>
      </c>
      <c r="C64" s="294" t="s">
        <v>528</v>
      </c>
      <c r="D64" s="245">
        <v>0.2</v>
      </c>
      <c r="E64" s="295" t="s">
        <v>529</v>
      </c>
      <c r="F64" s="296" t="s">
        <v>526</v>
      </c>
      <c r="G64" s="295" t="s">
        <v>530</v>
      </c>
      <c r="H64" s="290"/>
      <c r="I64" s="291"/>
      <c r="J64" s="290"/>
      <c r="K64" s="291"/>
      <c r="L64" s="290"/>
      <c r="M64" s="291"/>
      <c r="N64" s="290">
        <v>0.25</v>
      </c>
      <c r="O64" s="291"/>
      <c r="P64" s="290"/>
      <c r="Q64" s="291"/>
      <c r="R64" s="290"/>
      <c r="S64" s="291"/>
      <c r="T64" s="290">
        <v>0.25</v>
      </c>
      <c r="U64" s="291"/>
      <c r="V64" s="290"/>
      <c r="W64" s="291"/>
      <c r="X64" s="290"/>
      <c r="Y64" s="291"/>
      <c r="Z64" s="290">
        <v>0.25</v>
      </c>
      <c r="AA64" s="292"/>
      <c r="AB64" s="290"/>
      <c r="AC64" s="291"/>
      <c r="AD64" s="290">
        <v>0.25</v>
      </c>
      <c r="AE64" s="292"/>
      <c r="AF64" s="81">
        <f>SUM(H64+J64+L64+N64+P64+R64+T64+V64+X64+Z64+AB64+AD64)</f>
        <v>1</v>
      </c>
      <c r="AG64" s="59">
        <f t="shared" si="12"/>
        <v>0</v>
      </c>
      <c r="AH64" s="290"/>
    </row>
    <row r="65" spans="1:34" s="78" customFormat="1" ht="111" customHeight="1">
      <c r="A65" s="774"/>
      <c r="B65" s="75" t="s">
        <v>1235</v>
      </c>
      <c r="C65" s="298" t="s">
        <v>531</v>
      </c>
      <c r="D65" s="245">
        <v>0.2</v>
      </c>
      <c r="E65" s="299" t="s">
        <v>532</v>
      </c>
      <c r="F65" s="300" t="s">
        <v>526</v>
      </c>
      <c r="G65" s="299" t="s">
        <v>533</v>
      </c>
      <c r="H65" s="290"/>
      <c r="I65" s="291"/>
      <c r="J65" s="290">
        <v>9.0909090909090912E-2</v>
      </c>
      <c r="K65" s="291"/>
      <c r="L65" s="290">
        <v>9.0909090909090912E-2</v>
      </c>
      <c r="M65" s="291"/>
      <c r="N65" s="290">
        <v>9.0909090909090912E-2</v>
      </c>
      <c r="O65" s="291"/>
      <c r="P65" s="290">
        <v>9.0909090909090912E-2</v>
      </c>
      <c r="Q65" s="291"/>
      <c r="R65" s="290">
        <v>9.0909090909090912E-2</v>
      </c>
      <c r="S65" s="291"/>
      <c r="T65" s="290">
        <v>9.0909090909090912E-2</v>
      </c>
      <c r="U65" s="291"/>
      <c r="V65" s="290">
        <v>9.0909090909090912E-2</v>
      </c>
      <c r="W65" s="291"/>
      <c r="X65" s="290">
        <v>9.0909090909090912E-2</v>
      </c>
      <c r="Y65" s="291"/>
      <c r="Z65" s="290">
        <v>9.0909090909090912E-2</v>
      </c>
      <c r="AA65" s="291"/>
      <c r="AB65" s="290">
        <v>9.0909090909090912E-2</v>
      </c>
      <c r="AC65" s="291"/>
      <c r="AD65" s="290">
        <v>9.0909090909090912E-2</v>
      </c>
      <c r="AE65" s="292"/>
      <c r="AF65" s="81">
        <f>SUM(H65+J65+L65+N65+P65+R65+T65+V65+X65+Z65+AB65+AD65)</f>
        <v>1.0000000000000002</v>
      </c>
      <c r="AG65" s="59">
        <f t="shared" si="12"/>
        <v>0</v>
      </c>
      <c r="AH65" s="290"/>
    </row>
    <row r="66" spans="1:34" s="78" customFormat="1" ht="36.75" customHeight="1">
      <c r="A66" s="774"/>
      <c r="B66" s="75" t="s">
        <v>1240</v>
      </c>
      <c r="C66" s="294" t="s">
        <v>534</v>
      </c>
      <c r="D66" s="245">
        <v>0.2</v>
      </c>
      <c r="E66" s="295" t="s">
        <v>535</v>
      </c>
      <c r="F66" s="296" t="s">
        <v>526</v>
      </c>
      <c r="G66" s="295" t="s">
        <v>536</v>
      </c>
      <c r="H66" s="290"/>
      <c r="I66" s="291"/>
      <c r="J66" s="290"/>
      <c r="K66" s="291"/>
      <c r="L66" s="290"/>
      <c r="M66" s="291"/>
      <c r="N66" s="290">
        <v>0.25</v>
      </c>
      <c r="O66" s="291"/>
      <c r="P66" s="290"/>
      <c r="Q66" s="291"/>
      <c r="R66" s="290"/>
      <c r="S66" s="291"/>
      <c r="T66" s="290">
        <v>0.25</v>
      </c>
      <c r="U66" s="291"/>
      <c r="V66" s="290"/>
      <c r="W66" s="291"/>
      <c r="X66" s="290"/>
      <c r="Y66" s="291"/>
      <c r="Z66" s="290">
        <v>0.25</v>
      </c>
      <c r="AA66" s="292"/>
      <c r="AB66" s="290"/>
      <c r="AC66" s="291"/>
      <c r="AD66" s="290">
        <v>0.25</v>
      </c>
      <c r="AE66" s="292"/>
      <c r="AF66" s="81">
        <f>SUM(H66+J66+L66+N66+P66+R66+T66+V66+X66+Z66+AB66+AD66)</f>
        <v>1</v>
      </c>
      <c r="AG66" s="59">
        <f t="shared" si="12"/>
        <v>0</v>
      </c>
      <c r="AH66" s="290"/>
    </row>
    <row r="67" spans="1:34" s="78" customFormat="1" ht="36.75" customHeight="1" thickBot="1">
      <c r="A67" s="775"/>
      <c r="B67" s="75" t="s">
        <v>1244</v>
      </c>
      <c r="C67" s="294" t="s">
        <v>537</v>
      </c>
      <c r="D67" s="245">
        <v>0.2</v>
      </c>
      <c r="E67" s="295" t="s">
        <v>538</v>
      </c>
      <c r="F67" s="296" t="s">
        <v>526</v>
      </c>
      <c r="G67" s="295" t="s">
        <v>539</v>
      </c>
      <c r="H67" s="290"/>
      <c r="I67" s="291"/>
      <c r="J67" s="290"/>
      <c r="K67" s="291"/>
      <c r="L67" s="290"/>
      <c r="M67" s="291"/>
      <c r="N67" s="290">
        <v>0.25</v>
      </c>
      <c r="O67" s="291"/>
      <c r="P67" s="290"/>
      <c r="Q67" s="291"/>
      <c r="R67" s="290"/>
      <c r="S67" s="291"/>
      <c r="T67" s="290">
        <v>0.25</v>
      </c>
      <c r="U67" s="291"/>
      <c r="V67" s="290"/>
      <c r="W67" s="291"/>
      <c r="X67" s="290"/>
      <c r="Y67" s="291"/>
      <c r="Z67" s="290">
        <v>0.25</v>
      </c>
      <c r="AA67" s="292"/>
      <c r="AB67" s="290"/>
      <c r="AC67" s="291"/>
      <c r="AD67" s="290">
        <v>0.25</v>
      </c>
      <c r="AE67" s="292"/>
      <c r="AF67" s="81">
        <f t="shared" ref="AF67" si="13">+H67+J67+L67+N67+P67+R67+T67+V67+X67+Z67+AB67+AD67</f>
        <v>1</v>
      </c>
      <c r="AG67" s="59">
        <f t="shared" si="12"/>
        <v>0</v>
      </c>
      <c r="AH67" s="290"/>
    </row>
    <row r="68" spans="1:34" s="25" customFormat="1" ht="36" customHeight="1" thickBot="1">
      <c r="A68" s="23"/>
      <c r="B68" s="22"/>
      <c r="C68" s="99"/>
      <c r="D68" s="23"/>
      <c r="E68" s="99"/>
      <c r="F68" s="99"/>
      <c r="G68" s="9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20"/>
      <c r="AG68" s="20"/>
      <c r="AH68" s="24"/>
    </row>
    <row r="69" spans="1:34" s="25" customFormat="1" ht="21" customHeight="1">
      <c r="A69" s="756" t="s">
        <v>1297</v>
      </c>
      <c r="B69" s="757"/>
      <c r="C69" s="758"/>
      <c r="D69" s="911" t="s">
        <v>1004</v>
      </c>
      <c r="E69" s="912"/>
      <c r="F69" s="912"/>
      <c r="G69" s="912"/>
      <c r="H69" s="912"/>
      <c r="I69" s="912"/>
      <c r="J69" s="912"/>
      <c r="K69" s="912"/>
      <c r="L69" s="912"/>
      <c r="M69" s="912"/>
      <c r="N69" s="912"/>
      <c r="O69" s="912"/>
      <c r="P69" s="912"/>
      <c r="Q69" s="912"/>
      <c r="R69" s="912"/>
      <c r="S69" s="912"/>
      <c r="T69" s="912"/>
      <c r="U69" s="912"/>
      <c r="V69" s="912"/>
      <c r="W69" s="912"/>
      <c r="X69" s="912"/>
      <c r="Y69" s="912"/>
      <c r="Z69" s="912"/>
      <c r="AA69" s="912"/>
      <c r="AB69" s="912"/>
      <c r="AC69" s="912"/>
      <c r="AD69" s="912"/>
      <c r="AE69" s="912"/>
      <c r="AF69" s="912"/>
      <c r="AG69" s="912"/>
      <c r="AH69" s="913"/>
    </row>
    <row r="70" spans="1:34" s="25" customFormat="1" ht="17.25" customHeight="1" thickBot="1">
      <c r="A70" s="782" t="s">
        <v>1005</v>
      </c>
      <c r="B70" s="783"/>
      <c r="C70" s="784"/>
      <c r="D70" s="906" t="s">
        <v>1068</v>
      </c>
      <c r="E70" s="907"/>
      <c r="F70" s="907"/>
      <c r="G70" s="907"/>
      <c r="H70" s="907"/>
      <c r="I70" s="907"/>
      <c r="J70" s="907"/>
      <c r="K70" s="907"/>
      <c r="L70" s="907"/>
      <c r="M70" s="907"/>
      <c r="N70" s="907"/>
      <c r="O70" s="907"/>
      <c r="P70" s="907"/>
      <c r="Q70" s="907"/>
      <c r="R70" s="907"/>
      <c r="S70" s="907"/>
      <c r="T70" s="907"/>
      <c r="U70" s="907"/>
      <c r="V70" s="907"/>
      <c r="W70" s="907"/>
      <c r="X70" s="907"/>
      <c r="Y70" s="907"/>
      <c r="Z70" s="907"/>
      <c r="AA70" s="907"/>
      <c r="AB70" s="907"/>
      <c r="AC70" s="907"/>
      <c r="AD70" s="907"/>
      <c r="AE70" s="907"/>
      <c r="AF70" s="907"/>
      <c r="AG70" s="907"/>
      <c r="AH70" s="908"/>
    </row>
    <row r="71" spans="1:34" s="25" customFormat="1" ht="36" customHeight="1">
      <c r="A71" s="800" t="s">
        <v>37</v>
      </c>
      <c r="B71" s="802" t="s">
        <v>35</v>
      </c>
      <c r="C71" s="804" t="s">
        <v>31</v>
      </c>
      <c r="D71" s="802" t="s">
        <v>38</v>
      </c>
      <c r="E71" s="802" t="s">
        <v>33</v>
      </c>
      <c r="F71" s="804" t="s">
        <v>40</v>
      </c>
      <c r="G71" s="909" t="s">
        <v>34</v>
      </c>
      <c r="H71" s="914" t="s">
        <v>2</v>
      </c>
      <c r="I71" s="915"/>
      <c r="J71" s="916" t="s">
        <v>3</v>
      </c>
      <c r="K71" s="916"/>
      <c r="L71" s="914" t="s">
        <v>4</v>
      </c>
      <c r="M71" s="915"/>
      <c r="N71" s="917" t="s">
        <v>5</v>
      </c>
      <c r="O71" s="917"/>
      <c r="P71" s="918" t="s">
        <v>6</v>
      </c>
      <c r="Q71" s="919"/>
      <c r="R71" s="917" t="s">
        <v>7</v>
      </c>
      <c r="S71" s="917"/>
      <c r="T71" s="914" t="s">
        <v>8</v>
      </c>
      <c r="U71" s="915"/>
      <c r="V71" s="916" t="s">
        <v>9</v>
      </c>
      <c r="W71" s="916"/>
      <c r="X71" s="914" t="s">
        <v>10</v>
      </c>
      <c r="Y71" s="915"/>
      <c r="Z71" s="917" t="s">
        <v>11</v>
      </c>
      <c r="AA71" s="917"/>
      <c r="AB71" s="918" t="s">
        <v>12</v>
      </c>
      <c r="AC71" s="919"/>
      <c r="AD71" s="918" t="s">
        <v>13</v>
      </c>
      <c r="AE71" s="919"/>
      <c r="AF71" s="227" t="s">
        <v>20</v>
      </c>
      <c r="AG71" s="523" t="s">
        <v>21</v>
      </c>
      <c r="AH71" s="920" t="s">
        <v>27</v>
      </c>
    </row>
    <row r="72" spans="1:34" s="25" customFormat="1" ht="36" customHeight="1" thickBot="1">
      <c r="A72" s="926"/>
      <c r="B72" s="803"/>
      <c r="C72" s="805"/>
      <c r="D72" s="803"/>
      <c r="E72" s="803"/>
      <c r="F72" s="805"/>
      <c r="G72" s="910"/>
      <c r="H72" s="477" t="s">
        <v>23</v>
      </c>
      <c r="I72" s="478" t="s">
        <v>24</v>
      </c>
      <c r="J72" s="477" t="s">
        <v>23</v>
      </c>
      <c r="K72" s="478" t="s">
        <v>24</v>
      </c>
      <c r="L72" s="477" t="s">
        <v>23</v>
      </c>
      <c r="M72" s="478" t="s">
        <v>24</v>
      </c>
      <c r="N72" s="479" t="s">
        <v>23</v>
      </c>
      <c r="O72" s="480" t="s">
        <v>24</v>
      </c>
      <c r="P72" s="479" t="s">
        <v>23</v>
      </c>
      <c r="Q72" s="480" t="s">
        <v>24</v>
      </c>
      <c r="R72" s="479" t="s">
        <v>23</v>
      </c>
      <c r="S72" s="480" t="s">
        <v>24</v>
      </c>
      <c r="T72" s="477" t="s">
        <v>23</v>
      </c>
      <c r="U72" s="478" t="s">
        <v>24</v>
      </c>
      <c r="V72" s="477" t="s">
        <v>23</v>
      </c>
      <c r="W72" s="478" t="s">
        <v>24</v>
      </c>
      <c r="X72" s="477" t="s">
        <v>23</v>
      </c>
      <c r="Y72" s="478" t="s">
        <v>24</v>
      </c>
      <c r="Z72" s="479" t="s">
        <v>23</v>
      </c>
      <c r="AA72" s="480" t="s">
        <v>24</v>
      </c>
      <c r="AB72" s="479" t="s">
        <v>23</v>
      </c>
      <c r="AC72" s="480" t="s">
        <v>24</v>
      </c>
      <c r="AD72" s="479" t="s">
        <v>23</v>
      </c>
      <c r="AE72" s="480" t="s">
        <v>24</v>
      </c>
      <c r="AF72" s="477" t="s">
        <v>23</v>
      </c>
      <c r="AG72" s="524" t="s">
        <v>24</v>
      </c>
      <c r="AH72" s="921"/>
    </row>
    <row r="73" spans="1:34" s="25" customFormat="1" ht="191.25">
      <c r="A73" s="922">
        <v>0.15</v>
      </c>
      <c r="B73" s="576" t="s">
        <v>1298</v>
      </c>
      <c r="C73" s="385" t="s">
        <v>1069</v>
      </c>
      <c r="D73" s="573">
        <v>0.3</v>
      </c>
      <c r="E73" s="288" t="s">
        <v>1070</v>
      </c>
      <c r="F73" s="289" t="s">
        <v>1071</v>
      </c>
      <c r="G73" s="499" t="s">
        <v>1072</v>
      </c>
      <c r="H73" s="290">
        <v>0.16666666666666669</v>
      </c>
      <c r="I73" s="291"/>
      <c r="J73" s="290">
        <v>0.16666666666666669</v>
      </c>
      <c r="K73" s="291"/>
      <c r="L73" s="290">
        <v>0.16666666666666669</v>
      </c>
      <c r="M73" s="291"/>
      <c r="N73" s="290">
        <v>0.16666666666666669</v>
      </c>
      <c r="O73" s="291"/>
      <c r="P73" s="290">
        <v>0.16666666666666669</v>
      </c>
      <c r="Q73" s="291"/>
      <c r="R73" s="290">
        <v>0.16666666666666669</v>
      </c>
      <c r="S73" s="291"/>
      <c r="T73" s="290"/>
      <c r="U73" s="291"/>
      <c r="V73" s="290"/>
      <c r="W73" s="291"/>
      <c r="X73" s="290"/>
      <c r="Y73" s="291"/>
      <c r="Z73" s="290"/>
      <c r="AA73" s="291"/>
      <c r="AB73" s="290"/>
      <c r="AC73" s="291"/>
      <c r="AD73" s="290"/>
      <c r="AE73" s="292"/>
      <c r="AF73" s="81">
        <f t="shared" ref="AF73:AF78" si="14">SUM(H73+J73+L73+N73+P73+R73+T73+V73+X73+Z73+AB73+AD73)</f>
        <v>1.0000000000000002</v>
      </c>
      <c r="AG73" s="59">
        <f t="shared" ref="AG73:AG78" si="15">+I73+K73+M73+O73+Q73+S73+U73+W73+Y73+AA73+AE73</f>
        <v>0</v>
      </c>
      <c r="AH73" s="482"/>
    </row>
    <row r="74" spans="1:34" s="25" customFormat="1" ht="204">
      <c r="A74" s="922"/>
      <c r="B74" s="296" t="s">
        <v>1299</v>
      </c>
      <c r="C74" s="526" t="s">
        <v>1073</v>
      </c>
      <c r="D74" s="574">
        <v>0.15</v>
      </c>
      <c r="E74" s="295" t="s">
        <v>1074</v>
      </c>
      <c r="F74" s="296" t="s">
        <v>526</v>
      </c>
      <c r="G74" s="500" t="s">
        <v>1075</v>
      </c>
      <c r="H74" s="290"/>
      <c r="I74" s="291"/>
      <c r="J74" s="290">
        <v>0.25</v>
      </c>
      <c r="K74" s="291"/>
      <c r="L74" s="290">
        <v>0.25</v>
      </c>
      <c r="M74" s="291"/>
      <c r="N74" s="290">
        <v>0.25</v>
      </c>
      <c r="O74" s="291"/>
      <c r="P74" s="290">
        <v>0.25</v>
      </c>
      <c r="Q74" s="291"/>
      <c r="R74" s="290"/>
      <c r="S74" s="291"/>
      <c r="T74" s="290"/>
      <c r="U74" s="291"/>
      <c r="V74" s="290"/>
      <c r="W74" s="291"/>
      <c r="X74" s="290"/>
      <c r="Y74" s="291"/>
      <c r="Z74" s="290"/>
      <c r="AA74" s="291"/>
      <c r="AB74" s="290"/>
      <c r="AC74" s="291"/>
      <c r="AD74" s="290"/>
      <c r="AE74" s="292"/>
      <c r="AF74" s="81">
        <f t="shared" si="14"/>
        <v>1</v>
      </c>
      <c r="AG74" s="59">
        <f t="shared" si="15"/>
        <v>0</v>
      </c>
      <c r="AH74" s="545"/>
    </row>
    <row r="75" spans="1:34" s="25" customFormat="1" ht="102">
      <c r="A75" s="922"/>
      <c r="B75" s="576" t="s">
        <v>1300</v>
      </c>
      <c r="C75" s="294" t="s">
        <v>1076</v>
      </c>
      <c r="D75" s="574">
        <v>0.15</v>
      </c>
      <c r="E75" s="295" t="s">
        <v>1077</v>
      </c>
      <c r="F75" s="296" t="s">
        <v>526</v>
      </c>
      <c r="G75" s="500" t="s">
        <v>1078</v>
      </c>
      <c r="H75" s="290">
        <v>0.33329999999999999</v>
      </c>
      <c r="I75" s="291"/>
      <c r="J75" s="290">
        <v>0.33329999999999999</v>
      </c>
      <c r="K75" s="291"/>
      <c r="L75" s="290">
        <v>0.33329999999999999</v>
      </c>
      <c r="M75" s="291"/>
      <c r="N75" s="290"/>
      <c r="O75" s="291"/>
      <c r="P75" s="290"/>
      <c r="Q75" s="291"/>
      <c r="R75" s="290"/>
      <c r="S75" s="291"/>
      <c r="T75" s="290"/>
      <c r="U75" s="291"/>
      <c r="V75" s="290"/>
      <c r="W75" s="291"/>
      <c r="X75" s="290"/>
      <c r="Y75" s="291"/>
      <c r="Z75" s="290"/>
      <c r="AA75" s="291"/>
      <c r="AB75" s="290"/>
      <c r="AC75" s="291"/>
      <c r="AD75" s="290"/>
      <c r="AE75" s="292"/>
      <c r="AF75" s="81">
        <f t="shared" si="14"/>
        <v>0.99990000000000001</v>
      </c>
      <c r="AG75" s="59">
        <f t="shared" si="15"/>
        <v>0</v>
      </c>
      <c r="AH75" s="545"/>
    </row>
    <row r="76" spans="1:34" s="25" customFormat="1" ht="36" customHeight="1">
      <c r="A76" s="922"/>
      <c r="B76" s="296" t="s">
        <v>1301</v>
      </c>
      <c r="C76" s="294" t="s">
        <v>1079</v>
      </c>
      <c r="D76" s="574">
        <v>0.15</v>
      </c>
      <c r="E76" s="295" t="s">
        <v>1080</v>
      </c>
      <c r="F76" s="296" t="s">
        <v>526</v>
      </c>
      <c r="G76" s="500" t="s">
        <v>1081</v>
      </c>
      <c r="H76" s="290">
        <v>0.16666666666666669</v>
      </c>
      <c r="I76" s="291"/>
      <c r="J76" s="290">
        <v>0.16666666666666669</v>
      </c>
      <c r="K76" s="291"/>
      <c r="L76" s="290">
        <v>0.16666666666666669</v>
      </c>
      <c r="M76" s="291"/>
      <c r="N76" s="290">
        <v>0.16666666666666669</v>
      </c>
      <c r="O76" s="291" t="s">
        <v>1304</v>
      </c>
      <c r="P76" s="290">
        <v>0.16666666666666669</v>
      </c>
      <c r="Q76" s="291"/>
      <c r="R76" s="290">
        <v>0.16666666666666669</v>
      </c>
      <c r="S76" s="291"/>
      <c r="T76" s="290"/>
      <c r="U76" s="291"/>
      <c r="V76" s="290"/>
      <c r="W76" s="291"/>
      <c r="X76" s="290"/>
      <c r="Y76" s="291"/>
      <c r="Z76" s="290"/>
      <c r="AA76" s="291"/>
      <c r="AB76" s="290"/>
      <c r="AC76" s="291"/>
      <c r="AD76" s="290"/>
      <c r="AE76" s="292"/>
      <c r="AF76" s="81">
        <f t="shared" si="14"/>
        <v>1.0000000000000002</v>
      </c>
      <c r="AG76" s="59" t="e">
        <f t="shared" si="15"/>
        <v>#VALUE!</v>
      </c>
      <c r="AH76" s="484"/>
    </row>
    <row r="77" spans="1:34" s="25" customFormat="1" ht="204">
      <c r="A77" s="922"/>
      <c r="B77" s="576" t="s">
        <v>1302</v>
      </c>
      <c r="C77" s="294" t="s">
        <v>1082</v>
      </c>
      <c r="D77" s="574">
        <v>0.15</v>
      </c>
      <c r="E77" s="295" t="s">
        <v>1083</v>
      </c>
      <c r="F77" s="296" t="s">
        <v>526</v>
      </c>
      <c r="G77" s="500" t="s">
        <v>1084</v>
      </c>
      <c r="H77" s="290">
        <v>0.33329999999999999</v>
      </c>
      <c r="I77" s="291"/>
      <c r="J77" s="290">
        <v>0.33329999999999999</v>
      </c>
      <c r="K77" s="291"/>
      <c r="L77" s="290">
        <v>0.33329999999999999</v>
      </c>
      <c r="M77" s="291"/>
      <c r="N77" s="290"/>
      <c r="O77" s="291"/>
      <c r="P77" s="290"/>
      <c r="Q77" s="291"/>
      <c r="R77" s="290"/>
      <c r="S77" s="291"/>
      <c r="T77" s="290"/>
      <c r="U77" s="291"/>
      <c r="V77" s="290"/>
      <c r="W77" s="291"/>
      <c r="X77" s="290"/>
      <c r="Y77" s="291"/>
      <c r="Z77" s="290"/>
      <c r="AA77" s="291"/>
      <c r="AB77" s="290"/>
      <c r="AC77" s="291"/>
      <c r="AD77" s="290"/>
      <c r="AE77" s="292"/>
      <c r="AF77" s="81">
        <f t="shared" si="14"/>
        <v>0.99990000000000001</v>
      </c>
      <c r="AG77" s="59">
        <f t="shared" si="15"/>
        <v>0</v>
      </c>
      <c r="AH77" s="545"/>
    </row>
    <row r="78" spans="1:34" s="25" customFormat="1" ht="90" thickBot="1">
      <c r="A78" s="922"/>
      <c r="B78" s="296" t="s">
        <v>1303</v>
      </c>
      <c r="C78" s="392" t="s">
        <v>1085</v>
      </c>
      <c r="D78" s="575">
        <v>0.1</v>
      </c>
      <c r="E78" s="486" t="s">
        <v>1086</v>
      </c>
      <c r="F78" s="487" t="s">
        <v>526</v>
      </c>
      <c r="G78" s="502" t="s">
        <v>1087</v>
      </c>
      <c r="H78" s="290"/>
      <c r="I78" s="291"/>
      <c r="J78" s="290"/>
      <c r="K78" s="291"/>
      <c r="L78" s="290"/>
      <c r="M78" s="291"/>
      <c r="N78" s="290">
        <v>1</v>
      </c>
      <c r="O78" s="291"/>
      <c r="P78" s="290"/>
      <c r="Q78" s="291"/>
      <c r="R78" s="290"/>
      <c r="S78" s="291"/>
      <c r="T78" s="290"/>
      <c r="U78" s="291"/>
      <c r="V78" s="290"/>
      <c r="W78" s="291"/>
      <c r="X78" s="290"/>
      <c r="Y78" s="291"/>
      <c r="Z78" s="290"/>
      <c r="AA78" s="291"/>
      <c r="AB78" s="290"/>
      <c r="AC78" s="291"/>
      <c r="AD78" s="290"/>
      <c r="AE78" s="292"/>
      <c r="AF78" s="81">
        <f t="shared" si="14"/>
        <v>1</v>
      </c>
      <c r="AG78" s="59">
        <f t="shared" si="15"/>
        <v>0</v>
      </c>
      <c r="AH78" s="701"/>
    </row>
    <row r="79" spans="1:34" s="25" customFormat="1" ht="36" customHeight="1">
      <c r="A79" s="23">
        <f>+A73+A63+A48+A39+A30+A19</f>
        <v>1</v>
      </c>
      <c r="B79" s="22"/>
      <c r="C79" s="99"/>
      <c r="D79" s="23">
        <f>SUM(D73:D78)</f>
        <v>1</v>
      </c>
      <c r="E79" s="99"/>
      <c r="F79" s="99"/>
      <c r="G79" s="9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20"/>
      <c r="AG79" s="20"/>
      <c r="AH79" s="24"/>
    </row>
    <row r="80" spans="1:34" s="25" customFormat="1" ht="36" customHeight="1" thickBot="1">
      <c r="A80" s="23"/>
      <c r="B80" s="22"/>
      <c r="C80" s="99"/>
      <c r="D80" s="23"/>
      <c r="E80" s="99"/>
      <c r="F80" s="99"/>
      <c r="G80" s="9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20"/>
      <c r="AG80" s="20"/>
      <c r="AH80" s="24"/>
    </row>
    <row r="81" spans="1:34" ht="21" thickBot="1">
      <c r="A81" s="820"/>
      <c r="B81" s="821"/>
      <c r="C81" s="826" t="s">
        <v>41</v>
      </c>
      <c r="D81" s="827"/>
      <c r="E81" s="827"/>
      <c r="F81" s="827"/>
      <c r="G81" s="827"/>
      <c r="H81" s="827"/>
      <c r="I81" s="827"/>
      <c r="J81" s="827"/>
      <c r="K81" s="827"/>
      <c r="L81" s="827"/>
      <c r="M81" s="827"/>
      <c r="N81" s="827"/>
      <c r="O81" s="827"/>
      <c r="P81" s="827"/>
      <c r="Q81" s="827"/>
      <c r="R81" s="827"/>
      <c r="S81" s="827"/>
      <c r="T81" s="827"/>
      <c r="U81" s="827"/>
      <c r="V81" s="827"/>
      <c r="W81" s="827"/>
      <c r="X81" s="827"/>
      <c r="Y81" s="827"/>
      <c r="Z81" s="827"/>
      <c r="AA81" s="827"/>
      <c r="AB81" s="827"/>
      <c r="AC81" s="827"/>
      <c r="AD81" s="827"/>
      <c r="AE81" s="827"/>
      <c r="AF81" s="827"/>
      <c r="AG81" s="827"/>
      <c r="AH81" s="828"/>
    </row>
    <row r="82" spans="1:34" ht="15.75" thickBot="1">
      <c r="A82" s="822"/>
      <c r="B82" s="823"/>
      <c r="C82" s="650" t="s">
        <v>30</v>
      </c>
      <c r="D82" s="14"/>
      <c r="E82" s="653"/>
      <c r="F82" s="654"/>
      <c r="G82" s="654"/>
      <c r="H82" s="14"/>
      <c r="I82" s="15"/>
      <c r="J82" s="16"/>
      <c r="K82" s="16"/>
      <c r="L82" s="16"/>
      <c r="M82" s="16"/>
      <c r="N82" s="16"/>
      <c r="O82" s="16"/>
      <c r="P82" s="16"/>
      <c r="Q82" s="16"/>
      <c r="R82" s="16"/>
      <c r="S82" s="17"/>
      <c r="T82" s="829" t="s">
        <v>39</v>
      </c>
      <c r="U82" s="830"/>
      <c r="V82" s="830"/>
      <c r="W82" s="830"/>
      <c r="X82" s="830"/>
      <c r="Y82" s="830"/>
      <c r="Z82" s="830"/>
      <c r="AA82" s="830"/>
      <c r="AB82" s="830"/>
      <c r="AC82" s="830"/>
      <c r="AD82" s="830"/>
      <c r="AE82" s="830"/>
      <c r="AF82" s="830"/>
      <c r="AG82" s="830"/>
      <c r="AH82" s="831"/>
    </row>
    <row r="83" spans="1:34" ht="15.75" thickBot="1">
      <c r="A83" s="824"/>
      <c r="B83" s="825"/>
      <c r="C83" s="829" t="s">
        <v>36</v>
      </c>
      <c r="D83" s="830"/>
      <c r="E83" s="830"/>
      <c r="F83" s="830"/>
      <c r="G83" s="830"/>
      <c r="H83" s="830"/>
      <c r="I83" s="830"/>
      <c r="J83" s="830"/>
      <c r="K83" s="830"/>
      <c r="L83" s="830"/>
      <c r="M83" s="830"/>
      <c r="N83" s="830"/>
      <c r="O83" s="830"/>
      <c r="P83" s="830"/>
      <c r="Q83" s="830"/>
      <c r="R83" s="830"/>
      <c r="S83" s="830"/>
      <c r="T83" s="830"/>
      <c r="U83" s="830"/>
      <c r="V83" s="830"/>
      <c r="W83" s="830"/>
      <c r="X83" s="830"/>
      <c r="Y83" s="830"/>
      <c r="Z83" s="830"/>
      <c r="AA83" s="830"/>
      <c r="AB83" s="830"/>
      <c r="AC83" s="830"/>
      <c r="AD83" s="830"/>
      <c r="AE83" s="830"/>
      <c r="AF83" s="830"/>
      <c r="AG83" s="830"/>
      <c r="AH83" s="831"/>
    </row>
    <row r="84" spans="1:34" ht="15.75" thickBot="1">
      <c r="A84" s="6"/>
      <c r="B84" s="6"/>
      <c r="C84" s="651"/>
      <c r="D84" s="6"/>
      <c r="E84" s="651"/>
      <c r="F84" s="655"/>
      <c r="G84" s="655"/>
      <c r="H84" s="7"/>
      <c r="I84" s="7"/>
      <c r="J84" s="7"/>
      <c r="K84" s="7"/>
      <c r="L84" s="8"/>
      <c r="M84" s="8"/>
      <c r="N84" s="8"/>
      <c r="O84" s="8"/>
      <c r="P84" s="8"/>
      <c r="Q84" s="8"/>
      <c r="R84" s="8"/>
      <c r="S84" s="8"/>
      <c r="T84" s="8"/>
      <c r="U84" s="8"/>
      <c r="V84" s="8"/>
      <c r="W84" s="8"/>
      <c r="X84" s="8"/>
      <c r="Y84" s="8"/>
      <c r="Z84" s="8"/>
      <c r="AA84" s="8"/>
      <c r="AB84" s="8"/>
      <c r="AC84" s="8"/>
      <c r="AD84" s="8"/>
      <c r="AE84" s="8"/>
      <c r="AF84" s="8"/>
      <c r="AG84" s="8"/>
      <c r="AH84" s="689"/>
    </row>
    <row r="85" spans="1:34" ht="15">
      <c r="A85" s="832" t="s">
        <v>29</v>
      </c>
      <c r="B85" s="833"/>
      <c r="C85" s="834" t="s">
        <v>14</v>
      </c>
      <c r="D85" s="835"/>
      <c r="E85" s="835"/>
      <c r="F85" s="835"/>
      <c r="G85" s="835"/>
      <c r="H85" s="835"/>
      <c r="I85" s="836"/>
      <c r="J85" s="837" t="s">
        <v>42</v>
      </c>
      <c r="K85" s="838"/>
      <c r="L85" s="838"/>
      <c r="M85" s="838"/>
      <c r="N85" s="838"/>
      <c r="O85" s="838"/>
      <c r="P85" s="838"/>
      <c r="Q85" s="838"/>
      <c r="R85" s="838"/>
      <c r="S85" s="838"/>
      <c r="T85" s="838"/>
      <c r="U85" s="838"/>
      <c r="V85" s="838"/>
      <c r="W85" s="838"/>
      <c r="X85" s="838"/>
      <c r="Y85" s="838"/>
      <c r="Z85" s="838"/>
      <c r="AA85" s="838"/>
      <c r="AB85" s="838"/>
      <c r="AC85" s="838"/>
      <c r="AD85" s="838"/>
      <c r="AE85" s="838"/>
      <c r="AF85" s="838"/>
      <c r="AG85" s="838"/>
      <c r="AH85" s="839"/>
    </row>
    <row r="86" spans="1:34" ht="15">
      <c r="A86" s="840">
        <v>2015</v>
      </c>
      <c r="B86" s="841"/>
      <c r="C86" s="844" t="s">
        <v>0</v>
      </c>
      <c r="D86" s="845"/>
      <c r="E86" s="845"/>
      <c r="F86" s="845"/>
      <c r="G86" s="845"/>
      <c r="H86" s="845"/>
      <c r="I86" s="846"/>
      <c r="J86" s="847" t="s">
        <v>46</v>
      </c>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9"/>
    </row>
    <row r="87" spans="1:34" ht="15.75" thickBot="1">
      <c r="A87" s="842"/>
      <c r="B87" s="843"/>
      <c r="C87" s="850" t="s">
        <v>1</v>
      </c>
      <c r="D87" s="851"/>
      <c r="E87" s="851"/>
      <c r="F87" s="851"/>
      <c r="G87" s="851"/>
      <c r="H87" s="851"/>
      <c r="I87" s="852"/>
      <c r="J87" s="853" t="s">
        <v>44</v>
      </c>
      <c r="K87" s="854"/>
      <c r="L87" s="854"/>
      <c r="M87" s="854"/>
      <c r="N87" s="854"/>
      <c r="O87" s="854"/>
      <c r="P87" s="854"/>
      <c r="Q87" s="854"/>
      <c r="R87" s="854"/>
      <c r="S87" s="854"/>
      <c r="T87" s="854"/>
      <c r="U87" s="854"/>
      <c r="V87" s="854"/>
      <c r="W87" s="854"/>
      <c r="X87" s="854"/>
      <c r="Y87" s="854"/>
      <c r="Z87" s="854"/>
      <c r="AA87" s="854"/>
      <c r="AB87" s="854"/>
      <c r="AC87" s="854"/>
      <c r="AD87" s="854"/>
      <c r="AE87" s="854"/>
      <c r="AF87" s="854"/>
      <c r="AG87" s="854"/>
      <c r="AH87" s="855"/>
    </row>
    <row r="88" spans="1:34" ht="15" thickBot="1">
      <c r="A88" s="9"/>
      <c r="B88" s="9"/>
      <c r="D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581"/>
    </row>
    <row r="89" spans="1:34" ht="15" customHeight="1">
      <c r="A89" s="856" t="s">
        <v>26</v>
      </c>
      <c r="B89" s="859" t="s">
        <v>19</v>
      </c>
      <c r="C89" s="860"/>
      <c r="D89" s="944" t="s">
        <v>217</v>
      </c>
      <c r="E89" s="945"/>
      <c r="F89" s="945"/>
      <c r="G89" s="945"/>
      <c r="H89" s="945"/>
      <c r="I89" s="945"/>
      <c r="J89" s="945"/>
      <c r="K89" s="945"/>
      <c r="L89" s="945"/>
      <c r="M89" s="945"/>
      <c r="N89" s="945"/>
      <c r="O89" s="945"/>
      <c r="P89" s="945"/>
      <c r="Q89" s="945"/>
      <c r="R89" s="945"/>
      <c r="S89" s="946"/>
      <c r="T89" s="864" t="s">
        <v>25</v>
      </c>
      <c r="U89" s="865"/>
      <c r="V89" s="866"/>
      <c r="W89" s="873" t="s">
        <v>28</v>
      </c>
      <c r="X89" s="874"/>
      <c r="Y89" s="1171" t="s">
        <v>47</v>
      </c>
      <c r="Z89" s="1172"/>
      <c r="AA89" s="1172"/>
      <c r="AB89" s="1172"/>
      <c r="AC89" s="1172"/>
      <c r="AD89" s="1172"/>
      <c r="AE89" s="1172"/>
      <c r="AF89" s="1172"/>
      <c r="AG89" s="1172"/>
      <c r="AH89" s="1173"/>
    </row>
    <row r="90" spans="1:34" ht="28.5" customHeight="1">
      <c r="A90" s="857"/>
      <c r="B90" s="883" t="s">
        <v>15</v>
      </c>
      <c r="C90" s="884"/>
      <c r="D90" s="953" t="s">
        <v>218</v>
      </c>
      <c r="E90" s="954"/>
      <c r="F90" s="954"/>
      <c r="G90" s="954"/>
      <c r="H90" s="954"/>
      <c r="I90" s="954"/>
      <c r="J90" s="954"/>
      <c r="K90" s="954"/>
      <c r="L90" s="954"/>
      <c r="M90" s="954"/>
      <c r="N90" s="954"/>
      <c r="O90" s="954"/>
      <c r="P90" s="954"/>
      <c r="Q90" s="954"/>
      <c r="R90" s="954"/>
      <c r="S90" s="955"/>
      <c r="T90" s="867"/>
      <c r="U90" s="868"/>
      <c r="V90" s="869"/>
      <c r="W90" s="875"/>
      <c r="X90" s="876"/>
      <c r="Y90" s="1174"/>
      <c r="Z90" s="1175"/>
      <c r="AA90" s="1175"/>
      <c r="AB90" s="1175"/>
      <c r="AC90" s="1175"/>
      <c r="AD90" s="1175"/>
      <c r="AE90" s="1175"/>
      <c r="AF90" s="1175"/>
      <c r="AG90" s="1175"/>
      <c r="AH90" s="1176"/>
    </row>
    <row r="91" spans="1:34" ht="15" customHeight="1">
      <c r="A91" s="857"/>
      <c r="B91" s="883" t="s">
        <v>16</v>
      </c>
      <c r="C91" s="884"/>
      <c r="D91" s="953" t="s">
        <v>219</v>
      </c>
      <c r="E91" s="954"/>
      <c r="F91" s="954"/>
      <c r="G91" s="954"/>
      <c r="H91" s="954"/>
      <c r="I91" s="954"/>
      <c r="J91" s="954"/>
      <c r="K91" s="954"/>
      <c r="L91" s="954"/>
      <c r="M91" s="954"/>
      <c r="N91" s="954"/>
      <c r="O91" s="954"/>
      <c r="P91" s="954"/>
      <c r="Q91" s="954"/>
      <c r="R91" s="954"/>
      <c r="S91" s="955"/>
      <c r="T91" s="867"/>
      <c r="U91" s="868"/>
      <c r="V91" s="869"/>
      <c r="W91" s="888" t="s">
        <v>17</v>
      </c>
      <c r="X91" s="889"/>
      <c r="Y91" s="1177" t="s">
        <v>318</v>
      </c>
      <c r="Z91" s="1178"/>
      <c r="AA91" s="1178"/>
      <c r="AB91" s="1178"/>
      <c r="AC91" s="1178"/>
      <c r="AD91" s="1178"/>
      <c r="AE91" s="1178"/>
      <c r="AF91" s="1178"/>
      <c r="AG91" s="1178"/>
      <c r="AH91" s="1179"/>
    </row>
    <row r="92" spans="1:34" ht="15.75" thickBot="1">
      <c r="A92" s="858"/>
      <c r="B92" s="898" t="s">
        <v>18</v>
      </c>
      <c r="C92" s="899"/>
      <c r="D92" s="1183" t="s">
        <v>220</v>
      </c>
      <c r="E92" s="1184"/>
      <c r="F92" s="1184"/>
      <c r="G92" s="1184"/>
      <c r="H92" s="1184"/>
      <c r="I92" s="1184"/>
      <c r="J92" s="1184"/>
      <c r="K92" s="1184"/>
      <c r="L92" s="1184"/>
      <c r="M92" s="1184"/>
      <c r="N92" s="1184"/>
      <c r="O92" s="1184"/>
      <c r="P92" s="1184"/>
      <c r="Q92" s="1184"/>
      <c r="R92" s="1184"/>
      <c r="S92" s="1185"/>
      <c r="T92" s="870"/>
      <c r="U92" s="871"/>
      <c r="V92" s="872"/>
      <c r="W92" s="890"/>
      <c r="X92" s="891"/>
      <c r="Y92" s="1180"/>
      <c r="Z92" s="1181"/>
      <c r="AA92" s="1181"/>
      <c r="AB92" s="1181"/>
      <c r="AC92" s="1181"/>
      <c r="AD92" s="1181"/>
      <c r="AE92" s="1181"/>
      <c r="AF92" s="1181"/>
      <c r="AG92" s="1181"/>
      <c r="AH92" s="1182"/>
    </row>
    <row r="93" spans="1:34" ht="15" thickBot="1">
      <c r="A93" s="9"/>
      <c r="B93" s="9"/>
      <c r="D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581"/>
    </row>
    <row r="94" spans="1:34" ht="15" customHeight="1">
      <c r="A94" s="727" t="s">
        <v>183</v>
      </c>
      <c r="B94" s="728"/>
      <c r="C94" s="729"/>
      <c r="D94" s="237" t="s">
        <v>48</v>
      </c>
      <c r="E94" s="658"/>
      <c r="F94" s="659"/>
      <c r="G94" s="659"/>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6"/>
      <c r="AH94" s="702"/>
    </row>
    <row r="95" spans="1:34" ht="30" customHeight="1" thickBot="1">
      <c r="A95" s="1145" t="s">
        <v>22</v>
      </c>
      <c r="B95" s="1146"/>
      <c r="C95" s="1147"/>
      <c r="D95" s="753" t="s">
        <v>1387</v>
      </c>
      <c r="E95" s="754"/>
      <c r="F95" s="754"/>
      <c r="G95" s="755"/>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690"/>
    </row>
    <row r="96" spans="1:34" ht="13.5" customHeight="1" thickBot="1">
      <c r="A96" s="737" t="s">
        <v>37</v>
      </c>
      <c r="B96" s="737" t="s">
        <v>35</v>
      </c>
      <c r="C96" s="738" t="s">
        <v>31</v>
      </c>
      <c r="D96" s="738" t="s">
        <v>38</v>
      </c>
      <c r="E96" s="738" t="s">
        <v>33</v>
      </c>
      <c r="F96" s="739" t="s">
        <v>40</v>
      </c>
      <c r="G96" s="816" t="s">
        <v>34</v>
      </c>
      <c r="H96" s="744" t="s">
        <v>2</v>
      </c>
      <c r="I96" s="743"/>
      <c r="J96" s="744" t="s">
        <v>3</v>
      </c>
      <c r="K96" s="744"/>
      <c r="L96" s="742" t="s">
        <v>4</v>
      </c>
      <c r="M96" s="743"/>
      <c r="N96" s="744" t="s">
        <v>5</v>
      </c>
      <c r="O96" s="744"/>
      <c r="P96" s="742" t="s">
        <v>6</v>
      </c>
      <c r="Q96" s="743"/>
      <c r="R96" s="744" t="s">
        <v>7</v>
      </c>
      <c r="S96" s="744"/>
      <c r="T96" s="742" t="s">
        <v>8</v>
      </c>
      <c r="U96" s="743"/>
      <c r="V96" s="744" t="s">
        <v>9</v>
      </c>
      <c r="W96" s="744"/>
      <c r="X96" s="742" t="s">
        <v>10</v>
      </c>
      <c r="Y96" s="743"/>
      <c r="Z96" s="744" t="s">
        <v>11</v>
      </c>
      <c r="AA96" s="744"/>
      <c r="AB96" s="742" t="s">
        <v>12</v>
      </c>
      <c r="AC96" s="743"/>
      <c r="AD96" s="744" t="s">
        <v>13</v>
      </c>
      <c r="AE96" s="744"/>
      <c r="AF96" s="745" t="s">
        <v>20</v>
      </c>
      <c r="AG96" s="745" t="s">
        <v>21</v>
      </c>
      <c r="AH96" s="747" t="s">
        <v>27</v>
      </c>
    </row>
    <row r="97" spans="1:34" ht="24.75" customHeight="1" thickBot="1">
      <c r="A97" s="737"/>
      <c r="B97" s="737"/>
      <c r="C97" s="738"/>
      <c r="D97" s="738"/>
      <c r="E97" s="738"/>
      <c r="F97" s="815"/>
      <c r="G97" s="816"/>
      <c r="H97" s="64" t="s">
        <v>23</v>
      </c>
      <c r="I97" s="27" t="s">
        <v>24</v>
      </c>
      <c r="J97" s="26" t="s">
        <v>23</v>
      </c>
      <c r="K97" s="27" t="s">
        <v>24</v>
      </c>
      <c r="L97" s="26" t="s">
        <v>23</v>
      </c>
      <c r="M97" s="27" t="s">
        <v>24</v>
      </c>
      <c r="N97" s="26" t="s">
        <v>23</v>
      </c>
      <c r="O97" s="27" t="s">
        <v>24</v>
      </c>
      <c r="P97" s="26" t="s">
        <v>23</v>
      </c>
      <c r="Q97" s="27" t="s">
        <v>24</v>
      </c>
      <c r="R97" s="26" t="s">
        <v>23</v>
      </c>
      <c r="S97" s="27" t="s">
        <v>24</v>
      </c>
      <c r="T97" s="26" t="s">
        <v>23</v>
      </c>
      <c r="U97" s="27" t="s">
        <v>24</v>
      </c>
      <c r="V97" s="26" t="s">
        <v>23</v>
      </c>
      <c r="W97" s="27" t="s">
        <v>24</v>
      </c>
      <c r="X97" s="26" t="s">
        <v>23</v>
      </c>
      <c r="Y97" s="27" t="s">
        <v>24</v>
      </c>
      <c r="Z97" s="26" t="s">
        <v>23</v>
      </c>
      <c r="AA97" s="27" t="s">
        <v>24</v>
      </c>
      <c r="AB97" s="26" t="s">
        <v>23</v>
      </c>
      <c r="AC97" s="27" t="s">
        <v>24</v>
      </c>
      <c r="AD97" s="26" t="s">
        <v>23</v>
      </c>
      <c r="AE97" s="27" t="s">
        <v>24</v>
      </c>
      <c r="AF97" s="746"/>
      <c r="AG97" s="746"/>
      <c r="AH97" s="818"/>
    </row>
    <row r="98" spans="1:34" ht="204">
      <c r="A98" s="1167">
        <v>0.1</v>
      </c>
      <c r="B98" s="28" t="s">
        <v>429</v>
      </c>
      <c r="C98" s="563" t="s">
        <v>49</v>
      </c>
      <c r="D98" s="93">
        <v>0.5</v>
      </c>
      <c r="E98" s="564" t="s">
        <v>50</v>
      </c>
      <c r="F98" s="29" t="s">
        <v>51</v>
      </c>
      <c r="G98" s="29" t="s">
        <v>52</v>
      </c>
      <c r="H98" s="70">
        <v>1</v>
      </c>
      <c r="I98" s="71"/>
      <c r="J98" s="70"/>
      <c r="K98" s="71"/>
      <c r="L98" s="70"/>
      <c r="M98" s="71"/>
      <c r="N98" s="70"/>
      <c r="O98" s="71"/>
      <c r="P98" s="70"/>
      <c r="Q98" s="71"/>
      <c r="R98" s="70"/>
      <c r="S98" s="71"/>
      <c r="T98" s="70"/>
      <c r="U98" s="71"/>
      <c r="V98" s="70"/>
      <c r="W98" s="71"/>
      <c r="X98" s="70"/>
      <c r="Y98" s="71"/>
      <c r="Z98" s="70"/>
      <c r="AA98" s="71"/>
      <c r="AB98" s="70"/>
      <c r="AC98" s="71"/>
      <c r="AD98" s="70"/>
      <c r="AE98" s="71"/>
      <c r="AF98" s="58">
        <f>+H98+J98+L98+N98+P98+R98+T98+V98+X98+Z98+AB98+AD98</f>
        <v>1</v>
      </c>
      <c r="AG98" s="72">
        <f>+I98+K98+M98+O98+Q98+S98+U98+W98+Y98+AA98+AC98+AE98</f>
        <v>0</v>
      </c>
      <c r="AH98" s="703"/>
    </row>
    <row r="99" spans="1:34" ht="204">
      <c r="A99" s="1168"/>
      <c r="B99" s="28" t="s">
        <v>430</v>
      </c>
      <c r="C99" s="563" t="s">
        <v>53</v>
      </c>
      <c r="D99" s="93">
        <v>0.5</v>
      </c>
      <c r="E99" s="564" t="s">
        <v>50</v>
      </c>
      <c r="F99" s="29" t="s">
        <v>54</v>
      </c>
      <c r="G99" s="29" t="s">
        <v>52</v>
      </c>
      <c r="H99" s="70">
        <v>1</v>
      </c>
      <c r="I99" s="71"/>
      <c r="J99" s="70"/>
      <c r="K99" s="71"/>
      <c r="L99" s="70"/>
      <c r="M99" s="71"/>
      <c r="N99" s="70"/>
      <c r="O99" s="71"/>
      <c r="P99" s="70"/>
      <c r="Q99" s="71"/>
      <c r="R99" s="70"/>
      <c r="S99" s="71"/>
      <c r="T99" s="70"/>
      <c r="U99" s="71"/>
      <c r="V99" s="70"/>
      <c r="W99" s="71"/>
      <c r="X99" s="70"/>
      <c r="Y99" s="71"/>
      <c r="Z99" s="70"/>
      <c r="AA99" s="71"/>
      <c r="AB99" s="70"/>
      <c r="AC99" s="71"/>
      <c r="AD99" s="70"/>
      <c r="AE99" s="71"/>
      <c r="AF99" s="58">
        <f>+H99+J99+L99+N99+P99+R99+T99+V99+X99+Z99+AB99+AD99</f>
        <v>1</v>
      </c>
      <c r="AG99" s="72">
        <f>+I99+K99+M99+O99+Q99+S99+U99+W99+Y99+AA99+AC99+AE99</f>
        <v>0</v>
      </c>
      <c r="AH99" s="693"/>
    </row>
    <row r="100" spans="1:34" ht="23.25">
      <c r="A100" s="22"/>
      <c r="B100" s="22"/>
      <c r="C100" s="99"/>
      <c r="D100" s="23">
        <f>SUM(D98:D99)</f>
        <v>1</v>
      </c>
      <c r="E100" s="99"/>
      <c r="F100" s="99"/>
      <c r="G100" s="9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20"/>
      <c r="AG100" s="20"/>
      <c r="AH100" s="24"/>
    </row>
    <row r="101" spans="1:34" ht="13.5" thickBot="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4" ht="27.75" customHeight="1">
      <c r="A102" s="727" t="s">
        <v>189</v>
      </c>
      <c r="B102" s="728"/>
      <c r="C102" s="729"/>
      <c r="D102" s="727" t="s">
        <v>55</v>
      </c>
      <c r="E102" s="728"/>
      <c r="F102" s="728"/>
      <c r="G102" s="728"/>
      <c r="H102" s="728"/>
      <c r="I102" s="728"/>
      <c r="J102" s="728"/>
      <c r="K102" s="728"/>
      <c r="L102" s="728"/>
      <c r="M102" s="728"/>
      <c r="N102" s="728"/>
      <c r="O102" s="728"/>
      <c r="P102" s="728"/>
      <c r="Q102" s="728"/>
      <c r="R102" s="728"/>
      <c r="S102" s="728"/>
      <c r="T102" s="728"/>
      <c r="U102" s="728"/>
      <c r="V102" s="728"/>
      <c r="W102" s="728"/>
      <c r="X102" s="728"/>
      <c r="Y102" s="728"/>
      <c r="Z102" s="728"/>
      <c r="AA102" s="728"/>
      <c r="AB102" s="728"/>
      <c r="AC102" s="728"/>
      <c r="AD102" s="728"/>
      <c r="AE102" s="728"/>
      <c r="AF102" s="11"/>
      <c r="AG102" s="11"/>
      <c r="AH102" s="673"/>
    </row>
    <row r="103" spans="1:34" ht="15.75" thickBot="1">
      <c r="A103" s="733" t="s">
        <v>22</v>
      </c>
      <c r="B103" s="734"/>
      <c r="C103" s="735"/>
      <c r="D103" s="753" t="s">
        <v>1387</v>
      </c>
      <c r="E103" s="754"/>
      <c r="F103" s="754"/>
      <c r="G103" s="755"/>
      <c r="H103" s="12"/>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690"/>
    </row>
    <row r="104" spans="1:34" ht="21" customHeight="1" thickBot="1">
      <c r="A104" s="737" t="s">
        <v>37</v>
      </c>
      <c r="B104" s="737" t="s">
        <v>35</v>
      </c>
      <c r="C104" s="738" t="s">
        <v>31</v>
      </c>
      <c r="D104" s="738" t="s">
        <v>32</v>
      </c>
      <c r="E104" s="738" t="s">
        <v>33</v>
      </c>
      <c r="F104" s="740" t="s">
        <v>40</v>
      </c>
      <c r="G104" s="738" t="s">
        <v>34</v>
      </c>
      <c r="H104" s="742" t="s">
        <v>2</v>
      </c>
      <c r="I104" s="743"/>
      <c r="J104" s="744" t="s">
        <v>3</v>
      </c>
      <c r="K104" s="744"/>
      <c r="L104" s="742" t="s">
        <v>4</v>
      </c>
      <c r="M104" s="743"/>
      <c r="N104" s="744" t="s">
        <v>5</v>
      </c>
      <c r="O104" s="744"/>
      <c r="P104" s="742" t="s">
        <v>6</v>
      </c>
      <c r="Q104" s="743"/>
      <c r="R104" s="744" t="s">
        <v>7</v>
      </c>
      <c r="S104" s="744"/>
      <c r="T104" s="742" t="s">
        <v>8</v>
      </c>
      <c r="U104" s="743"/>
      <c r="V104" s="744" t="s">
        <v>9</v>
      </c>
      <c r="W104" s="744"/>
      <c r="X104" s="742" t="s">
        <v>10</v>
      </c>
      <c r="Y104" s="743"/>
      <c r="Z104" s="744" t="s">
        <v>11</v>
      </c>
      <c r="AA104" s="744"/>
      <c r="AB104" s="742" t="s">
        <v>12</v>
      </c>
      <c r="AC104" s="743"/>
      <c r="AD104" s="744" t="s">
        <v>13</v>
      </c>
      <c r="AE104" s="744"/>
      <c r="AF104" s="745" t="s">
        <v>20</v>
      </c>
      <c r="AG104" s="745" t="s">
        <v>21</v>
      </c>
      <c r="AH104" s="747" t="s">
        <v>27</v>
      </c>
    </row>
    <row r="105" spans="1:34" ht="21" customHeight="1" thickBot="1">
      <c r="A105" s="737"/>
      <c r="B105" s="737"/>
      <c r="C105" s="739"/>
      <c r="D105" s="739"/>
      <c r="E105" s="739"/>
      <c r="F105" s="741"/>
      <c r="G105" s="739"/>
      <c r="H105" s="26" t="s">
        <v>23</v>
      </c>
      <c r="I105" s="27" t="s">
        <v>24</v>
      </c>
      <c r="J105" s="26" t="s">
        <v>23</v>
      </c>
      <c r="K105" s="27" t="s">
        <v>24</v>
      </c>
      <c r="L105" s="26" t="s">
        <v>23</v>
      </c>
      <c r="M105" s="27" t="s">
        <v>24</v>
      </c>
      <c r="N105" s="26" t="s">
        <v>23</v>
      </c>
      <c r="O105" s="27" t="s">
        <v>24</v>
      </c>
      <c r="P105" s="26" t="s">
        <v>23</v>
      </c>
      <c r="Q105" s="27" t="s">
        <v>24</v>
      </c>
      <c r="R105" s="26" t="s">
        <v>23</v>
      </c>
      <c r="S105" s="27" t="s">
        <v>24</v>
      </c>
      <c r="T105" s="26" t="s">
        <v>23</v>
      </c>
      <c r="U105" s="27" t="s">
        <v>24</v>
      </c>
      <c r="V105" s="26" t="s">
        <v>23</v>
      </c>
      <c r="W105" s="27" t="s">
        <v>24</v>
      </c>
      <c r="X105" s="26" t="s">
        <v>23</v>
      </c>
      <c r="Y105" s="27" t="s">
        <v>24</v>
      </c>
      <c r="Z105" s="26" t="s">
        <v>23</v>
      </c>
      <c r="AA105" s="27" t="s">
        <v>24</v>
      </c>
      <c r="AB105" s="26" t="s">
        <v>23</v>
      </c>
      <c r="AC105" s="27" t="s">
        <v>24</v>
      </c>
      <c r="AD105" s="26" t="s">
        <v>23</v>
      </c>
      <c r="AE105" s="27" t="s">
        <v>24</v>
      </c>
      <c r="AF105" s="746"/>
      <c r="AG105" s="746"/>
      <c r="AH105" s="748"/>
    </row>
    <row r="106" spans="1:34" ht="306">
      <c r="A106" s="965">
        <v>0.3</v>
      </c>
      <c r="B106" s="41" t="s">
        <v>435</v>
      </c>
      <c r="C106" s="562" t="s">
        <v>56</v>
      </c>
      <c r="D106" s="49">
        <v>0.14000000000000001</v>
      </c>
      <c r="E106" s="562" t="s">
        <v>57</v>
      </c>
      <c r="F106" s="51">
        <v>120000000</v>
      </c>
      <c r="G106" s="140" t="s">
        <v>52</v>
      </c>
      <c r="H106" s="70"/>
      <c r="I106" s="71"/>
      <c r="J106" s="70">
        <v>0.33</v>
      </c>
      <c r="K106" s="71"/>
      <c r="L106" s="70">
        <v>0.33</v>
      </c>
      <c r="M106" s="71"/>
      <c r="N106" s="70">
        <v>0.34</v>
      </c>
      <c r="O106" s="71"/>
      <c r="P106" s="70"/>
      <c r="Q106" s="71"/>
      <c r="R106" s="70"/>
      <c r="S106" s="71"/>
      <c r="T106" s="70"/>
      <c r="U106" s="71"/>
      <c r="V106" s="70"/>
      <c r="W106" s="71"/>
      <c r="X106" s="70"/>
      <c r="Y106" s="71"/>
      <c r="Z106" s="70"/>
      <c r="AA106" s="71"/>
      <c r="AB106" s="70"/>
      <c r="AC106" s="71"/>
      <c r="AD106" s="70"/>
      <c r="AE106" s="71"/>
      <c r="AF106" s="58">
        <f t="shared" ref="AF106:AF112" si="16">+H106+J106+L106+N106+P106+R106+T106+V106+X106+Z106+AB106+AD106</f>
        <v>1</v>
      </c>
      <c r="AG106" s="72">
        <f t="shared" ref="AG106:AG112" si="17">+I106+K106+M106+O106+Q106+S106+U106+W106+Y106+AA106+AC106+AE106</f>
        <v>0</v>
      </c>
      <c r="AH106" s="692"/>
    </row>
    <row r="107" spans="1:34" ht="306">
      <c r="A107" s="966"/>
      <c r="B107" s="28" t="s">
        <v>436</v>
      </c>
      <c r="C107" s="563" t="s">
        <v>58</v>
      </c>
      <c r="D107" s="93">
        <v>0.14000000000000001</v>
      </c>
      <c r="E107" s="563" t="s">
        <v>57</v>
      </c>
      <c r="F107" s="52">
        <v>130000000</v>
      </c>
      <c r="G107" s="29" t="s">
        <v>52</v>
      </c>
      <c r="H107" s="70"/>
      <c r="I107" s="71"/>
      <c r="J107" s="70">
        <v>0.33</v>
      </c>
      <c r="K107" s="71"/>
      <c r="L107" s="70">
        <v>0.33</v>
      </c>
      <c r="M107" s="71"/>
      <c r="N107" s="70">
        <v>0.33</v>
      </c>
      <c r="O107" s="71"/>
      <c r="P107" s="70"/>
      <c r="Q107" s="71"/>
      <c r="R107" s="70"/>
      <c r="S107" s="71"/>
      <c r="T107" s="70"/>
      <c r="U107" s="71"/>
      <c r="V107" s="70"/>
      <c r="W107" s="71"/>
      <c r="X107" s="70"/>
      <c r="Y107" s="71"/>
      <c r="Z107" s="70"/>
      <c r="AA107" s="71"/>
      <c r="AB107" s="70"/>
      <c r="AC107" s="71"/>
      <c r="AD107" s="70"/>
      <c r="AE107" s="71"/>
      <c r="AF107" s="69">
        <f t="shared" si="16"/>
        <v>0.99</v>
      </c>
      <c r="AG107" s="72">
        <f t="shared" si="17"/>
        <v>0</v>
      </c>
      <c r="AH107" s="693"/>
    </row>
    <row r="108" spans="1:34" ht="306">
      <c r="A108" s="966"/>
      <c r="B108" s="28" t="s">
        <v>437</v>
      </c>
      <c r="C108" s="563" t="s">
        <v>59</v>
      </c>
      <c r="D108" s="93">
        <v>0.14000000000000001</v>
      </c>
      <c r="E108" s="563" t="s">
        <v>57</v>
      </c>
      <c r="F108" s="52">
        <v>55000000</v>
      </c>
      <c r="G108" s="29" t="s">
        <v>52</v>
      </c>
      <c r="H108" s="70"/>
      <c r="I108" s="71"/>
      <c r="J108" s="70">
        <v>0.33</v>
      </c>
      <c r="K108" s="71"/>
      <c r="L108" s="70">
        <v>0.33</v>
      </c>
      <c r="M108" s="71"/>
      <c r="N108" s="70">
        <v>0.33</v>
      </c>
      <c r="O108" s="71"/>
      <c r="P108" s="70"/>
      <c r="Q108" s="71"/>
      <c r="R108" s="70"/>
      <c r="S108" s="71"/>
      <c r="T108" s="70"/>
      <c r="U108" s="71"/>
      <c r="V108" s="70"/>
      <c r="W108" s="71"/>
      <c r="X108" s="70"/>
      <c r="Y108" s="71"/>
      <c r="Z108" s="70"/>
      <c r="AA108" s="71"/>
      <c r="AB108" s="70"/>
      <c r="AC108" s="71"/>
      <c r="AD108" s="70"/>
      <c r="AE108" s="71"/>
      <c r="AF108" s="69">
        <f t="shared" si="16"/>
        <v>0.99</v>
      </c>
      <c r="AG108" s="72">
        <f t="shared" si="17"/>
        <v>0</v>
      </c>
      <c r="AH108" s="693"/>
    </row>
    <row r="109" spans="1:34" ht="306">
      <c r="A109" s="966"/>
      <c r="B109" s="28" t="s">
        <v>438</v>
      </c>
      <c r="C109" s="563" t="s">
        <v>60</v>
      </c>
      <c r="D109" s="93">
        <v>0.14000000000000001</v>
      </c>
      <c r="E109" s="563" t="s">
        <v>57</v>
      </c>
      <c r="F109" s="52">
        <v>4000000</v>
      </c>
      <c r="G109" s="29" t="s">
        <v>52</v>
      </c>
      <c r="H109" s="70"/>
      <c r="I109" s="71"/>
      <c r="J109" s="70">
        <v>0.33</v>
      </c>
      <c r="K109" s="71"/>
      <c r="L109" s="70">
        <v>0.33</v>
      </c>
      <c r="M109" s="71"/>
      <c r="N109" s="70">
        <v>0.33</v>
      </c>
      <c r="O109" s="71"/>
      <c r="P109" s="70"/>
      <c r="Q109" s="71"/>
      <c r="R109" s="70"/>
      <c r="S109" s="71"/>
      <c r="T109" s="70"/>
      <c r="U109" s="71"/>
      <c r="V109" s="70"/>
      <c r="W109" s="71"/>
      <c r="X109" s="70"/>
      <c r="Y109" s="71"/>
      <c r="Z109" s="70"/>
      <c r="AA109" s="71"/>
      <c r="AB109" s="70"/>
      <c r="AC109" s="71"/>
      <c r="AD109" s="70"/>
      <c r="AE109" s="71"/>
      <c r="AF109" s="69"/>
      <c r="AG109" s="72"/>
      <c r="AH109" s="693"/>
    </row>
    <row r="110" spans="1:34" ht="306">
      <c r="A110" s="966"/>
      <c r="B110" s="28" t="s">
        <v>448</v>
      </c>
      <c r="C110" s="563" t="s">
        <v>61</v>
      </c>
      <c r="D110" s="93">
        <v>0.14000000000000001</v>
      </c>
      <c r="E110" s="563" t="s">
        <v>57</v>
      </c>
      <c r="F110" s="52">
        <v>7000000</v>
      </c>
      <c r="G110" s="29" t="s">
        <v>52</v>
      </c>
      <c r="H110" s="70"/>
      <c r="I110" s="71"/>
      <c r="J110" s="70">
        <v>0.33</v>
      </c>
      <c r="K110" s="71"/>
      <c r="L110" s="70">
        <v>0.33</v>
      </c>
      <c r="M110" s="71"/>
      <c r="N110" s="70">
        <v>0.33</v>
      </c>
      <c r="O110" s="71"/>
      <c r="P110" s="70"/>
      <c r="Q110" s="71"/>
      <c r="R110" s="70"/>
      <c r="S110" s="71"/>
      <c r="T110" s="70"/>
      <c r="U110" s="71"/>
      <c r="V110" s="70"/>
      <c r="W110" s="71"/>
      <c r="X110" s="70"/>
      <c r="Y110" s="71"/>
      <c r="Z110" s="70"/>
      <c r="AA110" s="71"/>
      <c r="AB110" s="70"/>
      <c r="AC110" s="71"/>
      <c r="AD110" s="70"/>
      <c r="AE110" s="71"/>
      <c r="AF110" s="69"/>
      <c r="AG110" s="72"/>
      <c r="AH110" s="693"/>
    </row>
    <row r="111" spans="1:34" ht="306">
      <c r="A111" s="966"/>
      <c r="B111" s="28" t="s">
        <v>449</v>
      </c>
      <c r="C111" s="563" t="s">
        <v>62</v>
      </c>
      <c r="D111" s="93">
        <v>0.15</v>
      </c>
      <c r="E111" s="563" t="s">
        <v>57</v>
      </c>
      <c r="F111" s="52">
        <v>10000000</v>
      </c>
      <c r="G111" s="29" t="s">
        <v>52</v>
      </c>
      <c r="H111" s="70"/>
      <c r="I111" s="71"/>
      <c r="J111" s="70">
        <v>0.33</v>
      </c>
      <c r="K111" s="71"/>
      <c r="L111" s="70">
        <v>0.33</v>
      </c>
      <c r="M111" s="71"/>
      <c r="N111" s="70">
        <v>0.33</v>
      </c>
      <c r="O111" s="71"/>
      <c r="P111" s="70"/>
      <c r="Q111" s="71"/>
      <c r="R111" s="70"/>
      <c r="S111" s="71"/>
      <c r="T111" s="70"/>
      <c r="U111" s="71"/>
      <c r="V111" s="70"/>
      <c r="W111" s="71"/>
      <c r="X111" s="70"/>
      <c r="Y111" s="71"/>
      <c r="Z111" s="70"/>
      <c r="AA111" s="71"/>
      <c r="AB111" s="70"/>
      <c r="AC111" s="71"/>
      <c r="AD111" s="70"/>
      <c r="AE111" s="71"/>
      <c r="AF111" s="69">
        <f t="shared" si="16"/>
        <v>0.99</v>
      </c>
      <c r="AG111" s="72">
        <f t="shared" si="17"/>
        <v>0</v>
      </c>
      <c r="AH111" s="693"/>
    </row>
    <row r="112" spans="1:34" ht="306.75" thickBot="1">
      <c r="A112" s="967"/>
      <c r="B112" s="45" t="s">
        <v>450</v>
      </c>
      <c r="C112" s="46" t="s">
        <v>63</v>
      </c>
      <c r="D112" s="50">
        <v>0.15</v>
      </c>
      <c r="E112" s="46" t="s">
        <v>57</v>
      </c>
      <c r="F112" s="53">
        <v>15000000</v>
      </c>
      <c r="G112" s="141" t="s">
        <v>52</v>
      </c>
      <c r="H112" s="70"/>
      <c r="I112" s="71"/>
      <c r="J112" s="70">
        <v>0.33</v>
      </c>
      <c r="K112" s="71"/>
      <c r="L112" s="70">
        <v>0.33</v>
      </c>
      <c r="M112" s="71"/>
      <c r="N112" s="70">
        <v>0.33</v>
      </c>
      <c r="O112" s="71"/>
      <c r="P112" s="70"/>
      <c r="Q112" s="71"/>
      <c r="R112" s="70"/>
      <c r="S112" s="71"/>
      <c r="T112" s="70"/>
      <c r="U112" s="71"/>
      <c r="V112" s="70"/>
      <c r="W112" s="71"/>
      <c r="X112" s="70"/>
      <c r="Y112" s="71"/>
      <c r="Z112" s="70"/>
      <c r="AA112" s="71"/>
      <c r="AB112" s="70"/>
      <c r="AC112" s="71"/>
      <c r="AD112" s="70"/>
      <c r="AE112" s="71"/>
      <c r="AF112" s="69">
        <f t="shared" si="16"/>
        <v>0.99</v>
      </c>
      <c r="AG112" s="72">
        <f t="shared" si="17"/>
        <v>0</v>
      </c>
      <c r="AH112" s="704"/>
    </row>
    <row r="113" spans="1:34">
      <c r="D113" s="240">
        <f>SUM(D106:D112)</f>
        <v>1</v>
      </c>
    </row>
    <row r="114" spans="1:34" ht="13.5" thickBot="1"/>
    <row r="115" spans="1:34" ht="25.5" customHeight="1">
      <c r="A115" s="727" t="s">
        <v>195</v>
      </c>
      <c r="B115" s="728"/>
      <c r="C115" s="729"/>
      <c r="D115" s="727" t="s">
        <v>73</v>
      </c>
      <c r="E115" s="728"/>
      <c r="F115" s="728"/>
      <c r="G115" s="728"/>
      <c r="H115" s="728"/>
      <c r="I115" s="728"/>
      <c r="J115" s="728"/>
      <c r="K115" s="728"/>
      <c r="L115" s="728"/>
      <c r="M115" s="728"/>
      <c r="N115" s="728"/>
      <c r="O115" s="728"/>
      <c r="P115" s="728"/>
      <c r="Q115" s="728"/>
      <c r="R115" s="728"/>
      <c r="S115" s="728"/>
      <c r="T115" s="728"/>
      <c r="U115" s="728"/>
      <c r="V115" s="728"/>
      <c r="W115" s="728"/>
      <c r="X115" s="728"/>
      <c r="Y115" s="728"/>
      <c r="Z115" s="728"/>
      <c r="AA115" s="728"/>
      <c r="AB115" s="728"/>
      <c r="AC115" s="728"/>
      <c r="AD115" s="728"/>
      <c r="AE115" s="728"/>
      <c r="AF115" s="11"/>
      <c r="AG115" s="11"/>
      <c r="AH115" s="673"/>
    </row>
    <row r="116" spans="1:34" ht="15.75" thickBot="1">
      <c r="A116" s="733" t="s">
        <v>22</v>
      </c>
      <c r="B116" s="734"/>
      <c r="C116" s="735"/>
      <c r="D116" s="753" t="s">
        <v>1387</v>
      </c>
      <c r="E116" s="754"/>
      <c r="F116" s="754"/>
      <c r="G116" s="755"/>
      <c r="H116" s="12"/>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690"/>
    </row>
    <row r="117" spans="1:34" ht="13.5" thickBot="1">
      <c r="A117" s="737" t="s">
        <v>37</v>
      </c>
      <c r="B117" s="737" t="s">
        <v>35</v>
      </c>
      <c r="C117" s="738" t="s">
        <v>31</v>
      </c>
      <c r="D117" s="738" t="s">
        <v>32</v>
      </c>
      <c r="E117" s="738" t="s">
        <v>33</v>
      </c>
      <c r="F117" s="740" t="s">
        <v>40</v>
      </c>
      <c r="G117" s="738" t="s">
        <v>34</v>
      </c>
      <c r="H117" s="742" t="s">
        <v>2</v>
      </c>
      <c r="I117" s="743"/>
      <c r="J117" s="744" t="s">
        <v>3</v>
      </c>
      <c r="K117" s="744"/>
      <c r="L117" s="742" t="s">
        <v>4</v>
      </c>
      <c r="M117" s="743"/>
      <c r="N117" s="744" t="s">
        <v>5</v>
      </c>
      <c r="O117" s="744"/>
      <c r="P117" s="742" t="s">
        <v>6</v>
      </c>
      <c r="Q117" s="743"/>
      <c r="R117" s="744" t="s">
        <v>7</v>
      </c>
      <c r="S117" s="744"/>
      <c r="T117" s="742" t="s">
        <v>8</v>
      </c>
      <c r="U117" s="743"/>
      <c r="V117" s="744" t="s">
        <v>9</v>
      </c>
      <c r="W117" s="744"/>
      <c r="X117" s="742" t="s">
        <v>10</v>
      </c>
      <c r="Y117" s="743"/>
      <c r="Z117" s="744" t="s">
        <v>11</v>
      </c>
      <c r="AA117" s="744"/>
      <c r="AB117" s="742" t="s">
        <v>12</v>
      </c>
      <c r="AC117" s="743"/>
      <c r="AD117" s="744" t="s">
        <v>13</v>
      </c>
      <c r="AE117" s="744"/>
      <c r="AF117" s="745" t="s">
        <v>20</v>
      </c>
      <c r="AG117" s="745" t="s">
        <v>21</v>
      </c>
      <c r="AH117" s="747" t="s">
        <v>27</v>
      </c>
    </row>
    <row r="118" spans="1:34" ht="13.5" thickBot="1">
      <c r="A118" s="737"/>
      <c r="B118" s="737"/>
      <c r="C118" s="739"/>
      <c r="D118" s="739"/>
      <c r="E118" s="739"/>
      <c r="F118" s="741"/>
      <c r="G118" s="739"/>
      <c r="H118" s="26" t="s">
        <v>23</v>
      </c>
      <c r="I118" s="27" t="s">
        <v>24</v>
      </c>
      <c r="J118" s="26" t="s">
        <v>23</v>
      </c>
      <c r="K118" s="27" t="s">
        <v>24</v>
      </c>
      <c r="L118" s="26" t="s">
        <v>23</v>
      </c>
      <c r="M118" s="27" t="s">
        <v>24</v>
      </c>
      <c r="N118" s="26" t="s">
        <v>23</v>
      </c>
      <c r="O118" s="27" t="s">
        <v>24</v>
      </c>
      <c r="P118" s="26" t="s">
        <v>23</v>
      </c>
      <c r="Q118" s="27" t="s">
        <v>24</v>
      </c>
      <c r="R118" s="26" t="s">
        <v>23</v>
      </c>
      <c r="S118" s="27" t="s">
        <v>24</v>
      </c>
      <c r="T118" s="26" t="s">
        <v>23</v>
      </c>
      <c r="U118" s="27" t="s">
        <v>24</v>
      </c>
      <c r="V118" s="26" t="s">
        <v>23</v>
      </c>
      <c r="W118" s="27" t="s">
        <v>24</v>
      </c>
      <c r="X118" s="26" t="s">
        <v>23</v>
      </c>
      <c r="Y118" s="27" t="s">
        <v>24</v>
      </c>
      <c r="Z118" s="26" t="s">
        <v>23</v>
      </c>
      <c r="AA118" s="27" t="s">
        <v>24</v>
      </c>
      <c r="AB118" s="26" t="s">
        <v>23</v>
      </c>
      <c r="AC118" s="27" t="s">
        <v>24</v>
      </c>
      <c r="AD118" s="26" t="s">
        <v>23</v>
      </c>
      <c r="AE118" s="27" t="s">
        <v>24</v>
      </c>
      <c r="AF118" s="746"/>
      <c r="AG118" s="746"/>
      <c r="AH118" s="748"/>
    </row>
    <row r="119" spans="1:34" ht="111.75" customHeight="1">
      <c r="A119" s="965">
        <v>0.15</v>
      </c>
      <c r="B119" s="41" t="s">
        <v>451</v>
      </c>
      <c r="C119" s="562" t="s">
        <v>64</v>
      </c>
      <c r="D119" s="49">
        <v>0.2</v>
      </c>
      <c r="E119" s="562" t="s">
        <v>65</v>
      </c>
      <c r="F119" s="51" t="s">
        <v>66</v>
      </c>
      <c r="G119" s="140" t="s">
        <v>67</v>
      </c>
      <c r="H119" s="70">
        <v>0.09</v>
      </c>
      <c r="I119" s="71"/>
      <c r="J119" s="70">
        <v>0.1</v>
      </c>
      <c r="K119" s="71"/>
      <c r="L119" s="70">
        <v>0.09</v>
      </c>
      <c r="M119" s="71"/>
      <c r="N119" s="70">
        <v>0.1</v>
      </c>
      <c r="O119" s="71"/>
      <c r="P119" s="70">
        <v>0.09</v>
      </c>
      <c r="Q119" s="71"/>
      <c r="R119" s="70">
        <v>0.1</v>
      </c>
      <c r="S119" s="71"/>
      <c r="T119" s="70">
        <v>0.09</v>
      </c>
      <c r="U119" s="71"/>
      <c r="V119" s="70">
        <v>0.1</v>
      </c>
      <c r="W119" s="71"/>
      <c r="X119" s="70">
        <v>0.09</v>
      </c>
      <c r="Y119" s="71"/>
      <c r="Z119" s="70">
        <v>0.15</v>
      </c>
      <c r="AA119" s="71"/>
      <c r="AB119" s="70"/>
      <c r="AC119" s="71"/>
      <c r="AD119" s="70"/>
      <c r="AE119" s="71"/>
      <c r="AF119" s="58">
        <f t="shared" ref="AF119:AF121" si="18">+H119+J119+L119+N119+P119+R119+T119+V119+X119+Z119+AB119+AD119</f>
        <v>0.99999999999999989</v>
      </c>
      <c r="AG119" s="72">
        <f t="shared" ref="AG119:AG121" si="19">+I119+K119+M119+O119+Q119+S119+U119+W119+Y119+AA119+AC119+AE119</f>
        <v>0</v>
      </c>
      <c r="AH119" s="692"/>
    </row>
    <row r="120" spans="1:34" ht="204">
      <c r="A120" s="1169"/>
      <c r="B120" s="28" t="s">
        <v>439</v>
      </c>
      <c r="C120" s="563" t="s">
        <v>68</v>
      </c>
      <c r="D120" s="93">
        <v>0.4</v>
      </c>
      <c r="E120" s="563" t="s">
        <v>50</v>
      </c>
      <c r="F120" s="52">
        <v>80000000</v>
      </c>
      <c r="G120" s="29" t="s">
        <v>52</v>
      </c>
      <c r="H120" s="70"/>
      <c r="I120" s="71"/>
      <c r="J120" s="70">
        <v>0.3</v>
      </c>
      <c r="K120" s="71"/>
      <c r="L120" s="70">
        <v>0.35</v>
      </c>
      <c r="M120" s="71"/>
      <c r="N120" s="70">
        <v>0.35</v>
      </c>
      <c r="O120" s="71"/>
      <c r="P120" s="70"/>
      <c r="Q120" s="71"/>
      <c r="R120" s="70"/>
      <c r="S120" s="71"/>
      <c r="T120" s="70"/>
      <c r="U120" s="71"/>
      <c r="V120" s="70"/>
      <c r="W120" s="71"/>
      <c r="X120" s="70"/>
      <c r="Y120" s="71"/>
      <c r="Z120" s="70"/>
      <c r="AA120" s="71"/>
      <c r="AB120" s="70"/>
      <c r="AC120" s="71"/>
      <c r="AD120" s="70"/>
      <c r="AE120" s="71"/>
      <c r="AF120" s="69">
        <f t="shared" si="18"/>
        <v>0.99999999999999989</v>
      </c>
      <c r="AG120" s="72">
        <f t="shared" si="19"/>
        <v>0</v>
      </c>
      <c r="AH120" s="693"/>
    </row>
    <row r="121" spans="1:34" ht="63.75">
      <c r="A121" s="1170"/>
      <c r="B121" s="28" t="s">
        <v>440</v>
      </c>
      <c r="C121" s="563" t="s">
        <v>69</v>
      </c>
      <c r="D121" s="93">
        <v>0.4</v>
      </c>
      <c r="E121" s="563" t="s">
        <v>70</v>
      </c>
      <c r="F121" s="52" t="s">
        <v>71</v>
      </c>
      <c r="G121" s="29" t="s">
        <v>72</v>
      </c>
      <c r="H121" s="70"/>
      <c r="I121" s="71"/>
      <c r="J121" s="70">
        <v>0.25</v>
      </c>
      <c r="K121" s="71"/>
      <c r="L121" s="70"/>
      <c r="M121" s="71"/>
      <c r="N121" s="70">
        <v>0.25</v>
      </c>
      <c r="O121" s="71"/>
      <c r="P121" s="70"/>
      <c r="Q121" s="71"/>
      <c r="R121" s="70">
        <v>0.25</v>
      </c>
      <c r="S121" s="71"/>
      <c r="T121" s="70"/>
      <c r="U121" s="71"/>
      <c r="V121" s="70">
        <v>0.25</v>
      </c>
      <c r="W121" s="71"/>
      <c r="X121" s="70"/>
      <c r="Y121" s="71"/>
      <c r="Z121" s="70"/>
      <c r="AA121" s="71"/>
      <c r="AB121" s="70"/>
      <c r="AC121" s="71"/>
      <c r="AD121" s="70"/>
      <c r="AE121" s="71"/>
      <c r="AF121" s="69">
        <f t="shared" si="18"/>
        <v>1</v>
      </c>
      <c r="AG121" s="72">
        <f t="shared" si="19"/>
        <v>0</v>
      </c>
      <c r="AH121" s="693"/>
    </row>
    <row r="122" spans="1:34">
      <c r="D122" s="240">
        <f>SUM(D119:D121)</f>
        <v>1</v>
      </c>
    </row>
    <row r="124" spans="1:34" ht="13.5" thickBot="1"/>
    <row r="125" spans="1:34" ht="31.5" customHeight="1">
      <c r="A125" s="727" t="s">
        <v>201</v>
      </c>
      <c r="B125" s="728"/>
      <c r="C125" s="729"/>
      <c r="D125" s="727" t="s">
        <v>74</v>
      </c>
      <c r="E125" s="728"/>
      <c r="F125" s="728"/>
      <c r="G125" s="728"/>
      <c r="H125" s="728"/>
      <c r="I125" s="728"/>
      <c r="J125" s="728"/>
      <c r="K125" s="728"/>
      <c r="L125" s="728"/>
      <c r="M125" s="728"/>
      <c r="N125" s="728"/>
      <c r="O125" s="728"/>
      <c r="P125" s="728"/>
      <c r="Q125" s="728"/>
      <c r="R125" s="728"/>
      <c r="S125" s="728"/>
      <c r="T125" s="728"/>
      <c r="U125" s="728"/>
      <c r="V125" s="728"/>
      <c r="W125" s="728"/>
      <c r="X125" s="728"/>
      <c r="Y125" s="728"/>
      <c r="Z125" s="728"/>
      <c r="AA125" s="728"/>
      <c r="AB125" s="728"/>
      <c r="AC125" s="728"/>
      <c r="AD125" s="728"/>
      <c r="AE125" s="728"/>
      <c r="AF125" s="728"/>
      <c r="AG125" s="728"/>
      <c r="AH125" s="729"/>
    </row>
    <row r="126" spans="1:34" ht="15.75" thickBot="1">
      <c r="A126" s="733" t="s">
        <v>22</v>
      </c>
      <c r="B126" s="734"/>
      <c r="C126" s="735"/>
      <c r="D126" s="753" t="s">
        <v>1387</v>
      </c>
      <c r="E126" s="754"/>
      <c r="F126" s="754"/>
      <c r="G126" s="755"/>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690"/>
    </row>
    <row r="127" spans="1:34" ht="26.25" customHeight="1" thickBot="1">
      <c r="A127" s="737" t="s">
        <v>37</v>
      </c>
      <c r="B127" s="737" t="s">
        <v>35</v>
      </c>
      <c r="C127" s="738" t="s">
        <v>31</v>
      </c>
      <c r="D127" s="738" t="s">
        <v>32</v>
      </c>
      <c r="E127" s="738" t="s">
        <v>33</v>
      </c>
      <c r="F127" s="740" t="s">
        <v>40</v>
      </c>
      <c r="G127" s="738" t="s">
        <v>34</v>
      </c>
      <c r="H127" s="742" t="s">
        <v>2</v>
      </c>
      <c r="I127" s="743"/>
      <c r="J127" s="744" t="s">
        <v>3</v>
      </c>
      <c r="K127" s="744"/>
      <c r="L127" s="742" t="s">
        <v>4</v>
      </c>
      <c r="M127" s="743"/>
      <c r="N127" s="744" t="s">
        <v>5</v>
      </c>
      <c r="O127" s="744"/>
      <c r="P127" s="742" t="s">
        <v>6</v>
      </c>
      <c r="Q127" s="743"/>
      <c r="R127" s="744" t="s">
        <v>7</v>
      </c>
      <c r="S127" s="744"/>
      <c r="T127" s="742" t="s">
        <v>8</v>
      </c>
      <c r="U127" s="743"/>
      <c r="V127" s="744" t="s">
        <v>9</v>
      </c>
      <c r="W127" s="744"/>
      <c r="X127" s="742" t="s">
        <v>10</v>
      </c>
      <c r="Y127" s="743"/>
      <c r="Z127" s="744" t="s">
        <v>11</v>
      </c>
      <c r="AA127" s="744"/>
      <c r="AB127" s="742" t="s">
        <v>12</v>
      </c>
      <c r="AC127" s="743"/>
      <c r="AD127" s="744" t="s">
        <v>13</v>
      </c>
      <c r="AE127" s="744"/>
      <c r="AF127" s="745" t="s">
        <v>20</v>
      </c>
      <c r="AG127" s="745" t="s">
        <v>21</v>
      </c>
      <c r="AH127" s="747" t="s">
        <v>27</v>
      </c>
    </row>
    <row r="128" spans="1:34" ht="26.25" customHeight="1" thickBot="1">
      <c r="A128" s="737"/>
      <c r="B128" s="737"/>
      <c r="C128" s="739"/>
      <c r="D128" s="739"/>
      <c r="E128" s="739"/>
      <c r="F128" s="741"/>
      <c r="G128" s="739"/>
      <c r="H128" s="26" t="s">
        <v>23</v>
      </c>
      <c r="I128" s="27" t="s">
        <v>24</v>
      </c>
      <c r="J128" s="26" t="s">
        <v>23</v>
      </c>
      <c r="K128" s="27" t="s">
        <v>24</v>
      </c>
      <c r="L128" s="26" t="s">
        <v>23</v>
      </c>
      <c r="M128" s="27" t="s">
        <v>24</v>
      </c>
      <c r="N128" s="26" t="s">
        <v>23</v>
      </c>
      <c r="O128" s="27" t="s">
        <v>24</v>
      </c>
      <c r="P128" s="26" t="s">
        <v>23</v>
      </c>
      <c r="Q128" s="27" t="s">
        <v>24</v>
      </c>
      <c r="R128" s="26" t="s">
        <v>23</v>
      </c>
      <c r="S128" s="27" t="s">
        <v>24</v>
      </c>
      <c r="T128" s="26" t="s">
        <v>23</v>
      </c>
      <c r="U128" s="27" t="s">
        <v>24</v>
      </c>
      <c r="V128" s="26" t="s">
        <v>23</v>
      </c>
      <c r="W128" s="27" t="s">
        <v>24</v>
      </c>
      <c r="X128" s="26" t="s">
        <v>23</v>
      </c>
      <c r="Y128" s="27" t="s">
        <v>24</v>
      </c>
      <c r="Z128" s="26" t="s">
        <v>23</v>
      </c>
      <c r="AA128" s="27" t="s">
        <v>24</v>
      </c>
      <c r="AB128" s="26" t="s">
        <v>23</v>
      </c>
      <c r="AC128" s="27" t="s">
        <v>24</v>
      </c>
      <c r="AD128" s="26" t="s">
        <v>23</v>
      </c>
      <c r="AE128" s="27" t="s">
        <v>24</v>
      </c>
      <c r="AF128" s="746"/>
      <c r="AG128" s="746"/>
      <c r="AH128" s="748"/>
    </row>
    <row r="129" spans="1:34" ht="126.75" customHeight="1">
      <c r="A129" s="965">
        <v>0.15</v>
      </c>
      <c r="B129" s="41" t="s">
        <v>442</v>
      </c>
      <c r="C129" s="562" t="s">
        <v>75</v>
      </c>
      <c r="D129" s="49">
        <v>0.15</v>
      </c>
      <c r="E129" s="562" t="s">
        <v>76</v>
      </c>
      <c r="F129" s="51" t="s">
        <v>71</v>
      </c>
      <c r="G129" s="562" t="s">
        <v>77</v>
      </c>
      <c r="H129" s="43"/>
      <c r="I129" s="44"/>
      <c r="J129" s="43"/>
      <c r="K129" s="44"/>
      <c r="L129" s="43">
        <v>0.25</v>
      </c>
      <c r="M129" s="44"/>
      <c r="N129" s="43">
        <v>0.25</v>
      </c>
      <c r="O129" s="44"/>
      <c r="P129" s="43">
        <v>0.25</v>
      </c>
      <c r="Q129" s="44"/>
      <c r="R129" s="43">
        <v>0.25</v>
      </c>
      <c r="S129" s="44"/>
      <c r="T129" s="43"/>
      <c r="U129" s="44"/>
      <c r="V129" s="43"/>
      <c r="W129" s="44"/>
      <c r="X129" s="43"/>
      <c r="Y129" s="44"/>
      <c r="Z129" s="43"/>
      <c r="AA129" s="44"/>
      <c r="AB129" s="43"/>
      <c r="AC129" s="44"/>
      <c r="AD129" s="43"/>
      <c r="AE129" s="142"/>
      <c r="AF129" s="58">
        <f t="shared" ref="AF129:AF131" si="20">+H129+J129+L129+N129+P129+R129+T129+V129+X129+Z129+AB129+AD129</f>
        <v>1</v>
      </c>
      <c r="AG129" s="72">
        <f t="shared" ref="AG129:AG131" si="21">+I129+K129+M129+O129+Q129+S129+U129+W129+Y129+AA129+AC129+AE129</f>
        <v>0</v>
      </c>
      <c r="AH129" s="692"/>
    </row>
    <row r="130" spans="1:34" ht="103.5" customHeight="1">
      <c r="A130" s="966"/>
      <c r="B130" s="28" t="s">
        <v>443</v>
      </c>
      <c r="C130" s="563" t="s">
        <v>78</v>
      </c>
      <c r="D130" s="93">
        <v>0.14000000000000001</v>
      </c>
      <c r="E130" s="563" t="s">
        <v>79</v>
      </c>
      <c r="F130" s="52" t="s">
        <v>71</v>
      </c>
      <c r="G130" s="563" t="s">
        <v>80</v>
      </c>
      <c r="H130" s="39"/>
      <c r="I130" s="37"/>
      <c r="J130" s="39">
        <v>0.5</v>
      </c>
      <c r="K130" s="37"/>
      <c r="L130" s="39">
        <v>0.5</v>
      </c>
      <c r="M130" s="37"/>
      <c r="N130" s="39"/>
      <c r="O130" s="37"/>
      <c r="P130" s="39"/>
      <c r="Q130" s="37"/>
      <c r="R130" s="39"/>
      <c r="S130" s="37"/>
      <c r="T130" s="39"/>
      <c r="U130" s="37"/>
      <c r="V130" s="39"/>
      <c r="W130" s="37"/>
      <c r="X130" s="39"/>
      <c r="Y130" s="37"/>
      <c r="Z130" s="39"/>
      <c r="AA130" s="37"/>
      <c r="AB130" s="39"/>
      <c r="AC130" s="37"/>
      <c r="AD130" s="39"/>
      <c r="AE130" s="38"/>
      <c r="AF130" s="69">
        <f t="shared" si="20"/>
        <v>1</v>
      </c>
      <c r="AG130" s="72">
        <f t="shared" si="21"/>
        <v>0</v>
      </c>
      <c r="AH130" s="693"/>
    </row>
    <row r="131" spans="1:34" ht="93.75" customHeight="1">
      <c r="A131" s="966"/>
      <c r="B131" s="28" t="s">
        <v>445</v>
      </c>
      <c r="C131" s="563" t="s">
        <v>81</v>
      </c>
      <c r="D131" s="93">
        <v>0.15</v>
      </c>
      <c r="E131" s="563" t="s">
        <v>82</v>
      </c>
      <c r="F131" s="52" t="s">
        <v>71</v>
      </c>
      <c r="G131" s="563" t="s">
        <v>83</v>
      </c>
      <c r="H131" s="39">
        <v>0.09</v>
      </c>
      <c r="I131" s="37"/>
      <c r="J131" s="39">
        <v>0.08</v>
      </c>
      <c r="K131" s="37"/>
      <c r="L131" s="39">
        <v>0.09</v>
      </c>
      <c r="M131" s="37"/>
      <c r="N131" s="39">
        <v>0.08</v>
      </c>
      <c r="O131" s="37"/>
      <c r="P131" s="39">
        <v>0.09</v>
      </c>
      <c r="Q131" s="37"/>
      <c r="R131" s="39">
        <v>0.08</v>
      </c>
      <c r="S131" s="37"/>
      <c r="T131" s="39">
        <v>0.08</v>
      </c>
      <c r="U131" s="37"/>
      <c r="V131" s="39">
        <v>0.08</v>
      </c>
      <c r="W131" s="37"/>
      <c r="X131" s="39">
        <v>0.08</v>
      </c>
      <c r="Y131" s="37"/>
      <c r="Z131" s="39">
        <v>0.08</v>
      </c>
      <c r="AA131" s="37"/>
      <c r="AB131" s="39">
        <v>0.08</v>
      </c>
      <c r="AC131" s="37"/>
      <c r="AD131" s="39">
        <v>0.09</v>
      </c>
      <c r="AE131" s="38"/>
      <c r="AF131" s="69">
        <f t="shared" si="20"/>
        <v>0.99999999999999978</v>
      </c>
      <c r="AG131" s="72">
        <f t="shared" si="21"/>
        <v>0</v>
      </c>
      <c r="AH131" s="693"/>
    </row>
    <row r="132" spans="1:34" ht="67.5" customHeight="1">
      <c r="A132" s="966"/>
      <c r="B132" s="28" t="s">
        <v>444</v>
      </c>
      <c r="C132" s="563" t="s">
        <v>84</v>
      </c>
      <c r="D132" s="93">
        <v>0.14000000000000001</v>
      </c>
      <c r="E132" s="563" t="s">
        <v>85</v>
      </c>
      <c r="F132" s="52" t="s">
        <v>86</v>
      </c>
      <c r="G132" s="563" t="s">
        <v>87</v>
      </c>
      <c r="H132" s="39">
        <v>0.09</v>
      </c>
      <c r="I132" s="37"/>
      <c r="J132" s="39">
        <v>0.08</v>
      </c>
      <c r="K132" s="37"/>
      <c r="L132" s="39">
        <v>0.08</v>
      </c>
      <c r="M132" s="37"/>
      <c r="N132" s="39">
        <v>0.09</v>
      </c>
      <c r="O132" s="37"/>
      <c r="P132" s="39">
        <v>0.08</v>
      </c>
      <c r="Q132" s="37"/>
      <c r="R132" s="39">
        <v>0.08</v>
      </c>
      <c r="S132" s="37"/>
      <c r="T132" s="39">
        <v>0.08</v>
      </c>
      <c r="U132" s="37"/>
      <c r="V132" s="39">
        <v>0.09</v>
      </c>
      <c r="W132" s="37"/>
      <c r="X132" s="39">
        <v>0.08</v>
      </c>
      <c r="Y132" s="37"/>
      <c r="Z132" s="39">
        <v>0.08</v>
      </c>
      <c r="AA132" s="37"/>
      <c r="AB132" s="39">
        <v>0.08</v>
      </c>
      <c r="AC132" s="37"/>
      <c r="AD132" s="39">
        <v>0.09</v>
      </c>
      <c r="AE132" s="38"/>
      <c r="AF132" s="69">
        <f t="shared" ref="AF132:AF133" si="22">+H132+J132+L132+N132+P132+R132+T132+V132+X132+Z132+AB132+AD132</f>
        <v>0.99999999999999978</v>
      </c>
      <c r="AG132" s="72">
        <f t="shared" ref="AG132:AG133" si="23">+I132+K132+M132+O132+Q132+S132+U132+W132+Y132+AA132+AC132+AE132</f>
        <v>0</v>
      </c>
      <c r="AH132" s="693"/>
    </row>
    <row r="133" spans="1:34" ht="154.5" customHeight="1">
      <c r="A133" s="966"/>
      <c r="B133" s="28" t="s">
        <v>452</v>
      </c>
      <c r="C133" s="563" t="s">
        <v>88</v>
      </c>
      <c r="D133" s="93">
        <v>0.14000000000000001</v>
      </c>
      <c r="E133" s="563" t="s">
        <v>89</v>
      </c>
      <c r="F133" s="52" t="s">
        <v>90</v>
      </c>
      <c r="G133" s="563" t="s">
        <v>91</v>
      </c>
      <c r="H133" s="39"/>
      <c r="I133" s="37"/>
      <c r="J133" s="39">
        <v>0.5</v>
      </c>
      <c r="K133" s="37"/>
      <c r="L133" s="39">
        <v>0.5</v>
      </c>
      <c r="M133" s="37"/>
      <c r="N133" s="39"/>
      <c r="O133" s="37"/>
      <c r="P133" s="39"/>
      <c r="Q133" s="37"/>
      <c r="R133" s="39"/>
      <c r="S133" s="37"/>
      <c r="T133" s="39"/>
      <c r="U133" s="37"/>
      <c r="V133" s="39"/>
      <c r="W133" s="37"/>
      <c r="X133" s="39"/>
      <c r="Y133" s="37"/>
      <c r="Z133" s="39"/>
      <c r="AA133" s="37"/>
      <c r="AB133" s="39"/>
      <c r="AC133" s="37"/>
      <c r="AD133" s="39"/>
      <c r="AE133" s="38"/>
      <c r="AF133" s="69">
        <f t="shared" si="22"/>
        <v>1</v>
      </c>
      <c r="AG133" s="72">
        <f t="shared" si="23"/>
        <v>0</v>
      </c>
      <c r="AH133" s="693"/>
    </row>
    <row r="134" spans="1:34" ht="89.25">
      <c r="A134" s="966"/>
      <c r="B134" s="28" t="s">
        <v>453</v>
      </c>
      <c r="C134" s="563" t="s">
        <v>92</v>
      </c>
      <c r="D134" s="93">
        <v>0.14000000000000001</v>
      </c>
      <c r="E134" s="563" t="s">
        <v>93</v>
      </c>
      <c r="F134" s="52" t="s">
        <v>90</v>
      </c>
      <c r="G134" s="563" t="s">
        <v>94</v>
      </c>
      <c r="H134" s="39"/>
      <c r="I134" s="37"/>
      <c r="J134" s="39">
        <v>0.1</v>
      </c>
      <c r="K134" s="37"/>
      <c r="L134" s="39">
        <v>0.1</v>
      </c>
      <c r="M134" s="37"/>
      <c r="N134" s="39">
        <v>0.1</v>
      </c>
      <c r="O134" s="37"/>
      <c r="P134" s="39">
        <v>0.1</v>
      </c>
      <c r="Q134" s="37"/>
      <c r="R134" s="39">
        <v>0.1</v>
      </c>
      <c r="S134" s="37"/>
      <c r="T134" s="39">
        <v>0.1</v>
      </c>
      <c r="U134" s="37"/>
      <c r="V134" s="39">
        <v>0.1</v>
      </c>
      <c r="W134" s="37"/>
      <c r="X134" s="39">
        <v>0.1</v>
      </c>
      <c r="Y134" s="37"/>
      <c r="Z134" s="39">
        <v>0.1</v>
      </c>
      <c r="AA134" s="37"/>
      <c r="AB134" s="39">
        <v>0.1</v>
      </c>
      <c r="AC134" s="37"/>
      <c r="AD134" s="39"/>
      <c r="AE134" s="38"/>
      <c r="AF134" s="69">
        <f t="shared" ref="AF134:AF135" si="24">+H134+J134+L134+N134+P134+R134+T134+V134+X134+Z134+AB134+AD134</f>
        <v>0.99999999999999989</v>
      </c>
      <c r="AG134" s="72">
        <f t="shared" ref="AG134:AG135" si="25">+I134+K134+M134+O134+Q134+S134+U134+W134+Y134+AA134+AC134+AE134</f>
        <v>0</v>
      </c>
      <c r="AH134" s="693"/>
    </row>
    <row r="135" spans="1:34" ht="75.75" customHeight="1" thickBot="1">
      <c r="A135" s="967"/>
      <c r="B135" s="45" t="s">
        <v>454</v>
      </c>
      <c r="C135" s="46" t="s">
        <v>95</v>
      </c>
      <c r="D135" s="50">
        <v>0.14000000000000001</v>
      </c>
      <c r="E135" s="46" t="s">
        <v>96</v>
      </c>
      <c r="F135" s="53" t="s">
        <v>90</v>
      </c>
      <c r="G135" s="46" t="s">
        <v>97</v>
      </c>
      <c r="H135" s="47"/>
      <c r="I135" s="48"/>
      <c r="J135" s="47"/>
      <c r="K135" s="48"/>
      <c r="L135" s="47"/>
      <c r="M135" s="48"/>
      <c r="N135" s="47">
        <v>0.25</v>
      </c>
      <c r="O135" s="48"/>
      <c r="P135" s="47">
        <v>0.25</v>
      </c>
      <c r="Q135" s="48"/>
      <c r="R135" s="47"/>
      <c r="S135" s="48"/>
      <c r="T135" s="47"/>
      <c r="U135" s="48"/>
      <c r="V135" s="47"/>
      <c r="W135" s="48"/>
      <c r="X135" s="47"/>
      <c r="Y135" s="48"/>
      <c r="Z135" s="47">
        <v>0.25</v>
      </c>
      <c r="AA135" s="48"/>
      <c r="AB135" s="47">
        <v>0.25</v>
      </c>
      <c r="AC135" s="48"/>
      <c r="AD135" s="47"/>
      <c r="AE135" s="143"/>
      <c r="AF135" s="69">
        <f t="shared" si="24"/>
        <v>1</v>
      </c>
      <c r="AG135" s="72">
        <f t="shared" si="25"/>
        <v>0</v>
      </c>
      <c r="AH135" s="704"/>
    </row>
    <row r="136" spans="1:34">
      <c r="A136" s="240"/>
      <c r="D136" s="240">
        <f>SUM(D129:D135)</f>
        <v>1</v>
      </c>
    </row>
    <row r="138" spans="1:34" s="21" customFormat="1" ht="13.5" thickBot="1">
      <c r="C138" s="97"/>
      <c r="E138" s="97"/>
      <c r="F138" s="97"/>
      <c r="G138" s="97"/>
      <c r="H138" s="548"/>
      <c r="I138" s="548"/>
      <c r="J138" s="548"/>
      <c r="K138" s="548"/>
      <c r="L138" s="548"/>
      <c r="M138" s="548"/>
      <c r="N138" s="548"/>
      <c r="O138" s="548"/>
      <c r="P138" s="548"/>
      <c r="Q138" s="548"/>
      <c r="R138" s="548"/>
      <c r="S138" s="548"/>
      <c r="T138" s="548"/>
      <c r="U138" s="548"/>
      <c r="V138" s="548"/>
      <c r="W138" s="548"/>
      <c r="X138" s="548"/>
      <c r="Y138" s="548"/>
      <c r="Z138" s="548"/>
      <c r="AA138" s="548"/>
      <c r="AB138" s="548"/>
      <c r="AC138" s="548"/>
      <c r="AD138" s="548"/>
      <c r="AE138" s="548"/>
    </row>
    <row r="139" spans="1:34" s="9" customFormat="1" ht="15.75" customHeight="1">
      <c r="A139" s="727" t="s">
        <v>1293</v>
      </c>
      <c r="B139" s="728"/>
      <c r="C139" s="729"/>
      <c r="D139" s="727" t="s">
        <v>523</v>
      </c>
      <c r="E139" s="728"/>
      <c r="F139" s="728"/>
      <c r="G139" s="728"/>
      <c r="H139" s="728"/>
      <c r="I139" s="728"/>
      <c r="J139" s="728"/>
      <c r="K139" s="728"/>
      <c r="L139" s="728"/>
      <c r="M139" s="11"/>
      <c r="N139" s="11"/>
      <c r="O139" s="11"/>
      <c r="P139" s="11"/>
      <c r="Q139" s="11"/>
      <c r="R139" s="11"/>
      <c r="S139" s="11"/>
      <c r="T139" s="11"/>
      <c r="U139" s="11"/>
      <c r="V139" s="11"/>
      <c r="W139" s="11"/>
      <c r="X139" s="11"/>
      <c r="Y139" s="11"/>
      <c r="Z139" s="11"/>
      <c r="AA139" s="11"/>
      <c r="AB139" s="11"/>
      <c r="AC139" s="11"/>
      <c r="AD139" s="11"/>
      <c r="AE139" s="11"/>
      <c r="AF139" s="11"/>
      <c r="AG139" s="11"/>
      <c r="AH139" s="673"/>
    </row>
    <row r="140" spans="1:34" s="9" customFormat="1" ht="15.75" customHeight="1" thickBot="1">
      <c r="A140" s="733" t="s">
        <v>22</v>
      </c>
      <c r="B140" s="734"/>
      <c r="C140" s="735"/>
      <c r="D140" s="753" t="s">
        <v>1387</v>
      </c>
      <c r="E140" s="754"/>
      <c r="F140" s="754"/>
      <c r="G140" s="755"/>
      <c r="H140" s="12"/>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690"/>
    </row>
    <row r="141" spans="1:34" s="78" customFormat="1" ht="13.5" customHeight="1" thickBot="1">
      <c r="A141" s="737" t="s">
        <v>37</v>
      </c>
      <c r="B141" s="737" t="s">
        <v>35</v>
      </c>
      <c r="C141" s="738" t="s">
        <v>31</v>
      </c>
      <c r="D141" s="738" t="s">
        <v>32</v>
      </c>
      <c r="E141" s="738" t="s">
        <v>33</v>
      </c>
      <c r="F141" s="740" t="s">
        <v>40</v>
      </c>
      <c r="G141" s="738" t="s">
        <v>34</v>
      </c>
      <c r="H141" s="742" t="s">
        <v>2</v>
      </c>
      <c r="I141" s="743"/>
      <c r="J141" s="744" t="s">
        <v>3</v>
      </c>
      <c r="K141" s="744"/>
      <c r="L141" s="742" t="s">
        <v>4</v>
      </c>
      <c r="M141" s="743"/>
      <c r="N141" s="744" t="s">
        <v>5</v>
      </c>
      <c r="O141" s="744"/>
      <c r="P141" s="742" t="s">
        <v>6</v>
      </c>
      <c r="Q141" s="743"/>
      <c r="R141" s="744" t="s">
        <v>7</v>
      </c>
      <c r="S141" s="744"/>
      <c r="T141" s="742" t="s">
        <v>8</v>
      </c>
      <c r="U141" s="743"/>
      <c r="V141" s="744" t="s">
        <v>9</v>
      </c>
      <c r="W141" s="744"/>
      <c r="X141" s="742" t="s">
        <v>10</v>
      </c>
      <c r="Y141" s="743"/>
      <c r="Z141" s="744" t="s">
        <v>11</v>
      </c>
      <c r="AA141" s="744"/>
      <c r="AB141" s="742" t="s">
        <v>12</v>
      </c>
      <c r="AC141" s="743"/>
      <c r="AD141" s="744" t="s">
        <v>13</v>
      </c>
      <c r="AE141" s="744"/>
      <c r="AF141" s="745" t="s">
        <v>20</v>
      </c>
      <c r="AG141" s="745" t="s">
        <v>21</v>
      </c>
      <c r="AH141" s="747" t="s">
        <v>27</v>
      </c>
    </row>
    <row r="142" spans="1:34" s="78" customFormat="1" ht="25.5" customHeight="1" thickBot="1">
      <c r="A142" s="737"/>
      <c r="B142" s="737"/>
      <c r="C142" s="739"/>
      <c r="D142" s="739"/>
      <c r="E142" s="739"/>
      <c r="F142" s="741"/>
      <c r="G142" s="739"/>
      <c r="H142" s="26" t="s">
        <v>23</v>
      </c>
      <c r="I142" s="27" t="s">
        <v>24</v>
      </c>
      <c r="J142" s="26" t="s">
        <v>23</v>
      </c>
      <c r="K142" s="27" t="s">
        <v>24</v>
      </c>
      <c r="L142" s="26" t="s">
        <v>23</v>
      </c>
      <c r="M142" s="27" t="s">
        <v>24</v>
      </c>
      <c r="N142" s="26" t="s">
        <v>23</v>
      </c>
      <c r="O142" s="27" t="s">
        <v>24</v>
      </c>
      <c r="P142" s="26" t="s">
        <v>23</v>
      </c>
      <c r="Q142" s="27" t="s">
        <v>24</v>
      </c>
      <c r="R142" s="26" t="s">
        <v>23</v>
      </c>
      <c r="S142" s="27" t="s">
        <v>24</v>
      </c>
      <c r="T142" s="26" t="s">
        <v>23</v>
      </c>
      <c r="U142" s="27" t="s">
        <v>24</v>
      </c>
      <c r="V142" s="26" t="s">
        <v>23</v>
      </c>
      <c r="W142" s="27" t="s">
        <v>24</v>
      </c>
      <c r="X142" s="26" t="s">
        <v>23</v>
      </c>
      <c r="Y142" s="27" t="s">
        <v>24</v>
      </c>
      <c r="Z142" s="26" t="s">
        <v>23</v>
      </c>
      <c r="AA142" s="27" t="s">
        <v>24</v>
      </c>
      <c r="AB142" s="26" t="s">
        <v>23</v>
      </c>
      <c r="AC142" s="27" t="s">
        <v>24</v>
      </c>
      <c r="AD142" s="26" t="s">
        <v>23</v>
      </c>
      <c r="AE142" s="27" t="s">
        <v>24</v>
      </c>
      <c r="AF142" s="746"/>
      <c r="AG142" s="746"/>
      <c r="AH142" s="748"/>
    </row>
    <row r="143" spans="1:34" s="78" customFormat="1" ht="36.75" customHeight="1">
      <c r="A143" s="929">
        <v>0.15</v>
      </c>
      <c r="B143" s="577" t="s">
        <v>1294</v>
      </c>
      <c r="C143" s="287" t="s">
        <v>524</v>
      </c>
      <c r="D143" s="49">
        <v>0.2</v>
      </c>
      <c r="E143" s="288" t="s">
        <v>525</v>
      </c>
      <c r="F143" s="289" t="s">
        <v>526</v>
      </c>
      <c r="G143" s="288" t="s">
        <v>527</v>
      </c>
      <c r="H143" s="290">
        <v>0.16666666666666669</v>
      </c>
      <c r="I143" s="291"/>
      <c r="J143" s="290">
        <v>0.16666666666666669</v>
      </c>
      <c r="K143" s="291"/>
      <c r="L143" s="290">
        <v>0.16666666666666669</v>
      </c>
      <c r="M143" s="291"/>
      <c r="N143" s="290">
        <v>0.16666666666666669</v>
      </c>
      <c r="O143" s="291"/>
      <c r="P143" s="290">
        <v>0.16666666666666669</v>
      </c>
      <c r="Q143" s="291"/>
      <c r="R143" s="290">
        <v>0.16666666666666669</v>
      </c>
      <c r="S143" s="291"/>
      <c r="T143" s="290"/>
      <c r="U143" s="291"/>
      <c r="V143" s="290"/>
      <c r="W143" s="291"/>
      <c r="X143" s="290"/>
      <c r="Y143" s="291"/>
      <c r="Z143" s="290"/>
      <c r="AA143" s="292"/>
      <c r="AB143" s="290"/>
      <c r="AC143" s="291"/>
      <c r="AD143" s="290"/>
      <c r="AE143" s="292"/>
      <c r="AF143" s="81">
        <f>SUM(H143+J143+L143+N143+P143+R143+T143+V143+X143+Z143+AB143+AD143)</f>
        <v>1.0000000000000002</v>
      </c>
      <c r="AG143" s="59">
        <f t="shared" ref="AG143:AG147" si="26">+I143+K143+M143+O143+Q143+S143+U143+W143+Y143+AA143+AC143+AE143</f>
        <v>0</v>
      </c>
      <c r="AH143" s="290"/>
    </row>
    <row r="144" spans="1:34" s="78" customFormat="1" ht="36.75" customHeight="1">
      <c r="A144" s="930"/>
      <c r="B144" s="296" t="s">
        <v>1259</v>
      </c>
      <c r="C144" s="294" t="s">
        <v>528</v>
      </c>
      <c r="D144" s="246">
        <v>0.2</v>
      </c>
      <c r="E144" s="295" t="s">
        <v>529</v>
      </c>
      <c r="F144" s="296" t="s">
        <v>526</v>
      </c>
      <c r="G144" s="295" t="s">
        <v>530</v>
      </c>
      <c r="H144" s="290"/>
      <c r="I144" s="291"/>
      <c r="J144" s="290"/>
      <c r="K144" s="291"/>
      <c r="L144" s="290"/>
      <c r="M144" s="291"/>
      <c r="N144" s="290">
        <v>0.25</v>
      </c>
      <c r="O144" s="291"/>
      <c r="P144" s="290"/>
      <c r="Q144" s="291"/>
      <c r="R144" s="290"/>
      <c r="S144" s="291"/>
      <c r="T144" s="290">
        <v>0.25</v>
      </c>
      <c r="U144" s="291"/>
      <c r="V144" s="290"/>
      <c r="W144" s="291"/>
      <c r="X144" s="290"/>
      <c r="Y144" s="291"/>
      <c r="Z144" s="290">
        <v>0.25</v>
      </c>
      <c r="AA144" s="292"/>
      <c r="AB144" s="290"/>
      <c r="AC144" s="291"/>
      <c r="AD144" s="290">
        <v>0.25</v>
      </c>
      <c r="AE144" s="292"/>
      <c r="AF144" s="81">
        <f>SUM(H144+J144+L144+N144+P144+R144+T144+V144+X144+Z144+AB144+AD144)</f>
        <v>1</v>
      </c>
      <c r="AG144" s="59">
        <f t="shared" si="26"/>
        <v>0</v>
      </c>
      <c r="AH144" s="290"/>
    </row>
    <row r="145" spans="1:34" s="78" customFormat="1" ht="111" customHeight="1">
      <c r="A145" s="930"/>
      <c r="B145" s="300" t="s">
        <v>1260</v>
      </c>
      <c r="C145" s="298" t="s">
        <v>531</v>
      </c>
      <c r="D145" s="246">
        <v>0.2</v>
      </c>
      <c r="E145" s="299" t="s">
        <v>532</v>
      </c>
      <c r="F145" s="300" t="s">
        <v>526</v>
      </c>
      <c r="G145" s="299" t="s">
        <v>533</v>
      </c>
      <c r="H145" s="290"/>
      <c r="I145" s="291"/>
      <c r="J145" s="290">
        <v>9.0909090909090912E-2</v>
      </c>
      <c r="K145" s="291"/>
      <c r="L145" s="290">
        <v>9.0909090909090912E-2</v>
      </c>
      <c r="M145" s="291"/>
      <c r="N145" s="290">
        <v>9.0909090909090912E-2</v>
      </c>
      <c r="O145" s="291"/>
      <c r="P145" s="290">
        <v>9.0909090909090912E-2</v>
      </c>
      <c r="Q145" s="291"/>
      <c r="R145" s="290">
        <v>9.0909090909090912E-2</v>
      </c>
      <c r="S145" s="291"/>
      <c r="T145" s="290">
        <v>9.0909090909090912E-2</v>
      </c>
      <c r="U145" s="291"/>
      <c r="V145" s="290">
        <v>9.0909090909090912E-2</v>
      </c>
      <c r="W145" s="291"/>
      <c r="X145" s="290">
        <v>9.0909090909090912E-2</v>
      </c>
      <c r="Y145" s="291"/>
      <c r="Z145" s="290">
        <v>9.0909090909090912E-2</v>
      </c>
      <c r="AA145" s="291"/>
      <c r="AB145" s="290">
        <v>9.0909090909090912E-2</v>
      </c>
      <c r="AC145" s="291"/>
      <c r="AD145" s="290">
        <v>9.0909090909090912E-2</v>
      </c>
      <c r="AE145" s="292"/>
      <c r="AF145" s="81">
        <f>SUM(H145+J145+L145+N145+P145+R145+T145+V145+X145+Z145+AB145+AD145)</f>
        <v>1.0000000000000002</v>
      </c>
      <c r="AG145" s="59">
        <f t="shared" si="26"/>
        <v>0</v>
      </c>
      <c r="AH145" s="290"/>
    </row>
    <row r="146" spans="1:34" s="78" customFormat="1" ht="36.75" customHeight="1">
      <c r="A146" s="930"/>
      <c r="B146" s="296" t="s">
        <v>1261</v>
      </c>
      <c r="C146" s="294" t="s">
        <v>534</v>
      </c>
      <c r="D146" s="246">
        <v>0.2</v>
      </c>
      <c r="E146" s="295" t="s">
        <v>535</v>
      </c>
      <c r="F146" s="296" t="s">
        <v>526</v>
      </c>
      <c r="G146" s="295" t="s">
        <v>536</v>
      </c>
      <c r="H146" s="290"/>
      <c r="I146" s="291"/>
      <c r="J146" s="290"/>
      <c r="K146" s="291"/>
      <c r="L146" s="290"/>
      <c r="M146" s="291"/>
      <c r="N146" s="290">
        <v>0.25</v>
      </c>
      <c r="O146" s="291"/>
      <c r="P146" s="290"/>
      <c r="Q146" s="291"/>
      <c r="R146" s="290"/>
      <c r="S146" s="291"/>
      <c r="T146" s="290">
        <v>0.25</v>
      </c>
      <c r="U146" s="291"/>
      <c r="V146" s="290"/>
      <c r="W146" s="291"/>
      <c r="X146" s="290"/>
      <c r="Y146" s="291"/>
      <c r="Z146" s="290">
        <v>0.25</v>
      </c>
      <c r="AA146" s="292"/>
      <c r="AB146" s="290"/>
      <c r="AC146" s="291"/>
      <c r="AD146" s="290">
        <v>0.25</v>
      </c>
      <c r="AE146" s="292"/>
      <c r="AF146" s="81">
        <f>SUM(H146+J146+L146+N146+P146+R146+T146+V146+X146+Z146+AB146+AD146)</f>
        <v>1</v>
      </c>
      <c r="AG146" s="59">
        <f t="shared" si="26"/>
        <v>0</v>
      </c>
      <c r="AH146" s="290"/>
    </row>
    <row r="147" spans="1:34" s="78" customFormat="1" ht="36.75" customHeight="1" thickBot="1">
      <c r="A147" s="931"/>
      <c r="B147" s="296" t="s">
        <v>1262</v>
      </c>
      <c r="C147" s="294" t="s">
        <v>537</v>
      </c>
      <c r="D147" s="50">
        <v>0.2</v>
      </c>
      <c r="E147" s="295" t="s">
        <v>538</v>
      </c>
      <c r="F147" s="296" t="s">
        <v>526</v>
      </c>
      <c r="G147" s="295" t="s">
        <v>539</v>
      </c>
      <c r="H147" s="290"/>
      <c r="I147" s="291"/>
      <c r="J147" s="290"/>
      <c r="K147" s="291"/>
      <c r="L147" s="290"/>
      <c r="M147" s="291"/>
      <c r="N147" s="290">
        <v>0.25</v>
      </c>
      <c r="O147" s="291"/>
      <c r="P147" s="290"/>
      <c r="Q147" s="291"/>
      <c r="R147" s="290"/>
      <c r="S147" s="291"/>
      <c r="T147" s="290">
        <v>0.25</v>
      </c>
      <c r="U147" s="291"/>
      <c r="V147" s="290"/>
      <c r="W147" s="291"/>
      <c r="X147" s="290"/>
      <c r="Y147" s="291"/>
      <c r="Z147" s="290">
        <v>0.25</v>
      </c>
      <c r="AA147" s="292"/>
      <c r="AB147" s="290"/>
      <c r="AC147" s="291"/>
      <c r="AD147" s="290">
        <v>0.25</v>
      </c>
      <c r="AE147" s="292"/>
      <c r="AF147" s="81">
        <f t="shared" ref="AF147" si="27">+H147+J147+L147+N147+P147+R147+T147+V147+X147+Z147+AB147+AD147</f>
        <v>1</v>
      </c>
      <c r="AG147" s="59">
        <f t="shared" si="26"/>
        <v>0</v>
      </c>
      <c r="AH147" s="290"/>
    </row>
    <row r="148" spans="1:34">
      <c r="D148" s="240">
        <f>SUM(D143:D147)</f>
        <v>1</v>
      </c>
    </row>
    <row r="149" spans="1:34" ht="13.5" thickBot="1">
      <c r="A149" s="233"/>
      <c r="B149" s="233"/>
      <c r="C149" s="507"/>
      <c r="D149" s="233"/>
      <c r="E149" s="507"/>
      <c r="F149" s="572"/>
      <c r="G149" s="507"/>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705"/>
    </row>
    <row r="150" spans="1:34">
      <c r="A150" s="756" t="s">
        <v>458</v>
      </c>
      <c r="B150" s="757"/>
      <c r="C150" s="758"/>
      <c r="D150" s="759" t="s">
        <v>1004</v>
      </c>
      <c r="E150" s="760"/>
      <c r="F150" s="760"/>
      <c r="G150" s="760"/>
      <c r="H150" s="760"/>
      <c r="I150" s="760"/>
      <c r="J150" s="760"/>
      <c r="K150" s="760"/>
      <c r="L150" s="760"/>
      <c r="M150" s="760"/>
      <c r="N150" s="760"/>
      <c r="O150" s="760"/>
      <c r="P150" s="760"/>
      <c r="Q150" s="760"/>
      <c r="R150" s="760"/>
      <c r="S150" s="760"/>
      <c r="T150" s="760"/>
      <c r="U150" s="760"/>
      <c r="V150" s="760"/>
      <c r="W150" s="760"/>
      <c r="X150" s="760"/>
      <c r="Y150" s="760"/>
      <c r="Z150" s="760"/>
      <c r="AA150" s="760"/>
      <c r="AB150" s="760"/>
      <c r="AC150" s="760"/>
      <c r="AD150" s="760"/>
      <c r="AE150" s="760"/>
      <c r="AF150" s="760"/>
      <c r="AG150" s="760"/>
      <c r="AH150" s="761"/>
    </row>
    <row r="151" spans="1:34" ht="13.5" thickBot="1">
      <c r="A151" s="782" t="s">
        <v>1005</v>
      </c>
      <c r="B151" s="783"/>
      <c r="C151" s="784"/>
      <c r="D151" s="906" t="s">
        <v>1178</v>
      </c>
      <c r="E151" s="907"/>
      <c r="F151" s="907"/>
      <c r="G151" s="907"/>
      <c r="H151" s="936"/>
      <c r="I151" s="936"/>
      <c r="J151" s="936"/>
      <c r="K151" s="936"/>
      <c r="L151" s="936"/>
      <c r="M151" s="936"/>
      <c r="N151" s="936"/>
      <c r="O151" s="936"/>
      <c r="P151" s="936"/>
      <c r="Q151" s="936"/>
      <c r="R151" s="936"/>
      <c r="S151" s="936"/>
      <c r="T151" s="936"/>
      <c r="U151" s="936"/>
      <c r="V151" s="936"/>
      <c r="W151" s="936"/>
      <c r="X151" s="936"/>
      <c r="Y151" s="936"/>
      <c r="Z151" s="936"/>
      <c r="AA151" s="936"/>
      <c r="AB151" s="936"/>
      <c r="AC151" s="936"/>
      <c r="AD151" s="936"/>
      <c r="AE151" s="936"/>
      <c r="AF151" s="936"/>
      <c r="AG151" s="936"/>
      <c r="AH151" s="937"/>
    </row>
    <row r="152" spans="1:34">
      <c r="A152" s="800" t="s">
        <v>37</v>
      </c>
      <c r="B152" s="802" t="s">
        <v>35</v>
      </c>
      <c r="C152" s="804" t="s">
        <v>31</v>
      </c>
      <c r="D152" s="802" t="s">
        <v>38</v>
      </c>
      <c r="E152" s="802" t="s">
        <v>33</v>
      </c>
      <c r="F152" s="804" t="s">
        <v>40</v>
      </c>
      <c r="G152" s="909" t="s">
        <v>34</v>
      </c>
      <c r="H152" s="934" t="s">
        <v>2</v>
      </c>
      <c r="I152" s="934"/>
      <c r="J152" s="934" t="s">
        <v>3</v>
      </c>
      <c r="K152" s="934"/>
      <c r="L152" s="934" t="s">
        <v>4</v>
      </c>
      <c r="M152" s="934"/>
      <c r="N152" s="934" t="s">
        <v>5</v>
      </c>
      <c r="O152" s="934"/>
      <c r="P152" s="934" t="s">
        <v>6</v>
      </c>
      <c r="Q152" s="934"/>
      <c r="R152" s="934" t="s">
        <v>7</v>
      </c>
      <c r="S152" s="934"/>
      <c r="T152" s="934" t="s">
        <v>8</v>
      </c>
      <c r="U152" s="934"/>
      <c r="V152" s="934" t="s">
        <v>9</v>
      </c>
      <c r="W152" s="934"/>
      <c r="X152" s="934" t="s">
        <v>10</v>
      </c>
      <c r="Y152" s="934"/>
      <c r="Z152" s="934" t="s">
        <v>11</v>
      </c>
      <c r="AA152" s="934"/>
      <c r="AB152" s="934" t="s">
        <v>12</v>
      </c>
      <c r="AC152" s="934"/>
      <c r="AD152" s="934" t="s">
        <v>13</v>
      </c>
      <c r="AE152" s="934"/>
      <c r="AF152" s="738" t="s">
        <v>20</v>
      </c>
      <c r="AG152" s="738" t="s">
        <v>21</v>
      </c>
      <c r="AH152" s="935" t="s">
        <v>27</v>
      </c>
    </row>
    <row r="153" spans="1:34" ht="13.5" thickBot="1">
      <c r="A153" s="801"/>
      <c r="B153" s="803"/>
      <c r="C153" s="805"/>
      <c r="D153" s="803"/>
      <c r="E153" s="803"/>
      <c r="F153" s="805"/>
      <c r="G153" s="910"/>
      <c r="H153" s="550" t="s">
        <v>23</v>
      </c>
      <c r="I153" s="550" t="s">
        <v>24</v>
      </c>
      <c r="J153" s="550" t="s">
        <v>23</v>
      </c>
      <c r="K153" s="550" t="s">
        <v>24</v>
      </c>
      <c r="L153" s="550" t="s">
        <v>23</v>
      </c>
      <c r="M153" s="550" t="s">
        <v>24</v>
      </c>
      <c r="N153" s="550" t="s">
        <v>23</v>
      </c>
      <c r="O153" s="550" t="s">
        <v>24</v>
      </c>
      <c r="P153" s="550" t="s">
        <v>23</v>
      </c>
      <c r="Q153" s="550" t="s">
        <v>24</v>
      </c>
      <c r="R153" s="550" t="s">
        <v>23</v>
      </c>
      <c r="S153" s="550" t="s">
        <v>24</v>
      </c>
      <c r="T153" s="550" t="s">
        <v>23</v>
      </c>
      <c r="U153" s="550" t="s">
        <v>24</v>
      </c>
      <c r="V153" s="550" t="s">
        <v>23</v>
      </c>
      <c r="W153" s="550" t="s">
        <v>24</v>
      </c>
      <c r="X153" s="550" t="s">
        <v>23</v>
      </c>
      <c r="Y153" s="550" t="s">
        <v>24</v>
      </c>
      <c r="Z153" s="550" t="s">
        <v>23</v>
      </c>
      <c r="AA153" s="550" t="s">
        <v>24</v>
      </c>
      <c r="AB153" s="550" t="s">
        <v>23</v>
      </c>
      <c r="AC153" s="550" t="s">
        <v>24</v>
      </c>
      <c r="AD153" s="550" t="s">
        <v>23</v>
      </c>
      <c r="AE153" s="550" t="s">
        <v>24</v>
      </c>
      <c r="AF153" s="738" t="s">
        <v>23</v>
      </c>
      <c r="AG153" s="738" t="s">
        <v>24</v>
      </c>
      <c r="AH153" s="935"/>
    </row>
    <row r="154" spans="1:34" ht="158.25" customHeight="1">
      <c r="A154" s="932">
        <v>0.15</v>
      </c>
      <c r="B154" s="576" t="s">
        <v>459</v>
      </c>
      <c r="C154" s="294" t="s">
        <v>1179</v>
      </c>
      <c r="D154" s="574">
        <v>0.25</v>
      </c>
      <c r="E154" s="295" t="s">
        <v>1180</v>
      </c>
      <c r="F154" s="296" t="s">
        <v>1071</v>
      </c>
      <c r="G154" s="500" t="s">
        <v>1181</v>
      </c>
      <c r="H154" s="290"/>
      <c r="I154" s="291"/>
      <c r="J154" s="290">
        <v>0.5</v>
      </c>
      <c r="K154" s="291"/>
      <c r="L154" s="290"/>
      <c r="M154" s="291"/>
      <c r="N154" s="290"/>
      <c r="O154" s="291"/>
      <c r="P154" s="290"/>
      <c r="Q154" s="291"/>
      <c r="R154" s="290"/>
      <c r="S154" s="291"/>
      <c r="T154" s="290"/>
      <c r="U154" s="291"/>
      <c r="V154" s="290">
        <v>0.5</v>
      </c>
      <c r="W154" s="291"/>
      <c r="X154" s="290"/>
      <c r="Y154" s="291"/>
      <c r="Z154" s="290"/>
      <c r="AA154" s="292"/>
      <c r="AB154" s="290"/>
      <c r="AC154" s="291"/>
      <c r="AD154" s="290"/>
      <c r="AE154" s="292"/>
      <c r="AF154" s="81">
        <f t="shared" ref="AF154:AF156" si="28">SUM(H154+J154+L154+N154+P154+R154+T154+V154+X154+Z154+AB154+AD154)</f>
        <v>1</v>
      </c>
      <c r="AG154" s="59">
        <f t="shared" ref="AG154:AG156" si="29">+I154+K154+M154+O154+Q154+S154+U154+W154+Y154+AA154+AE154</f>
        <v>0</v>
      </c>
      <c r="AH154" s="549"/>
    </row>
    <row r="155" spans="1:34" ht="178.5">
      <c r="A155" s="771"/>
      <c r="B155" s="296" t="s">
        <v>1230</v>
      </c>
      <c r="C155" s="294" t="s">
        <v>1182</v>
      </c>
      <c r="D155" s="574">
        <v>0.5</v>
      </c>
      <c r="E155" s="295" t="s">
        <v>1183</v>
      </c>
      <c r="F155" s="296" t="s">
        <v>526</v>
      </c>
      <c r="G155" s="500" t="s">
        <v>1184</v>
      </c>
      <c r="H155" s="290">
        <v>0.25</v>
      </c>
      <c r="I155" s="291"/>
      <c r="J155" s="290"/>
      <c r="K155" s="291"/>
      <c r="L155" s="290"/>
      <c r="M155" s="291"/>
      <c r="N155" s="290">
        <v>0.25</v>
      </c>
      <c r="O155" s="291"/>
      <c r="P155" s="290"/>
      <c r="Q155" s="291"/>
      <c r="R155" s="290"/>
      <c r="S155" s="291"/>
      <c r="T155" s="290">
        <v>0.25</v>
      </c>
      <c r="U155" s="291"/>
      <c r="V155" s="290"/>
      <c r="W155" s="291"/>
      <c r="X155" s="290"/>
      <c r="Y155" s="291"/>
      <c r="Z155" s="290">
        <v>0.25</v>
      </c>
      <c r="AA155" s="292"/>
      <c r="AB155" s="290"/>
      <c r="AC155" s="291"/>
      <c r="AD155" s="290"/>
      <c r="AE155" s="292"/>
      <c r="AF155" s="81">
        <f t="shared" si="28"/>
        <v>1</v>
      </c>
      <c r="AG155" s="59">
        <f t="shared" si="29"/>
        <v>0</v>
      </c>
      <c r="AH155" s="545"/>
    </row>
    <row r="156" spans="1:34" ht="89.25">
      <c r="A156" s="933"/>
      <c r="B156" s="296" t="s">
        <v>1235</v>
      </c>
      <c r="C156" s="526" t="s">
        <v>1185</v>
      </c>
      <c r="D156" s="574">
        <v>0.25</v>
      </c>
      <c r="E156" s="295" t="s">
        <v>1186</v>
      </c>
      <c r="F156" s="296" t="s">
        <v>526</v>
      </c>
      <c r="G156" s="500" t="s">
        <v>1187</v>
      </c>
      <c r="H156" s="290"/>
      <c r="I156" s="291"/>
      <c r="J156" s="290"/>
      <c r="K156" s="291"/>
      <c r="L156" s="290"/>
      <c r="M156" s="291"/>
      <c r="N156" s="290"/>
      <c r="O156" s="291"/>
      <c r="P156" s="290"/>
      <c r="Q156" s="291"/>
      <c r="R156" s="290"/>
      <c r="S156" s="291"/>
      <c r="T156" s="290"/>
      <c r="U156" s="291"/>
      <c r="V156" s="290">
        <v>0.33329999999999999</v>
      </c>
      <c r="W156" s="291"/>
      <c r="X156" s="290">
        <v>0.33329999999999999</v>
      </c>
      <c r="Y156" s="291"/>
      <c r="Z156" s="290">
        <v>0.33329999999999999</v>
      </c>
      <c r="AA156" s="292"/>
      <c r="AB156" s="290"/>
      <c r="AC156" s="291"/>
      <c r="AD156" s="290"/>
      <c r="AE156" s="292"/>
      <c r="AF156" s="81">
        <f t="shared" si="28"/>
        <v>0.99990000000000001</v>
      </c>
      <c r="AG156" s="59">
        <f t="shared" si="29"/>
        <v>0</v>
      </c>
      <c r="AH156" s="545"/>
    </row>
    <row r="157" spans="1:34">
      <c r="A157" s="240">
        <f>+A154+A143+A129+A119+A106+A98</f>
        <v>0.99999999999999989</v>
      </c>
      <c r="D157" s="547">
        <f>SUM(D154:D156)</f>
        <v>1</v>
      </c>
    </row>
    <row r="158" spans="1:34" ht="13.5" customHeight="1" thickBot="1"/>
    <row r="159" spans="1:34" ht="25.5" customHeight="1" thickBot="1">
      <c r="A159" s="820"/>
      <c r="B159" s="821"/>
      <c r="C159" s="826" t="s">
        <v>41</v>
      </c>
      <c r="D159" s="827"/>
      <c r="E159" s="827"/>
      <c r="F159" s="827"/>
      <c r="G159" s="827"/>
      <c r="H159" s="827"/>
      <c r="I159" s="827"/>
      <c r="J159" s="827"/>
      <c r="K159" s="827"/>
      <c r="L159" s="827"/>
      <c r="M159" s="827"/>
      <c r="N159" s="827"/>
      <c r="O159" s="827"/>
      <c r="P159" s="827"/>
      <c r="Q159" s="827"/>
      <c r="R159" s="827"/>
      <c r="S159" s="827"/>
      <c r="T159" s="827"/>
      <c r="U159" s="827"/>
      <c r="V159" s="827"/>
      <c r="W159" s="827"/>
      <c r="X159" s="827"/>
      <c r="Y159" s="827"/>
      <c r="Z159" s="827"/>
      <c r="AA159" s="827"/>
      <c r="AB159" s="827"/>
      <c r="AC159" s="827"/>
      <c r="AD159" s="827"/>
      <c r="AE159" s="827"/>
      <c r="AF159" s="827"/>
      <c r="AG159" s="827"/>
      <c r="AH159" s="828"/>
    </row>
    <row r="160" spans="1:34" ht="15.75" thickBot="1">
      <c r="A160" s="822"/>
      <c r="B160" s="823"/>
      <c r="C160" s="650" t="s">
        <v>30</v>
      </c>
      <c r="D160" s="14"/>
      <c r="E160" s="653"/>
      <c r="F160" s="654"/>
      <c r="G160" s="654"/>
      <c r="H160" s="14"/>
      <c r="I160" s="15"/>
      <c r="J160" s="16"/>
      <c r="K160" s="16"/>
      <c r="L160" s="16"/>
      <c r="M160" s="16"/>
      <c r="N160" s="16"/>
      <c r="O160" s="16"/>
      <c r="P160" s="16"/>
      <c r="Q160" s="16"/>
      <c r="R160" s="16"/>
      <c r="S160" s="17"/>
      <c r="T160" s="829" t="s">
        <v>39</v>
      </c>
      <c r="U160" s="830"/>
      <c r="V160" s="830"/>
      <c r="W160" s="830"/>
      <c r="X160" s="830"/>
      <c r="Y160" s="830"/>
      <c r="Z160" s="830"/>
      <c r="AA160" s="830"/>
      <c r="AB160" s="830"/>
      <c r="AC160" s="830"/>
      <c r="AD160" s="830"/>
      <c r="AE160" s="830"/>
      <c r="AF160" s="830"/>
      <c r="AG160" s="830"/>
      <c r="AH160" s="831"/>
    </row>
    <row r="161" spans="1:34" ht="15.75" thickBot="1">
      <c r="A161" s="824"/>
      <c r="B161" s="825"/>
      <c r="C161" s="829" t="s">
        <v>36</v>
      </c>
      <c r="D161" s="830"/>
      <c r="E161" s="830"/>
      <c r="F161" s="830"/>
      <c r="G161" s="830"/>
      <c r="H161" s="830"/>
      <c r="I161" s="830"/>
      <c r="J161" s="830"/>
      <c r="K161" s="830"/>
      <c r="L161" s="830"/>
      <c r="M161" s="830"/>
      <c r="N161" s="830"/>
      <c r="O161" s="830"/>
      <c r="P161" s="830"/>
      <c r="Q161" s="830"/>
      <c r="R161" s="830"/>
      <c r="S161" s="830"/>
      <c r="T161" s="830"/>
      <c r="U161" s="830"/>
      <c r="V161" s="830"/>
      <c r="W161" s="830"/>
      <c r="X161" s="830"/>
      <c r="Y161" s="830"/>
      <c r="Z161" s="830"/>
      <c r="AA161" s="830"/>
      <c r="AB161" s="830"/>
      <c r="AC161" s="830"/>
      <c r="AD161" s="830"/>
      <c r="AE161" s="830"/>
      <c r="AF161" s="830"/>
      <c r="AG161" s="830"/>
      <c r="AH161" s="831"/>
    </row>
    <row r="162" spans="1:34" ht="15.75" thickBot="1">
      <c r="A162" s="6"/>
      <c r="B162" s="6"/>
      <c r="C162" s="651"/>
      <c r="D162" s="6"/>
      <c r="E162" s="651"/>
      <c r="F162" s="655"/>
      <c r="G162" s="655"/>
      <c r="H162" s="7"/>
      <c r="I162" s="7"/>
      <c r="J162" s="7"/>
      <c r="K162" s="7"/>
      <c r="L162" s="8"/>
      <c r="M162" s="8"/>
      <c r="N162" s="8"/>
      <c r="O162" s="8"/>
      <c r="P162" s="8"/>
      <c r="Q162" s="8"/>
      <c r="R162" s="8"/>
      <c r="S162" s="8"/>
      <c r="T162" s="8"/>
      <c r="U162" s="8"/>
      <c r="V162" s="8"/>
      <c r="W162" s="8"/>
      <c r="X162" s="8"/>
      <c r="Y162" s="8"/>
      <c r="Z162" s="8"/>
      <c r="AA162" s="8"/>
      <c r="AB162" s="8"/>
      <c r="AC162" s="8"/>
      <c r="AD162" s="8"/>
      <c r="AE162" s="8"/>
      <c r="AF162" s="8"/>
      <c r="AG162" s="8"/>
      <c r="AH162" s="689"/>
    </row>
    <row r="163" spans="1:34" ht="15">
      <c r="A163" s="832" t="s">
        <v>29</v>
      </c>
      <c r="B163" s="833"/>
      <c r="C163" s="834" t="s">
        <v>14</v>
      </c>
      <c r="D163" s="835"/>
      <c r="E163" s="835"/>
      <c r="F163" s="835"/>
      <c r="G163" s="835"/>
      <c r="H163" s="835"/>
      <c r="I163" s="836"/>
      <c r="J163" s="837" t="s">
        <v>98</v>
      </c>
      <c r="K163" s="838"/>
      <c r="L163" s="838"/>
      <c r="M163" s="838"/>
      <c r="N163" s="838"/>
      <c r="O163" s="838"/>
      <c r="P163" s="838"/>
      <c r="Q163" s="838"/>
      <c r="R163" s="838"/>
      <c r="S163" s="838"/>
      <c r="T163" s="838"/>
      <c r="U163" s="838"/>
      <c r="V163" s="838"/>
      <c r="W163" s="838"/>
      <c r="X163" s="838"/>
      <c r="Y163" s="838"/>
      <c r="Z163" s="838"/>
      <c r="AA163" s="838"/>
      <c r="AB163" s="838"/>
      <c r="AC163" s="838"/>
      <c r="AD163" s="838"/>
      <c r="AE163" s="838"/>
      <c r="AF163" s="838"/>
      <c r="AG163" s="838"/>
      <c r="AH163" s="839"/>
    </row>
    <row r="164" spans="1:34" ht="15">
      <c r="A164" s="840">
        <v>2015</v>
      </c>
      <c r="B164" s="841"/>
      <c r="C164" s="844" t="s">
        <v>0</v>
      </c>
      <c r="D164" s="845"/>
      <c r="E164" s="845"/>
      <c r="F164" s="845"/>
      <c r="G164" s="845"/>
      <c r="H164" s="845"/>
      <c r="I164" s="846"/>
      <c r="J164" s="847" t="s">
        <v>99</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9"/>
    </row>
    <row r="165" spans="1:34" ht="15.75" thickBot="1">
      <c r="A165" s="842"/>
      <c r="B165" s="843"/>
      <c r="C165" s="850" t="s">
        <v>1</v>
      </c>
      <c r="D165" s="851"/>
      <c r="E165" s="851"/>
      <c r="F165" s="851"/>
      <c r="G165" s="851"/>
      <c r="H165" s="851"/>
      <c r="I165" s="852"/>
      <c r="J165" s="853" t="s">
        <v>44</v>
      </c>
      <c r="K165" s="854"/>
      <c r="L165" s="854"/>
      <c r="M165" s="854"/>
      <c r="N165" s="854"/>
      <c r="O165" s="854"/>
      <c r="P165" s="854"/>
      <c r="Q165" s="854"/>
      <c r="R165" s="854"/>
      <c r="S165" s="854"/>
      <c r="T165" s="854"/>
      <c r="U165" s="854"/>
      <c r="V165" s="854"/>
      <c r="W165" s="854"/>
      <c r="X165" s="854"/>
      <c r="Y165" s="854"/>
      <c r="Z165" s="854"/>
      <c r="AA165" s="854"/>
      <c r="AB165" s="854"/>
      <c r="AC165" s="854"/>
      <c r="AD165" s="854"/>
      <c r="AE165" s="854"/>
      <c r="AF165" s="854"/>
      <c r="AG165" s="854"/>
      <c r="AH165" s="855"/>
    </row>
    <row r="166" spans="1:34" ht="15" thickBot="1">
      <c r="A166" s="9"/>
      <c r="B166" s="9"/>
      <c r="D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581"/>
    </row>
    <row r="167" spans="1:34" ht="15">
      <c r="A167" s="856" t="s">
        <v>26</v>
      </c>
      <c r="B167" s="859" t="s">
        <v>19</v>
      </c>
      <c r="C167" s="860"/>
      <c r="D167" s="944" t="s">
        <v>217</v>
      </c>
      <c r="E167" s="945"/>
      <c r="F167" s="945"/>
      <c r="G167" s="945"/>
      <c r="H167" s="945"/>
      <c r="I167" s="945"/>
      <c r="J167" s="945"/>
      <c r="K167" s="945"/>
      <c r="L167" s="945"/>
      <c r="M167" s="945"/>
      <c r="N167" s="945"/>
      <c r="O167" s="945"/>
      <c r="P167" s="945"/>
      <c r="Q167" s="945"/>
      <c r="R167" s="945"/>
      <c r="S167" s="946"/>
      <c r="T167" s="864" t="s">
        <v>25</v>
      </c>
      <c r="U167" s="865"/>
      <c r="V167" s="866"/>
      <c r="W167" s="873" t="s">
        <v>28</v>
      </c>
      <c r="X167" s="874"/>
      <c r="Y167" s="1171" t="s">
        <v>221</v>
      </c>
      <c r="Z167" s="1172"/>
      <c r="AA167" s="1172"/>
      <c r="AB167" s="1172"/>
      <c r="AC167" s="1172"/>
      <c r="AD167" s="1172"/>
      <c r="AE167" s="1172"/>
      <c r="AF167" s="1172"/>
      <c r="AG167" s="1172"/>
      <c r="AH167" s="1173"/>
    </row>
    <row r="168" spans="1:34" ht="33.75" customHeight="1">
      <c r="A168" s="857"/>
      <c r="B168" s="883" t="s">
        <v>15</v>
      </c>
      <c r="C168" s="884"/>
      <c r="D168" s="953" t="s">
        <v>218</v>
      </c>
      <c r="E168" s="954"/>
      <c r="F168" s="954"/>
      <c r="G168" s="954"/>
      <c r="H168" s="954"/>
      <c r="I168" s="954"/>
      <c r="J168" s="954"/>
      <c r="K168" s="954"/>
      <c r="L168" s="954"/>
      <c r="M168" s="954"/>
      <c r="N168" s="954"/>
      <c r="O168" s="954"/>
      <c r="P168" s="954"/>
      <c r="Q168" s="954"/>
      <c r="R168" s="954"/>
      <c r="S168" s="955"/>
      <c r="T168" s="867"/>
      <c r="U168" s="868"/>
      <c r="V168" s="869"/>
      <c r="W168" s="875"/>
      <c r="X168" s="876"/>
      <c r="Y168" s="1174"/>
      <c r="Z168" s="1175"/>
      <c r="AA168" s="1175"/>
      <c r="AB168" s="1175"/>
      <c r="AC168" s="1175"/>
      <c r="AD168" s="1175"/>
      <c r="AE168" s="1175"/>
      <c r="AF168" s="1175"/>
      <c r="AG168" s="1175"/>
      <c r="AH168" s="1176"/>
    </row>
    <row r="169" spans="1:34" ht="15" customHeight="1">
      <c r="A169" s="857"/>
      <c r="B169" s="883" t="s">
        <v>16</v>
      </c>
      <c r="C169" s="884"/>
      <c r="D169" s="953" t="s">
        <v>219</v>
      </c>
      <c r="E169" s="954"/>
      <c r="F169" s="954"/>
      <c r="G169" s="954"/>
      <c r="H169" s="954"/>
      <c r="I169" s="954"/>
      <c r="J169" s="954"/>
      <c r="K169" s="954"/>
      <c r="L169" s="954"/>
      <c r="M169" s="954"/>
      <c r="N169" s="954"/>
      <c r="O169" s="954"/>
      <c r="P169" s="954"/>
      <c r="Q169" s="954"/>
      <c r="R169" s="954"/>
      <c r="S169" s="955"/>
      <c r="T169" s="867"/>
      <c r="U169" s="868"/>
      <c r="V169" s="869"/>
      <c r="W169" s="888" t="s">
        <v>17</v>
      </c>
      <c r="X169" s="889"/>
      <c r="Y169" s="1177" t="s">
        <v>319</v>
      </c>
      <c r="Z169" s="1178"/>
      <c r="AA169" s="1178"/>
      <c r="AB169" s="1178"/>
      <c r="AC169" s="1178"/>
      <c r="AD169" s="1178"/>
      <c r="AE169" s="1178"/>
      <c r="AF169" s="1178"/>
      <c r="AG169" s="1178"/>
      <c r="AH169" s="1179"/>
    </row>
    <row r="170" spans="1:34" ht="15.75" thickBot="1">
      <c r="A170" s="858"/>
      <c r="B170" s="898" t="s">
        <v>18</v>
      </c>
      <c r="C170" s="899"/>
      <c r="D170" s="1183" t="s">
        <v>220</v>
      </c>
      <c r="E170" s="1184"/>
      <c r="F170" s="1184"/>
      <c r="G170" s="1184"/>
      <c r="H170" s="1184"/>
      <c r="I170" s="1184"/>
      <c r="J170" s="1184"/>
      <c r="K170" s="1184"/>
      <c r="L170" s="1184"/>
      <c r="M170" s="1184"/>
      <c r="N170" s="1184"/>
      <c r="O170" s="1184"/>
      <c r="P170" s="1184"/>
      <c r="Q170" s="1184"/>
      <c r="R170" s="1184"/>
      <c r="S170" s="1185"/>
      <c r="T170" s="870"/>
      <c r="U170" s="871"/>
      <c r="V170" s="872"/>
      <c r="W170" s="890"/>
      <c r="X170" s="891"/>
      <c r="Y170" s="1180"/>
      <c r="Z170" s="1181"/>
      <c r="AA170" s="1181"/>
      <c r="AB170" s="1181"/>
      <c r="AC170" s="1181"/>
      <c r="AD170" s="1181"/>
      <c r="AE170" s="1181"/>
      <c r="AF170" s="1181"/>
      <c r="AG170" s="1181"/>
      <c r="AH170" s="1182"/>
    </row>
    <row r="171" spans="1:34" ht="15" thickBot="1">
      <c r="A171" s="9"/>
      <c r="B171" s="9"/>
      <c r="D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581"/>
    </row>
    <row r="172" spans="1:34" ht="15" customHeight="1">
      <c r="A172" s="727" t="s">
        <v>183</v>
      </c>
      <c r="B172" s="728"/>
      <c r="C172" s="729"/>
      <c r="D172" s="727" t="s">
        <v>1305</v>
      </c>
      <c r="E172" s="728"/>
      <c r="F172" s="728"/>
      <c r="G172" s="728"/>
      <c r="H172" s="728"/>
      <c r="I172" s="728"/>
      <c r="J172" s="728"/>
      <c r="K172" s="728"/>
      <c r="L172" s="728"/>
      <c r="M172" s="728"/>
      <c r="N172" s="728"/>
      <c r="O172" s="728"/>
      <c r="P172" s="728"/>
      <c r="Q172" s="728"/>
      <c r="R172" s="728"/>
      <c r="S172" s="11"/>
      <c r="T172" s="11"/>
      <c r="U172" s="11"/>
      <c r="V172" s="11"/>
      <c r="W172" s="11"/>
      <c r="X172" s="11"/>
      <c r="Y172" s="11"/>
      <c r="Z172" s="11"/>
      <c r="AA172" s="11"/>
      <c r="AB172" s="11"/>
      <c r="AC172" s="11"/>
      <c r="AD172" s="11"/>
      <c r="AE172" s="11"/>
      <c r="AF172" s="11"/>
      <c r="AG172" s="11"/>
      <c r="AH172" s="673"/>
    </row>
    <row r="173" spans="1:34" ht="15.75" thickBot="1">
      <c r="A173" s="1145" t="s">
        <v>22</v>
      </c>
      <c r="B173" s="1146"/>
      <c r="C173" s="1147"/>
      <c r="D173" s="568" t="s">
        <v>1388</v>
      </c>
      <c r="E173" s="656"/>
      <c r="F173" s="656"/>
      <c r="G173" s="657"/>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690"/>
    </row>
    <row r="174" spans="1:34" ht="21" customHeight="1" thickBot="1">
      <c r="A174" s="737" t="s">
        <v>37</v>
      </c>
      <c r="B174" s="737" t="s">
        <v>35</v>
      </c>
      <c r="C174" s="738" t="s">
        <v>31</v>
      </c>
      <c r="D174" s="738" t="s">
        <v>38</v>
      </c>
      <c r="E174" s="738" t="s">
        <v>33</v>
      </c>
      <c r="F174" s="739" t="s">
        <v>40</v>
      </c>
      <c r="G174" s="816" t="s">
        <v>34</v>
      </c>
      <c r="H174" s="744" t="s">
        <v>2</v>
      </c>
      <c r="I174" s="743"/>
      <c r="J174" s="744" t="s">
        <v>3</v>
      </c>
      <c r="K174" s="744"/>
      <c r="L174" s="742" t="s">
        <v>4</v>
      </c>
      <c r="M174" s="743"/>
      <c r="N174" s="744" t="s">
        <v>5</v>
      </c>
      <c r="O174" s="744"/>
      <c r="P174" s="742" t="s">
        <v>6</v>
      </c>
      <c r="Q174" s="743"/>
      <c r="R174" s="744" t="s">
        <v>7</v>
      </c>
      <c r="S174" s="744"/>
      <c r="T174" s="742" t="s">
        <v>8</v>
      </c>
      <c r="U174" s="743"/>
      <c r="V174" s="744" t="s">
        <v>9</v>
      </c>
      <c r="W174" s="744"/>
      <c r="X174" s="742" t="s">
        <v>10</v>
      </c>
      <c r="Y174" s="743"/>
      <c r="Z174" s="744" t="s">
        <v>11</v>
      </c>
      <c r="AA174" s="744"/>
      <c r="AB174" s="742" t="s">
        <v>12</v>
      </c>
      <c r="AC174" s="743"/>
      <c r="AD174" s="744" t="s">
        <v>13</v>
      </c>
      <c r="AE174" s="744"/>
      <c r="AF174" s="745" t="s">
        <v>20</v>
      </c>
      <c r="AG174" s="745" t="s">
        <v>21</v>
      </c>
      <c r="AH174" s="747" t="s">
        <v>27</v>
      </c>
    </row>
    <row r="175" spans="1:34" ht="21" customHeight="1" thickBot="1">
      <c r="A175" s="737"/>
      <c r="B175" s="737"/>
      <c r="C175" s="738"/>
      <c r="D175" s="738"/>
      <c r="E175" s="738"/>
      <c r="F175" s="815"/>
      <c r="G175" s="816"/>
      <c r="H175" s="64" t="s">
        <v>23</v>
      </c>
      <c r="I175" s="27" t="s">
        <v>24</v>
      </c>
      <c r="J175" s="26" t="s">
        <v>23</v>
      </c>
      <c r="K175" s="27" t="s">
        <v>24</v>
      </c>
      <c r="L175" s="26" t="s">
        <v>23</v>
      </c>
      <c r="M175" s="27" t="s">
        <v>24</v>
      </c>
      <c r="N175" s="26" t="s">
        <v>23</v>
      </c>
      <c r="O175" s="27" t="s">
        <v>24</v>
      </c>
      <c r="P175" s="26" t="s">
        <v>23</v>
      </c>
      <c r="Q175" s="27" t="s">
        <v>24</v>
      </c>
      <c r="R175" s="26" t="s">
        <v>23</v>
      </c>
      <c r="S175" s="27" t="s">
        <v>24</v>
      </c>
      <c r="T175" s="26" t="s">
        <v>23</v>
      </c>
      <c r="U175" s="27" t="s">
        <v>24</v>
      </c>
      <c r="V175" s="26" t="s">
        <v>23</v>
      </c>
      <c r="W175" s="27" t="s">
        <v>24</v>
      </c>
      <c r="X175" s="26" t="s">
        <v>23</v>
      </c>
      <c r="Y175" s="27" t="s">
        <v>24</v>
      </c>
      <c r="Z175" s="26" t="s">
        <v>23</v>
      </c>
      <c r="AA175" s="27" t="s">
        <v>24</v>
      </c>
      <c r="AB175" s="26" t="s">
        <v>23</v>
      </c>
      <c r="AC175" s="27" t="s">
        <v>24</v>
      </c>
      <c r="AD175" s="26" t="s">
        <v>23</v>
      </c>
      <c r="AE175" s="27" t="s">
        <v>24</v>
      </c>
      <c r="AF175" s="746"/>
      <c r="AG175" s="746"/>
      <c r="AH175" s="818"/>
    </row>
    <row r="176" spans="1:34" ht="63.75">
      <c r="A176" s="1196">
        <v>0.35</v>
      </c>
      <c r="B176" s="61" t="s">
        <v>429</v>
      </c>
      <c r="C176" s="62" t="s">
        <v>101</v>
      </c>
      <c r="D176" s="60">
        <v>50</v>
      </c>
      <c r="E176" s="60" t="s">
        <v>102</v>
      </c>
      <c r="F176" s="60" t="s">
        <v>103</v>
      </c>
      <c r="G176" s="144" t="s">
        <v>104</v>
      </c>
      <c r="H176" s="70"/>
      <c r="I176" s="71"/>
      <c r="J176" s="70"/>
      <c r="K176" s="71"/>
      <c r="L176" s="70"/>
      <c r="M176" s="71"/>
      <c r="N176" s="70"/>
      <c r="O176" s="71"/>
      <c r="P176" s="70"/>
      <c r="Q176" s="71"/>
      <c r="R176" s="70"/>
      <c r="S176" s="71"/>
      <c r="T176" s="70"/>
      <c r="U176" s="71"/>
      <c r="V176" s="70"/>
      <c r="W176" s="71"/>
      <c r="X176" s="70"/>
      <c r="Y176" s="71"/>
      <c r="Z176" s="70"/>
      <c r="AA176" s="71"/>
      <c r="AB176" s="70"/>
      <c r="AC176" s="71"/>
      <c r="AD176" s="70">
        <v>1</v>
      </c>
      <c r="AE176" s="71"/>
      <c r="AF176" s="58">
        <f t="shared" ref="AF176:AF177" si="30">+H176+J176+L176+N176+P176+R176+T176+V176+X176+Z176+AB176+AD176</f>
        <v>1</v>
      </c>
      <c r="AG176" s="72">
        <f t="shared" ref="AG176:AG177" si="31">+I176+K176+M176+O176+Q176+S176+U176+W176+Y176+AA176+AC176+AE176</f>
        <v>0</v>
      </c>
      <c r="AH176" s="703"/>
    </row>
    <row r="177" spans="1:34" ht="51.75" thickBot="1">
      <c r="A177" s="1197"/>
      <c r="B177" s="61" t="s">
        <v>430</v>
      </c>
      <c r="C177" s="63" t="s">
        <v>105</v>
      </c>
      <c r="D177" s="61">
        <v>50</v>
      </c>
      <c r="E177" s="61" t="s">
        <v>106</v>
      </c>
      <c r="F177" s="61" t="s">
        <v>107</v>
      </c>
      <c r="G177" s="145" t="s">
        <v>108</v>
      </c>
      <c r="H177" s="70"/>
      <c r="I177" s="71"/>
      <c r="J177" s="70"/>
      <c r="K177" s="71"/>
      <c r="L177" s="70"/>
      <c r="M177" s="71"/>
      <c r="N177" s="70"/>
      <c r="O177" s="71"/>
      <c r="P177" s="70"/>
      <c r="Q177" s="71"/>
      <c r="R177" s="70"/>
      <c r="S177" s="71"/>
      <c r="T177" s="70"/>
      <c r="U177" s="71"/>
      <c r="V177" s="70"/>
      <c r="W177" s="71"/>
      <c r="X177" s="70"/>
      <c r="Y177" s="71"/>
      <c r="Z177" s="70"/>
      <c r="AA177" s="71"/>
      <c r="AB177" s="70"/>
      <c r="AC177" s="71"/>
      <c r="AD177" s="70">
        <v>1</v>
      </c>
      <c r="AE177" s="71"/>
      <c r="AF177" s="58">
        <f t="shared" si="30"/>
        <v>1</v>
      </c>
      <c r="AG177" s="72">
        <f t="shared" si="31"/>
        <v>0</v>
      </c>
      <c r="AH177" s="693"/>
    </row>
    <row r="178" spans="1:34" ht="23.25">
      <c r="A178" s="22"/>
      <c r="B178" s="22"/>
      <c r="C178" s="99"/>
      <c r="D178" s="239">
        <f>+D177+D176</f>
        <v>100</v>
      </c>
      <c r="E178" s="99"/>
      <c r="F178" s="99"/>
      <c r="G178" s="9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20"/>
      <c r="AG178" s="20"/>
      <c r="AH178" s="24"/>
    </row>
    <row r="179" spans="1:34" ht="13.5" thickBot="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4" ht="15">
      <c r="A180" s="727" t="s">
        <v>189</v>
      </c>
      <c r="B180" s="728"/>
      <c r="C180" s="729"/>
      <c r="D180" s="727" t="s">
        <v>100</v>
      </c>
      <c r="E180" s="728"/>
      <c r="F180" s="728"/>
      <c r="G180" s="729"/>
      <c r="H180" s="10"/>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673"/>
    </row>
    <row r="181" spans="1:34" ht="15.75" thickBot="1">
      <c r="A181" s="1145" t="s">
        <v>22</v>
      </c>
      <c r="B181" s="1146"/>
      <c r="C181" s="1147"/>
      <c r="D181" s="568" t="s">
        <v>1388</v>
      </c>
      <c r="E181" s="656"/>
      <c r="F181" s="656"/>
      <c r="G181" s="656"/>
      <c r="H181" s="12"/>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690"/>
    </row>
    <row r="182" spans="1:34" ht="25.5" customHeight="1" thickBot="1">
      <c r="A182" s="1078" t="s">
        <v>37</v>
      </c>
      <c r="B182" s="1079" t="s">
        <v>35</v>
      </c>
      <c r="C182" s="1079" t="s">
        <v>31</v>
      </c>
      <c r="D182" s="1079" t="s">
        <v>32</v>
      </c>
      <c r="E182" s="1079" t="s">
        <v>33</v>
      </c>
      <c r="F182" s="1079" t="s">
        <v>40</v>
      </c>
      <c r="G182" s="1080" t="s">
        <v>34</v>
      </c>
      <c r="H182" s="744" t="s">
        <v>2</v>
      </c>
      <c r="I182" s="743"/>
      <c r="J182" s="744" t="s">
        <v>3</v>
      </c>
      <c r="K182" s="744"/>
      <c r="L182" s="742" t="s">
        <v>4</v>
      </c>
      <c r="M182" s="743"/>
      <c r="N182" s="744" t="s">
        <v>5</v>
      </c>
      <c r="O182" s="744"/>
      <c r="P182" s="742" t="s">
        <v>6</v>
      </c>
      <c r="Q182" s="743"/>
      <c r="R182" s="744" t="s">
        <v>7</v>
      </c>
      <c r="S182" s="744"/>
      <c r="T182" s="742" t="s">
        <v>8</v>
      </c>
      <c r="U182" s="743"/>
      <c r="V182" s="744" t="s">
        <v>9</v>
      </c>
      <c r="W182" s="744"/>
      <c r="X182" s="742" t="s">
        <v>10</v>
      </c>
      <c r="Y182" s="743"/>
      <c r="Z182" s="744" t="s">
        <v>11</v>
      </c>
      <c r="AA182" s="744"/>
      <c r="AB182" s="742" t="s">
        <v>12</v>
      </c>
      <c r="AC182" s="743"/>
      <c r="AD182" s="744" t="s">
        <v>13</v>
      </c>
      <c r="AE182" s="744"/>
      <c r="AF182" s="745" t="s">
        <v>20</v>
      </c>
      <c r="AG182" s="745" t="s">
        <v>21</v>
      </c>
      <c r="AH182" s="747" t="s">
        <v>27</v>
      </c>
    </row>
    <row r="183" spans="1:34" ht="25.5" customHeight="1" thickBot="1">
      <c r="A183" s="959"/>
      <c r="B183" s="960"/>
      <c r="C183" s="960"/>
      <c r="D183" s="960"/>
      <c r="E183" s="960"/>
      <c r="F183" s="960"/>
      <c r="G183" s="1081"/>
      <c r="H183" s="64" t="s">
        <v>23</v>
      </c>
      <c r="I183" s="27" t="s">
        <v>24</v>
      </c>
      <c r="J183" s="26" t="s">
        <v>23</v>
      </c>
      <c r="K183" s="27" t="s">
        <v>24</v>
      </c>
      <c r="L183" s="26" t="s">
        <v>23</v>
      </c>
      <c r="M183" s="27" t="s">
        <v>24</v>
      </c>
      <c r="N183" s="26" t="s">
        <v>23</v>
      </c>
      <c r="O183" s="27" t="s">
        <v>24</v>
      </c>
      <c r="P183" s="26" t="s">
        <v>23</v>
      </c>
      <c r="Q183" s="27" t="s">
        <v>24</v>
      </c>
      <c r="R183" s="26" t="s">
        <v>23</v>
      </c>
      <c r="S183" s="27" t="s">
        <v>24</v>
      </c>
      <c r="T183" s="26" t="s">
        <v>23</v>
      </c>
      <c r="U183" s="27" t="s">
        <v>24</v>
      </c>
      <c r="V183" s="26" t="s">
        <v>23</v>
      </c>
      <c r="W183" s="27" t="s">
        <v>24</v>
      </c>
      <c r="X183" s="26" t="s">
        <v>23</v>
      </c>
      <c r="Y183" s="27" t="s">
        <v>24</v>
      </c>
      <c r="Z183" s="26" t="s">
        <v>23</v>
      </c>
      <c r="AA183" s="27" t="s">
        <v>24</v>
      </c>
      <c r="AB183" s="26" t="s">
        <v>23</v>
      </c>
      <c r="AC183" s="27" t="s">
        <v>24</v>
      </c>
      <c r="AD183" s="26" t="s">
        <v>23</v>
      </c>
      <c r="AE183" s="27" t="s">
        <v>24</v>
      </c>
      <c r="AF183" s="746"/>
      <c r="AG183" s="746"/>
      <c r="AH183" s="748"/>
    </row>
    <row r="184" spans="1:34" ht="63.75" customHeight="1">
      <c r="A184" s="108">
        <v>0.2</v>
      </c>
      <c r="B184" s="226" t="s">
        <v>435</v>
      </c>
      <c r="C184" s="65" t="s">
        <v>109</v>
      </c>
      <c r="D184" s="65">
        <v>100</v>
      </c>
      <c r="E184" s="65" t="s">
        <v>102</v>
      </c>
      <c r="F184" s="65" t="s">
        <v>110</v>
      </c>
      <c r="G184" s="66" t="s">
        <v>104</v>
      </c>
      <c r="H184" s="43"/>
      <c r="I184" s="44"/>
      <c r="J184" s="43"/>
      <c r="K184" s="44"/>
      <c r="L184" s="43"/>
      <c r="M184" s="44"/>
      <c r="N184" s="43"/>
      <c r="O184" s="44"/>
      <c r="P184" s="43"/>
      <c r="Q184" s="44"/>
      <c r="R184" s="43"/>
      <c r="S184" s="44"/>
      <c r="T184" s="43"/>
      <c r="U184" s="44"/>
      <c r="V184" s="43"/>
      <c r="W184" s="44"/>
      <c r="X184" s="43"/>
      <c r="Y184" s="44"/>
      <c r="Z184" s="43"/>
      <c r="AA184" s="44"/>
      <c r="AB184" s="43"/>
      <c r="AC184" s="44"/>
      <c r="AD184" s="43">
        <v>1</v>
      </c>
      <c r="AE184" s="44"/>
      <c r="AF184" s="54">
        <f t="shared" ref="AF184" si="32">+H184+J184+L184+N184+P184+R184+T184+V184+X184+Z184+AB184+AD184</f>
        <v>1</v>
      </c>
      <c r="AG184" s="55">
        <f t="shared" ref="AG184" si="33">+I184+K184+M184+O184+Q184+S184+U184+W184+Y184+AA184+AC184+AE184</f>
        <v>0</v>
      </c>
      <c r="AH184" s="698"/>
    </row>
    <row r="185" spans="1:34" ht="13.5" thickBot="1">
      <c r="A185" s="240"/>
      <c r="D185" s="1">
        <f>SUM(D184)</f>
        <v>100</v>
      </c>
    </row>
    <row r="186" spans="1:34" s="9" customFormat="1" ht="15.75" customHeight="1">
      <c r="A186" s="727" t="s">
        <v>951</v>
      </c>
      <c r="B186" s="728"/>
      <c r="C186" s="729"/>
      <c r="D186" s="727" t="s">
        <v>523</v>
      </c>
      <c r="E186" s="728"/>
      <c r="F186" s="728"/>
      <c r="G186" s="728"/>
      <c r="H186" s="728"/>
      <c r="I186" s="728"/>
      <c r="J186" s="728"/>
      <c r="K186" s="728"/>
      <c r="L186" s="728"/>
      <c r="M186" s="11"/>
      <c r="N186" s="11"/>
      <c r="O186" s="11"/>
      <c r="P186" s="11"/>
      <c r="Q186" s="11"/>
      <c r="R186" s="11"/>
      <c r="S186" s="11"/>
      <c r="T186" s="11"/>
      <c r="U186" s="11"/>
      <c r="V186" s="11"/>
      <c r="W186" s="11"/>
      <c r="X186" s="11"/>
      <c r="Y186" s="11"/>
      <c r="Z186" s="11"/>
      <c r="AA186" s="11"/>
      <c r="AB186" s="11"/>
      <c r="AC186" s="11"/>
      <c r="AD186" s="11"/>
      <c r="AE186" s="11"/>
      <c r="AF186" s="11"/>
      <c r="AG186" s="11"/>
      <c r="AH186" s="673"/>
    </row>
    <row r="187" spans="1:34" s="9" customFormat="1" ht="15.75" customHeight="1" thickBot="1">
      <c r="A187" s="733" t="s">
        <v>22</v>
      </c>
      <c r="B187" s="734"/>
      <c r="C187" s="735"/>
      <c r="D187" s="559" t="s">
        <v>1386</v>
      </c>
      <c r="E187" s="647"/>
      <c r="F187" s="647"/>
      <c r="G187" s="647"/>
      <c r="H187" s="12"/>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690"/>
    </row>
    <row r="188" spans="1:34" s="78" customFormat="1" ht="13.5" customHeight="1" thickBot="1">
      <c r="A188" s="737" t="s">
        <v>37</v>
      </c>
      <c r="B188" s="737" t="s">
        <v>35</v>
      </c>
      <c r="C188" s="738" t="s">
        <v>31</v>
      </c>
      <c r="D188" s="738" t="s">
        <v>32</v>
      </c>
      <c r="E188" s="738" t="s">
        <v>33</v>
      </c>
      <c r="F188" s="740" t="s">
        <v>40</v>
      </c>
      <c r="G188" s="738" t="s">
        <v>34</v>
      </c>
      <c r="H188" s="742" t="s">
        <v>2</v>
      </c>
      <c r="I188" s="743"/>
      <c r="J188" s="744" t="s">
        <v>3</v>
      </c>
      <c r="K188" s="744"/>
      <c r="L188" s="742" t="s">
        <v>4</v>
      </c>
      <c r="M188" s="743"/>
      <c r="N188" s="744" t="s">
        <v>5</v>
      </c>
      <c r="O188" s="744"/>
      <c r="P188" s="742" t="s">
        <v>6</v>
      </c>
      <c r="Q188" s="743"/>
      <c r="R188" s="744" t="s">
        <v>7</v>
      </c>
      <c r="S188" s="744"/>
      <c r="T188" s="742" t="s">
        <v>8</v>
      </c>
      <c r="U188" s="743"/>
      <c r="V188" s="744" t="s">
        <v>9</v>
      </c>
      <c r="W188" s="744"/>
      <c r="X188" s="742" t="s">
        <v>10</v>
      </c>
      <c r="Y188" s="743"/>
      <c r="Z188" s="744" t="s">
        <v>11</v>
      </c>
      <c r="AA188" s="744"/>
      <c r="AB188" s="742" t="s">
        <v>12</v>
      </c>
      <c r="AC188" s="743"/>
      <c r="AD188" s="744" t="s">
        <v>13</v>
      </c>
      <c r="AE188" s="744"/>
      <c r="AF188" s="745" t="s">
        <v>20</v>
      </c>
      <c r="AG188" s="745" t="s">
        <v>21</v>
      </c>
      <c r="AH188" s="747" t="s">
        <v>27</v>
      </c>
    </row>
    <row r="189" spans="1:34" s="78" customFormat="1" ht="25.5" customHeight="1" thickBot="1">
      <c r="A189" s="737"/>
      <c r="B189" s="737"/>
      <c r="C189" s="739"/>
      <c r="D189" s="739"/>
      <c r="E189" s="739"/>
      <c r="F189" s="741"/>
      <c r="G189" s="739"/>
      <c r="H189" s="26" t="s">
        <v>23</v>
      </c>
      <c r="I189" s="27" t="s">
        <v>24</v>
      </c>
      <c r="J189" s="26" t="s">
        <v>23</v>
      </c>
      <c r="K189" s="27" t="s">
        <v>24</v>
      </c>
      <c r="L189" s="26" t="s">
        <v>23</v>
      </c>
      <c r="M189" s="27" t="s">
        <v>24</v>
      </c>
      <c r="N189" s="26" t="s">
        <v>23</v>
      </c>
      <c r="O189" s="27" t="s">
        <v>24</v>
      </c>
      <c r="P189" s="26" t="s">
        <v>23</v>
      </c>
      <c r="Q189" s="27" t="s">
        <v>24</v>
      </c>
      <c r="R189" s="26" t="s">
        <v>23</v>
      </c>
      <c r="S189" s="27" t="s">
        <v>24</v>
      </c>
      <c r="T189" s="26" t="s">
        <v>23</v>
      </c>
      <c r="U189" s="27" t="s">
        <v>24</v>
      </c>
      <c r="V189" s="26" t="s">
        <v>23</v>
      </c>
      <c r="W189" s="27" t="s">
        <v>24</v>
      </c>
      <c r="X189" s="26" t="s">
        <v>23</v>
      </c>
      <c r="Y189" s="27" t="s">
        <v>24</v>
      </c>
      <c r="Z189" s="26" t="s">
        <v>23</v>
      </c>
      <c r="AA189" s="27" t="s">
        <v>24</v>
      </c>
      <c r="AB189" s="26" t="s">
        <v>23</v>
      </c>
      <c r="AC189" s="27" t="s">
        <v>24</v>
      </c>
      <c r="AD189" s="26" t="s">
        <v>23</v>
      </c>
      <c r="AE189" s="27" t="s">
        <v>24</v>
      </c>
      <c r="AF189" s="746"/>
      <c r="AG189" s="746"/>
      <c r="AH189" s="748"/>
    </row>
    <row r="190" spans="1:34" s="78" customFormat="1" ht="69" customHeight="1">
      <c r="A190" s="961">
        <v>0.15</v>
      </c>
      <c r="B190" s="496" t="s">
        <v>451</v>
      </c>
      <c r="C190" s="287" t="s">
        <v>524</v>
      </c>
      <c r="D190" s="73">
        <v>20</v>
      </c>
      <c r="E190" s="288" t="s">
        <v>525</v>
      </c>
      <c r="F190" s="289" t="s">
        <v>526</v>
      </c>
      <c r="G190" s="288" t="s">
        <v>527</v>
      </c>
      <c r="H190" s="290">
        <v>0.16666666666666669</v>
      </c>
      <c r="I190" s="291"/>
      <c r="J190" s="290">
        <v>0.16666666666666669</v>
      </c>
      <c r="K190" s="291"/>
      <c r="L190" s="290">
        <v>0.16666666666666669</v>
      </c>
      <c r="M190" s="291"/>
      <c r="N190" s="290">
        <v>0.16666666666666669</v>
      </c>
      <c r="O190" s="291"/>
      <c r="P190" s="290">
        <v>0.16666666666666669</v>
      </c>
      <c r="Q190" s="291"/>
      <c r="R190" s="290">
        <v>0.16666666666666669</v>
      </c>
      <c r="S190" s="291"/>
      <c r="T190" s="290"/>
      <c r="U190" s="291"/>
      <c r="V190" s="290"/>
      <c r="W190" s="291"/>
      <c r="X190" s="290"/>
      <c r="Y190" s="291"/>
      <c r="Z190" s="290"/>
      <c r="AA190" s="292"/>
      <c r="AB190" s="290"/>
      <c r="AC190" s="291"/>
      <c r="AD190" s="290"/>
      <c r="AE190" s="292"/>
      <c r="AF190" s="81">
        <f>SUM(H190+J190+L190+N190+P190+R190+T190+V190+X190+Z190+AB190+AD190)</f>
        <v>1.0000000000000002</v>
      </c>
      <c r="AG190" s="59">
        <f t="shared" ref="AG190:AG194" si="34">+I190+K190+M190+O190+Q190+S190+U190+W190+Y190+AA190+AC190+AE190</f>
        <v>0</v>
      </c>
      <c r="AH190" s="290"/>
    </row>
    <row r="191" spans="1:34" s="78" customFormat="1" ht="36.75" customHeight="1">
      <c r="A191" s="962"/>
      <c r="B191" s="293" t="s">
        <v>439</v>
      </c>
      <c r="C191" s="294" t="s">
        <v>528</v>
      </c>
      <c r="D191" s="67">
        <v>20</v>
      </c>
      <c r="E191" s="295" t="s">
        <v>529</v>
      </c>
      <c r="F191" s="296" t="s">
        <v>526</v>
      </c>
      <c r="G191" s="295" t="s">
        <v>530</v>
      </c>
      <c r="H191" s="290"/>
      <c r="I191" s="291"/>
      <c r="J191" s="290"/>
      <c r="K191" s="291"/>
      <c r="L191" s="290"/>
      <c r="M191" s="291"/>
      <c r="N191" s="290">
        <v>0.25</v>
      </c>
      <c r="O191" s="291"/>
      <c r="P191" s="290"/>
      <c r="Q191" s="291"/>
      <c r="R191" s="290"/>
      <c r="S191" s="291"/>
      <c r="T191" s="290">
        <v>0.25</v>
      </c>
      <c r="U191" s="291"/>
      <c r="V191" s="290"/>
      <c r="W191" s="291"/>
      <c r="X191" s="290"/>
      <c r="Y191" s="291"/>
      <c r="Z191" s="290">
        <v>0.25</v>
      </c>
      <c r="AA191" s="292"/>
      <c r="AB191" s="290"/>
      <c r="AC191" s="291"/>
      <c r="AD191" s="290">
        <v>0.25</v>
      </c>
      <c r="AE191" s="292"/>
      <c r="AF191" s="81">
        <f>SUM(H191+J191+L191+N191+P191+R191+T191+V191+X191+Z191+AB191+AD191)</f>
        <v>1</v>
      </c>
      <c r="AG191" s="59">
        <f t="shared" si="34"/>
        <v>0</v>
      </c>
      <c r="AH191" s="290"/>
    </row>
    <row r="192" spans="1:34" s="78" customFormat="1" ht="111" customHeight="1">
      <c r="A192" s="962"/>
      <c r="B192" s="297" t="s">
        <v>440</v>
      </c>
      <c r="C192" s="298" t="s">
        <v>531</v>
      </c>
      <c r="D192" s="67">
        <v>20</v>
      </c>
      <c r="E192" s="299" t="s">
        <v>1221</v>
      </c>
      <c r="F192" s="300" t="s">
        <v>526</v>
      </c>
      <c r="G192" s="299" t="s">
        <v>533</v>
      </c>
      <c r="H192" s="290"/>
      <c r="I192" s="291"/>
      <c r="J192" s="290">
        <v>9.0909090909090912E-2</v>
      </c>
      <c r="K192" s="291"/>
      <c r="L192" s="290">
        <v>9.0909090909090912E-2</v>
      </c>
      <c r="M192" s="291"/>
      <c r="N192" s="290">
        <v>9.0909090909090912E-2</v>
      </c>
      <c r="O192" s="291"/>
      <c r="P192" s="290">
        <v>9.0909090909090912E-2</v>
      </c>
      <c r="Q192" s="291"/>
      <c r="R192" s="290">
        <v>9.0909090909090912E-2</v>
      </c>
      <c r="S192" s="291"/>
      <c r="T192" s="290">
        <v>9.0909090909090912E-2</v>
      </c>
      <c r="U192" s="291"/>
      <c r="V192" s="290">
        <v>9.0909090909090912E-2</v>
      </c>
      <c r="W192" s="291"/>
      <c r="X192" s="290">
        <v>9.0909090909090912E-2</v>
      </c>
      <c r="Y192" s="291"/>
      <c r="Z192" s="290">
        <v>9.0909090909090912E-2</v>
      </c>
      <c r="AA192" s="291"/>
      <c r="AB192" s="290">
        <v>9.0909090909090912E-2</v>
      </c>
      <c r="AC192" s="291"/>
      <c r="AD192" s="290">
        <v>9.0909090909090912E-2</v>
      </c>
      <c r="AE192" s="292"/>
      <c r="AF192" s="81">
        <f>SUM(H192+J192+L192+N192+P192+R192+T192+V192+X192+Z192+AB192+AD192)</f>
        <v>1.0000000000000002</v>
      </c>
      <c r="AG192" s="59">
        <f t="shared" si="34"/>
        <v>0</v>
      </c>
      <c r="AH192" s="290"/>
    </row>
    <row r="193" spans="1:34" s="78" customFormat="1" ht="36.75" customHeight="1">
      <c r="A193" s="962"/>
      <c r="B193" s="293" t="s">
        <v>441</v>
      </c>
      <c r="C193" s="294" t="s">
        <v>534</v>
      </c>
      <c r="D193" s="67">
        <v>20</v>
      </c>
      <c r="E193" s="295" t="s">
        <v>535</v>
      </c>
      <c r="F193" s="296" t="s">
        <v>526</v>
      </c>
      <c r="G193" s="295" t="s">
        <v>536</v>
      </c>
      <c r="H193" s="290"/>
      <c r="I193" s="291"/>
      <c r="J193" s="290"/>
      <c r="K193" s="291"/>
      <c r="L193" s="290"/>
      <c r="M193" s="291"/>
      <c r="N193" s="290">
        <v>0.25</v>
      </c>
      <c r="O193" s="291"/>
      <c r="P193" s="290"/>
      <c r="Q193" s="291"/>
      <c r="R193" s="290"/>
      <c r="S193" s="291"/>
      <c r="T193" s="290">
        <v>0.25</v>
      </c>
      <c r="U193" s="291"/>
      <c r="V193" s="290"/>
      <c r="W193" s="291"/>
      <c r="X193" s="290"/>
      <c r="Y193" s="291"/>
      <c r="Z193" s="290">
        <v>0.25</v>
      </c>
      <c r="AA193" s="292"/>
      <c r="AB193" s="290"/>
      <c r="AC193" s="291"/>
      <c r="AD193" s="290">
        <v>0.25</v>
      </c>
      <c r="AE193" s="292"/>
      <c r="AF193" s="81">
        <f>SUM(H193+J193+L193+N193+P193+R193+T193+V193+X193+Z193+AB193+AD193)</f>
        <v>1</v>
      </c>
      <c r="AG193" s="59">
        <f t="shared" si="34"/>
        <v>0</v>
      </c>
      <c r="AH193" s="290"/>
    </row>
    <row r="194" spans="1:34" s="78" customFormat="1" ht="84" customHeight="1" thickBot="1">
      <c r="A194" s="963"/>
      <c r="B194" s="293" t="s">
        <v>664</v>
      </c>
      <c r="C194" s="294" t="s">
        <v>537</v>
      </c>
      <c r="D194" s="68">
        <v>20</v>
      </c>
      <c r="E194" s="295" t="s">
        <v>538</v>
      </c>
      <c r="F194" s="296" t="s">
        <v>526</v>
      </c>
      <c r="G194" s="295" t="s">
        <v>539</v>
      </c>
      <c r="H194" s="290"/>
      <c r="I194" s="291"/>
      <c r="J194" s="290"/>
      <c r="K194" s="291"/>
      <c r="L194" s="290"/>
      <c r="M194" s="291"/>
      <c r="N194" s="290">
        <v>0.25</v>
      </c>
      <c r="O194" s="291"/>
      <c r="P194" s="290"/>
      <c r="Q194" s="291"/>
      <c r="R194" s="290"/>
      <c r="S194" s="291"/>
      <c r="T194" s="290">
        <v>0.25</v>
      </c>
      <c r="U194" s="291"/>
      <c r="V194" s="290"/>
      <c r="W194" s="291"/>
      <c r="X194" s="290"/>
      <c r="Y194" s="291"/>
      <c r="Z194" s="290">
        <v>0.25</v>
      </c>
      <c r="AA194" s="292"/>
      <c r="AB194" s="290"/>
      <c r="AC194" s="291"/>
      <c r="AD194" s="290">
        <v>0.25</v>
      </c>
      <c r="AE194" s="292"/>
      <c r="AF194" s="81">
        <f t="shared" ref="AF194" si="35">+H194+J194+L194+N194+P194+R194+T194+V194+X194+Z194+AB194+AD194</f>
        <v>1</v>
      </c>
      <c r="AG194" s="59">
        <f t="shared" si="34"/>
        <v>0</v>
      </c>
      <c r="AH194" s="290"/>
    </row>
    <row r="195" spans="1:34" ht="13.5" thickBot="1"/>
    <row r="196" spans="1:34">
      <c r="A196" s="756" t="s">
        <v>201</v>
      </c>
      <c r="B196" s="757"/>
      <c r="C196" s="758"/>
      <c r="D196" s="759" t="s">
        <v>1004</v>
      </c>
      <c r="E196" s="760"/>
      <c r="F196" s="760"/>
      <c r="G196" s="760"/>
      <c r="H196" s="760"/>
      <c r="I196" s="760"/>
      <c r="J196" s="760"/>
      <c r="K196" s="760"/>
      <c r="L196" s="760"/>
      <c r="M196" s="760"/>
      <c r="N196" s="760"/>
      <c r="O196" s="760"/>
      <c r="P196" s="760"/>
      <c r="Q196" s="760"/>
      <c r="R196" s="760"/>
      <c r="S196" s="760"/>
      <c r="T196" s="760"/>
      <c r="U196" s="760"/>
      <c r="V196" s="760"/>
      <c r="W196" s="760"/>
      <c r="X196" s="760"/>
      <c r="Y196" s="760"/>
      <c r="Z196" s="760"/>
      <c r="AA196" s="760"/>
      <c r="AB196" s="760"/>
      <c r="AC196" s="760"/>
      <c r="AD196" s="760"/>
      <c r="AE196" s="760"/>
      <c r="AF196" s="760"/>
      <c r="AG196" s="760"/>
      <c r="AH196" s="761"/>
    </row>
    <row r="197" spans="1:34" ht="13.5" thickBot="1">
      <c r="A197" s="782" t="s">
        <v>1005</v>
      </c>
      <c r="B197" s="783"/>
      <c r="C197" s="784"/>
      <c r="D197" s="906" t="s">
        <v>1100</v>
      </c>
      <c r="E197" s="907"/>
      <c r="F197" s="907"/>
      <c r="G197" s="907"/>
      <c r="H197" s="907"/>
      <c r="I197" s="907"/>
      <c r="J197" s="907"/>
      <c r="K197" s="907"/>
      <c r="L197" s="907"/>
      <c r="M197" s="907"/>
      <c r="N197" s="907"/>
      <c r="O197" s="907"/>
      <c r="P197" s="907"/>
      <c r="Q197" s="907"/>
      <c r="R197" s="907"/>
      <c r="S197" s="907"/>
      <c r="T197" s="907"/>
      <c r="U197" s="907"/>
      <c r="V197" s="907"/>
      <c r="W197" s="907"/>
      <c r="X197" s="907"/>
      <c r="Y197" s="907"/>
      <c r="Z197" s="907"/>
      <c r="AA197" s="907"/>
      <c r="AB197" s="907"/>
      <c r="AC197" s="907"/>
      <c r="AD197" s="907"/>
      <c r="AE197" s="907"/>
      <c r="AF197" s="907"/>
      <c r="AG197" s="907"/>
      <c r="AH197" s="908"/>
    </row>
    <row r="198" spans="1:34" ht="13.5" thickBot="1">
      <c r="A198" s="800" t="s">
        <v>37</v>
      </c>
      <c r="B198" s="802" t="s">
        <v>35</v>
      </c>
      <c r="C198" s="804" t="s">
        <v>31</v>
      </c>
      <c r="D198" s="802" t="s">
        <v>38</v>
      </c>
      <c r="E198" s="802" t="s">
        <v>33</v>
      </c>
      <c r="F198" s="804" t="s">
        <v>40</v>
      </c>
      <c r="G198" s="909" t="s">
        <v>34</v>
      </c>
      <c r="H198" s="742" t="s">
        <v>2</v>
      </c>
      <c r="I198" s="743"/>
      <c r="J198" s="744" t="s">
        <v>3</v>
      </c>
      <c r="K198" s="744"/>
      <c r="L198" s="742" t="s">
        <v>4</v>
      </c>
      <c r="M198" s="743"/>
      <c r="N198" s="744" t="s">
        <v>5</v>
      </c>
      <c r="O198" s="744"/>
      <c r="P198" s="742" t="s">
        <v>6</v>
      </c>
      <c r="Q198" s="743"/>
      <c r="R198" s="744" t="s">
        <v>7</v>
      </c>
      <c r="S198" s="744"/>
      <c r="T198" s="742" t="s">
        <v>8</v>
      </c>
      <c r="U198" s="743"/>
      <c r="V198" s="744" t="s">
        <v>9</v>
      </c>
      <c r="W198" s="744"/>
      <c r="X198" s="742" t="s">
        <v>10</v>
      </c>
      <c r="Y198" s="743"/>
      <c r="Z198" s="744" t="s">
        <v>11</v>
      </c>
      <c r="AA198" s="744"/>
      <c r="AB198" s="742" t="s">
        <v>12</v>
      </c>
      <c r="AC198" s="743"/>
      <c r="AD198" s="744" t="s">
        <v>13</v>
      </c>
      <c r="AE198" s="744"/>
      <c r="AF198" s="745" t="s">
        <v>20</v>
      </c>
      <c r="AG198" s="745" t="s">
        <v>21</v>
      </c>
      <c r="AH198" s="747" t="s">
        <v>27</v>
      </c>
    </row>
    <row r="199" spans="1:34" ht="13.5" thickBot="1">
      <c r="A199" s="926"/>
      <c r="B199" s="803"/>
      <c r="C199" s="805"/>
      <c r="D199" s="803"/>
      <c r="E199" s="803"/>
      <c r="F199" s="805"/>
      <c r="G199" s="910"/>
      <c r="H199" s="26" t="s">
        <v>23</v>
      </c>
      <c r="I199" s="27" t="s">
        <v>24</v>
      </c>
      <c r="J199" s="26" t="s">
        <v>23</v>
      </c>
      <c r="K199" s="27" t="s">
        <v>24</v>
      </c>
      <c r="L199" s="26" t="s">
        <v>23</v>
      </c>
      <c r="M199" s="27" t="s">
        <v>24</v>
      </c>
      <c r="N199" s="26" t="s">
        <v>23</v>
      </c>
      <c r="O199" s="27" t="s">
        <v>24</v>
      </c>
      <c r="P199" s="26" t="s">
        <v>23</v>
      </c>
      <c r="Q199" s="27" t="s">
        <v>24</v>
      </c>
      <c r="R199" s="26" t="s">
        <v>23</v>
      </c>
      <c r="S199" s="27" t="s">
        <v>24</v>
      </c>
      <c r="T199" s="26" t="s">
        <v>23</v>
      </c>
      <c r="U199" s="27" t="s">
        <v>24</v>
      </c>
      <c r="V199" s="26" t="s">
        <v>23</v>
      </c>
      <c r="W199" s="27" t="s">
        <v>24</v>
      </c>
      <c r="X199" s="26" t="s">
        <v>23</v>
      </c>
      <c r="Y199" s="27" t="s">
        <v>24</v>
      </c>
      <c r="Z199" s="26" t="s">
        <v>23</v>
      </c>
      <c r="AA199" s="27" t="s">
        <v>24</v>
      </c>
      <c r="AB199" s="26" t="s">
        <v>23</v>
      </c>
      <c r="AC199" s="27" t="s">
        <v>24</v>
      </c>
      <c r="AD199" s="26" t="s">
        <v>23</v>
      </c>
      <c r="AE199" s="27" t="s">
        <v>24</v>
      </c>
      <c r="AF199" s="746"/>
      <c r="AG199" s="746"/>
      <c r="AH199" s="748"/>
    </row>
    <row r="200" spans="1:34" ht="178.5">
      <c r="A200" s="964">
        <v>0.15</v>
      </c>
      <c r="B200" s="297" t="s">
        <v>442</v>
      </c>
      <c r="C200" s="514" t="s">
        <v>1220</v>
      </c>
      <c r="D200" s="481">
        <v>0.6</v>
      </c>
      <c r="E200" s="288" t="s">
        <v>1101</v>
      </c>
      <c r="F200" s="527" t="s">
        <v>526</v>
      </c>
      <c r="G200" s="499" t="s">
        <v>1102</v>
      </c>
      <c r="H200" s="290">
        <v>0.5</v>
      </c>
      <c r="I200" s="291"/>
      <c r="J200" s="290">
        <v>0.5</v>
      </c>
      <c r="K200" s="291"/>
      <c r="L200" s="290"/>
      <c r="M200" s="291"/>
      <c r="N200" s="290"/>
      <c r="O200" s="291"/>
      <c r="P200" s="290"/>
      <c r="Q200" s="291"/>
      <c r="R200" s="290"/>
      <c r="S200" s="291"/>
      <c r="T200" s="290"/>
      <c r="U200" s="291"/>
      <c r="V200" s="290"/>
      <c r="W200" s="291"/>
      <c r="X200" s="290"/>
      <c r="Y200" s="291"/>
      <c r="Z200" s="290"/>
      <c r="AA200" s="291"/>
      <c r="AB200" s="290"/>
      <c r="AC200" s="291"/>
      <c r="AD200" s="290"/>
      <c r="AE200" s="292"/>
      <c r="AF200" s="81">
        <f t="shared" ref="AF200:AF201" si="36">SUM(H200+J200+L200+N200+P200+R200+T200+V200+X200+Z200+AB200+AD200)</f>
        <v>1</v>
      </c>
      <c r="AG200" s="59">
        <f t="shared" ref="AG200:AG201" si="37">+I200+K200+M200+O200+Q200+S200+U200+W200+Y200+AA200+AE200</f>
        <v>0</v>
      </c>
      <c r="AH200" s="290"/>
    </row>
    <row r="201" spans="1:34" ht="217.5" thickBot="1">
      <c r="A201" s="964"/>
      <c r="B201" s="497" t="s">
        <v>443</v>
      </c>
      <c r="C201" s="519" t="s">
        <v>1103</v>
      </c>
      <c r="D201" s="485">
        <v>0.4</v>
      </c>
      <c r="E201" s="486" t="s">
        <v>1104</v>
      </c>
      <c r="F201" s="501" t="s">
        <v>526</v>
      </c>
      <c r="G201" s="502" t="s">
        <v>1105</v>
      </c>
      <c r="H201" s="290">
        <v>0.5</v>
      </c>
      <c r="I201" s="291"/>
      <c r="J201" s="290">
        <v>0.5</v>
      </c>
      <c r="K201" s="291"/>
      <c r="L201" s="290"/>
      <c r="M201" s="291"/>
      <c r="N201" s="290"/>
      <c r="O201" s="291"/>
      <c r="P201" s="290"/>
      <c r="Q201" s="291"/>
      <c r="R201" s="290"/>
      <c r="S201" s="291"/>
      <c r="T201" s="290"/>
      <c r="U201" s="291"/>
      <c r="V201" s="290"/>
      <c r="W201" s="291"/>
      <c r="X201" s="290"/>
      <c r="Y201" s="291"/>
      <c r="Z201" s="290"/>
      <c r="AA201" s="291"/>
      <c r="AB201" s="290"/>
      <c r="AC201" s="291"/>
      <c r="AD201" s="290"/>
      <c r="AE201" s="292"/>
      <c r="AF201" s="81">
        <f t="shared" si="36"/>
        <v>1</v>
      </c>
      <c r="AG201" s="59">
        <f t="shared" si="37"/>
        <v>0</v>
      </c>
      <c r="AH201" s="290"/>
    </row>
    <row r="202" spans="1:34">
      <c r="D202" s="547">
        <f>SUM(D200:D201)</f>
        <v>1</v>
      </c>
    </row>
    <row r="203" spans="1:34">
      <c r="A203" s="240">
        <f>+A200+A190+A190+A184+A176</f>
        <v>0.99999999999999989</v>
      </c>
    </row>
    <row r="205" spans="1:34" ht="13.5" thickBot="1"/>
    <row r="206" spans="1:34" s="2" customFormat="1" ht="65.25" customHeight="1" thickBot="1">
      <c r="A206" s="820"/>
      <c r="B206" s="821"/>
      <c r="C206" s="826" t="s">
        <v>41</v>
      </c>
      <c r="D206" s="827"/>
      <c r="E206" s="827"/>
      <c r="F206" s="827"/>
      <c r="G206" s="827"/>
      <c r="H206" s="827"/>
      <c r="I206" s="827"/>
      <c r="J206" s="827"/>
      <c r="K206" s="827"/>
      <c r="L206" s="827"/>
      <c r="M206" s="827"/>
      <c r="N206" s="827"/>
      <c r="O206" s="827"/>
      <c r="P206" s="827"/>
      <c r="Q206" s="827"/>
      <c r="R206" s="827"/>
      <c r="S206" s="827"/>
      <c r="T206" s="827"/>
      <c r="U206" s="827"/>
      <c r="V206" s="827"/>
      <c r="W206" s="827"/>
      <c r="X206" s="827"/>
      <c r="Y206" s="827"/>
      <c r="Z206" s="827"/>
      <c r="AA206" s="827"/>
      <c r="AB206" s="827"/>
      <c r="AC206" s="827"/>
      <c r="AD206" s="827"/>
      <c r="AE206" s="827"/>
      <c r="AF206" s="827"/>
      <c r="AG206" s="827"/>
      <c r="AH206" s="828"/>
    </row>
    <row r="207" spans="1:34" s="2" customFormat="1" ht="17.25" customHeight="1" thickBot="1">
      <c r="A207" s="822"/>
      <c r="B207" s="823"/>
      <c r="C207" s="650" t="s">
        <v>30</v>
      </c>
      <c r="D207" s="14"/>
      <c r="E207" s="653"/>
      <c r="F207" s="654"/>
      <c r="G207" s="654"/>
      <c r="H207" s="14"/>
      <c r="I207" s="15"/>
      <c r="J207" s="16"/>
      <c r="K207" s="16"/>
      <c r="L207" s="16"/>
      <c r="M207" s="16"/>
      <c r="N207" s="16"/>
      <c r="O207" s="16"/>
      <c r="P207" s="16"/>
      <c r="Q207" s="16"/>
      <c r="R207" s="16"/>
      <c r="S207" s="17"/>
      <c r="T207" s="829" t="s">
        <v>39</v>
      </c>
      <c r="U207" s="830"/>
      <c r="V207" s="830"/>
      <c r="W207" s="830"/>
      <c r="X207" s="830"/>
      <c r="Y207" s="830"/>
      <c r="Z207" s="830"/>
      <c r="AA207" s="830"/>
      <c r="AB207" s="830"/>
      <c r="AC207" s="830"/>
      <c r="AD207" s="830"/>
      <c r="AE207" s="830"/>
      <c r="AF207" s="830"/>
      <c r="AG207" s="830"/>
      <c r="AH207" s="831"/>
    </row>
    <row r="208" spans="1:34" s="2" customFormat="1" ht="15" customHeight="1" thickBot="1">
      <c r="A208" s="824"/>
      <c r="B208" s="825"/>
      <c r="C208" s="829" t="s">
        <v>36</v>
      </c>
      <c r="D208" s="830"/>
      <c r="E208" s="830"/>
      <c r="F208" s="830"/>
      <c r="G208" s="830"/>
      <c r="H208" s="830"/>
      <c r="I208" s="830"/>
      <c r="J208" s="830"/>
      <c r="K208" s="830"/>
      <c r="L208" s="830"/>
      <c r="M208" s="830"/>
      <c r="N208" s="830"/>
      <c r="O208" s="830"/>
      <c r="P208" s="830"/>
      <c r="Q208" s="830"/>
      <c r="R208" s="830"/>
      <c r="S208" s="830"/>
      <c r="T208" s="830"/>
      <c r="U208" s="830"/>
      <c r="V208" s="830"/>
      <c r="W208" s="830"/>
      <c r="X208" s="830"/>
      <c r="Y208" s="830"/>
      <c r="Z208" s="830"/>
      <c r="AA208" s="830"/>
      <c r="AB208" s="830"/>
      <c r="AC208" s="830"/>
      <c r="AD208" s="830"/>
      <c r="AE208" s="830"/>
      <c r="AF208" s="830"/>
      <c r="AG208" s="830"/>
      <c r="AH208" s="831"/>
    </row>
    <row r="209" spans="1:34" s="8" customFormat="1" ht="27" customHeight="1" thickBot="1">
      <c r="A209" s="6"/>
      <c r="B209" s="6"/>
      <c r="C209" s="651"/>
      <c r="D209" s="6"/>
      <c r="E209" s="651"/>
      <c r="F209" s="655"/>
      <c r="G209" s="655"/>
      <c r="H209" s="7"/>
      <c r="I209" s="7"/>
      <c r="J209" s="7"/>
      <c r="K209" s="7"/>
      <c r="AH209" s="689"/>
    </row>
    <row r="210" spans="1:34" s="8" customFormat="1" ht="15">
      <c r="A210" s="834" t="s">
        <v>29</v>
      </c>
      <c r="B210" s="836"/>
      <c r="C210" s="834" t="s">
        <v>14</v>
      </c>
      <c r="D210" s="835"/>
      <c r="E210" s="835"/>
      <c r="F210" s="835"/>
      <c r="G210" s="835"/>
      <c r="H210" s="835"/>
      <c r="I210" s="836"/>
      <c r="J210" s="837" t="s">
        <v>176</v>
      </c>
      <c r="K210" s="838"/>
      <c r="L210" s="838"/>
      <c r="M210" s="838"/>
      <c r="N210" s="838"/>
      <c r="O210" s="838"/>
      <c r="P210" s="838"/>
      <c r="Q210" s="838"/>
      <c r="R210" s="838"/>
      <c r="S210" s="838"/>
      <c r="T210" s="838"/>
      <c r="U210" s="838"/>
      <c r="V210" s="838"/>
      <c r="W210" s="838"/>
      <c r="X210" s="838"/>
      <c r="Y210" s="838"/>
      <c r="Z210" s="838"/>
      <c r="AA210" s="838"/>
      <c r="AB210" s="838"/>
      <c r="AC210" s="838"/>
      <c r="AD210" s="838"/>
      <c r="AE210" s="838"/>
      <c r="AF210" s="838"/>
      <c r="AG210" s="838"/>
      <c r="AH210" s="839"/>
    </row>
    <row r="211" spans="1:34" s="8" customFormat="1" ht="15">
      <c r="A211" s="1201">
        <v>2015</v>
      </c>
      <c r="B211" s="1202"/>
      <c r="C211" s="844" t="s">
        <v>0</v>
      </c>
      <c r="D211" s="845"/>
      <c r="E211" s="845"/>
      <c r="F211" s="845"/>
      <c r="G211" s="845"/>
      <c r="H211" s="845"/>
      <c r="I211" s="846"/>
      <c r="J211" s="847" t="s">
        <v>177</v>
      </c>
      <c r="K211" s="848"/>
      <c r="L211" s="848"/>
      <c r="M211" s="848"/>
      <c r="N211" s="848"/>
      <c r="O211" s="848"/>
      <c r="P211" s="848"/>
      <c r="Q211" s="848"/>
      <c r="R211" s="848"/>
      <c r="S211" s="848"/>
      <c r="T211" s="848"/>
      <c r="U211" s="848"/>
      <c r="V211" s="848"/>
      <c r="W211" s="848"/>
      <c r="X211" s="848"/>
      <c r="Y211" s="848"/>
      <c r="Z211" s="848"/>
      <c r="AA211" s="848"/>
      <c r="AB211" s="848"/>
      <c r="AC211" s="848"/>
      <c r="AD211" s="848"/>
      <c r="AE211" s="848"/>
      <c r="AF211" s="848"/>
      <c r="AG211" s="848"/>
      <c r="AH211" s="849"/>
    </row>
    <row r="212" spans="1:34" s="8" customFormat="1" ht="15.75" thickBot="1">
      <c r="A212" s="1203"/>
      <c r="B212" s="1204"/>
      <c r="C212" s="850" t="s">
        <v>1</v>
      </c>
      <c r="D212" s="851"/>
      <c r="E212" s="851"/>
      <c r="F212" s="851"/>
      <c r="G212" s="851"/>
      <c r="H212" s="851"/>
      <c r="I212" s="852"/>
      <c r="J212" s="853" t="s">
        <v>44</v>
      </c>
      <c r="K212" s="854"/>
      <c r="L212" s="854"/>
      <c r="M212" s="854"/>
      <c r="N212" s="854"/>
      <c r="O212" s="854"/>
      <c r="P212" s="854"/>
      <c r="Q212" s="854"/>
      <c r="R212" s="854"/>
      <c r="S212" s="854"/>
      <c r="T212" s="854"/>
      <c r="U212" s="854"/>
      <c r="V212" s="854"/>
      <c r="W212" s="854"/>
      <c r="X212" s="854"/>
      <c r="Y212" s="854"/>
      <c r="Z212" s="854"/>
      <c r="AA212" s="854"/>
      <c r="AB212" s="854"/>
      <c r="AC212" s="854"/>
      <c r="AD212" s="854"/>
      <c r="AE212" s="854"/>
      <c r="AF212" s="854"/>
      <c r="AG212" s="854"/>
      <c r="AH212" s="855"/>
    </row>
    <row r="213" spans="1:34" s="9" customFormat="1" ht="25.5" customHeight="1" thickBot="1">
      <c r="C213" s="78"/>
      <c r="E213" s="78"/>
      <c r="F213" s="78"/>
      <c r="G213" s="78"/>
      <c r="AH213" s="581"/>
    </row>
    <row r="214" spans="1:34" s="8" customFormat="1" ht="15.75" customHeight="1">
      <c r="A214" s="856" t="s">
        <v>26</v>
      </c>
      <c r="B214" s="859" t="s">
        <v>19</v>
      </c>
      <c r="C214" s="860"/>
      <c r="D214" s="944" t="s">
        <v>178</v>
      </c>
      <c r="E214" s="945"/>
      <c r="F214" s="945"/>
      <c r="G214" s="945"/>
      <c r="H214" s="945"/>
      <c r="I214" s="945"/>
      <c r="J214" s="945"/>
      <c r="K214" s="945"/>
      <c r="L214" s="945"/>
      <c r="M214" s="945"/>
      <c r="N214" s="945"/>
      <c r="O214" s="945"/>
      <c r="P214" s="945"/>
      <c r="Q214" s="945"/>
      <c r="R214" s="945"/>
      <c r="S214" s="946"/>
      <c r="T214" s="864" t="s">
        <v>25</v>
      </c>
      <c r="U214" s="865"/>
      <c r="V214" s="866"/>
      <c r="W214" s="873" t="s">
        <v>28</v>
      </c>
      <c r="X214" s="874"/>
      <c r="Y214" s="947" t="s">
        <v>320</v>
      </c>
      <c r="Z214" s="948"/>
      <c r="AA214" s="948"/>
      <c r="AB214" s="948"/>
      <c r="AC214" s="948"/>
      <c r="AD214" s="948"/>
      <c r="AE214" s="948"/>
      <c r="AF214" s="948"/>
      <c r="AG214" s="948"/>
      <c r="AH214" s="949"/>
    </row>
    <row r="215" spans="1:34" s="8" customFormat="1" ht="15.75" customHeight="1">
      <c r="A215" s="857"/>
      <c r="B215" s="883" t="s">
        <v>15</v>
      </c>
      <c r="C215" s="884"/>
      <c r="D215" s="953" t="s">
        <v>179</v>
      </c>
      <c r="E215" s="954"/>
      <c r="F215" s="954"/>
      <c r="G215" s="954"/>
      <c r="H215" s="954"/>
      <c r="I215" s="954"/>
      <c r="J215" s="954"/>
      <c r="K215" s="954"/>
      <c r="L215" s="954"/>
      <c r="M215" s="954"/>
      <c r="N215" s="954"/>
      <c r="O215" s="954"/>
      <c r="P215" s="954"/>
      <c r="Q215" s="954"/>
      <c r="R215" s="954"/>
      <c r="S215" s="955"/>
      <c r="T215" s="867"/>
      <c r="U215" s="868"/>
      <c r="V215" s="869"/>
      <c r="W215" s="875"/>
      <c r="X215" s="876"/>
      <c r="Y215" s="950"/>
      <c r="Z215" s="951"/>
      <c r="AA215" s="951"/>
      <c r="AB215" s="951"/>
      <c r="AC215" s="951"/>
      <c r="AD215" s="951"/>
      <c r="AE215" s="951"/>
      <c r="AF215" s="951"/>
      <c r="AG215" s="951"/>
      <c r="AH215" s="952"/>
    </row>
    <row r="216" spans="1:34" s="8" customFormat="1" ht="15.75" customHeight="1">
      <c r="A216" s="857"/>
      <c r="B216" s="883" t="s">
        <v>16</v>
      </c>
      <c r="C216" s="884"/>
      <c r="D216" s="953" t="s">
        <v>180</v>
      </c>
      <c r="E216" s="954"/>
      <c r="F216" s="954"/>
      <c r="G216" s="954"/>
      <c r="H216" s="954"/>
      <c r="I216" s="954"/>
      <c r="J216" s="954"/>
      <c r="K216" s="954"/>
      <c r="L216" s="954"/>
      <c r="M216" s="954"/>
      <c r="N216" s="954"/>
      <c r="O216" s="954"/>
      <c r="P216" s="954"/>
      <c r="Q216" s="954"/>
      <c r="R216" s="954"/>
      <c r="S216" s="955"/>
      <c r="T216" s="867"/>
      <c r="U216" s="868"/>
      <c r="V216" s="869"/>
      <c r="W216" s="888" t="s">
        <v>17</v>
      </c>
      <c r="X216" s="889"/>
      <c r="Y216" s="1177" t="s">
        <v>181</v>
      </c>
      <c r="Z216" s="1178"/>
      <c r="AA216" s="1178"/>
      <c r="AB216" s="1178"/>
      <c r="AC216" s="1178"/>
      <c r="AD216" s="1178"/>
      <c r="AE216" s="1178"/>
      <c r="AF216" s="1178"/>
      <c r="AG216" s="1178"/>
      <c r="AH216" s="1179"/>
    </row>
    <row r="217" spans="1:34" s="8" customFormat="1" ht="15.75" customHeight="1" thickBot="1">
      <c r="A217" s="858"/>
      <c r="B217" s="898" t="s">
        <v>18</v>
      </c>
      <c r="C217" s="899"/>
      <c r="D217" s="1183" t="s">
        <v>182</v>
      </c>
      <c r="E217" s="1184"/>
      <c r="F217" s="1184"/>
      <c r="G217" s="1184"/>
      <c r="H217" s="1184"/>
      <c r="I217" s="1184"/>
      <c r="J217" s="1184"/>
      <c r="K217" s="1184"/>
      <c r="L217" s="1184"/>
      <c r="M217" s="1184"/>
      <c r="N217" s="1184"/>
      <c r="O217" s="1184"/>
      <c r="P217" s="1184"/>
      <c r="Q217" s="1184"/>
      <c r="R217" s="1184"/>
      <c r="S217" s="1185"/>
      <c r="T217" s="870"/>
      <c r="U217" s="871"/>
      <c r="V217" s="872"/>
      <c r="W217" s="890"/>
      <c r="X217" s="891"/>
      <c r="Y217" s="1180"/>
      <c r="Z217" s="1181"/>
      <c r="AA217" s="1181"/>
      <c r="AB217" s="1181"/>
      <c r="AC217" s="1181"/>
      <c r="AD217" s="1181"/>
      <c r="AE217" s="1181"/>
      <c r="AF217" s="1181"/>
      <c r="AG217" s="1181"/>
      <c r="AH217" s="1182"/>
    </row>
    <row r="218" spans="1:34" s="9" customFormat="1" ht="30" customHeight="1" thickBot="1">
      <c r="C218" s="78"/>
      <c r="E218" s="78"/>
      <c r="F218" s="78"/>
      <c r="G218" s="78"/>
      <c r="AH218" s="581"/>
    </row>
    <row r="219" spans="1:34" s="9" customFormat="1" ht="15.75" customHeight="1">
      <c r="A219" s="727" t="s">
        <v>183</v>
      </c>
      <c r="B219" s="728"/>
      <c r="C219" s="729"/>
      <c r="D219" s="727" t="s">
        <v>184</v>
      </c>
      <c r="E219" s="728"/>
      <c r="F219" s="728"/>
      <c r="G219" s="728"/>
      <c r="H219" s="728"/>
      <c r="I219" s="728"/>
      <c r="J219" s="728"/>
      <c r="K219" s="728"/>
      <c r="L219" s="728"/>
      <c r="M219" s="728"/>
      <c r="N219" s="728"/>
      <c r="O219" s="728"/>
      <c r="P219" s="728"/>
      <c r="Q219" s="728"/>
      <c r="R219" s="728"/>
      <c r="S219" s="728"/>
      <c r="T219" s="728"/>
      <c r="U219" s="728"/>
      <c r="V219" s="728"/>
      <c r="W219" s="728"/>
      <c r="X219" s="728"/>
      <c r="Y219" s="728"/>
      <c r="Z219" s="728"/>
      <c r="AA219" s="728"/>
      <c r="AB219" s="728"/>
      <c r="AC219" s="728"/>
      <c r="AD219" s="728"/>
      <c r="AE219" s="728"/>
      <c r="AF219" s="728"/>
      <c r="AG219" s="728"/>
      <c r="AH219" s="729"/>
    </row>
    <row r="220" spans="1:34" s="9" customFormat="1" ht="15.75" customHeight="1" thickBot="1">
      <c r="A220" s="1145" t="s">
        <v>22</v>
      </c>
      <c r="B220" s="1146"/>
      <c r="C220" s="1147"/>
      <c r="D220" s="648" t="s">
        <v>177</v>
      </c>
      <c r="E220" s="656"/>
      <c r="F220" s="656"/>
      <c r="G220" s="657"/>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690"/>
    </row>
    <row r="221" spans="1:34" s="78" customFormat="1" ht="13.5" customHeight="1" thickBot="1">
      <c r="A221" s="737" t="s">
        <v>37</v>
      </c>
      <c r="B221" s="737" t="s">
        <v>35</v>
      </c>
      <c r="C221" s="738" t="s">
        <v>31</v>
      </c>
      <c r="D221" s="738" t="s">
        <v>38</v>
      </c>
      <c r="E221" s="738" t="s">
        <v>33</v>
      </c>
      <c r="F221" s="739" t="s">
        <v>40</v>
      </c>
      <c r="G221" s="816" t="s">
        <v>34</v>
      </c>
      <c r="H221" s="744" t="s">
        <v>2</v>
      </c>
      <c r="I221" s="743"/>
      <c r="J221" s="744" t="s">
        <v>3</v>
      </c>
      <c r="K221" s="744"/>
      <c r="L221" s="742" t="s">
        <v>4</v>
      </c>
      <c r="M221" s="743"/>
      <c r="N221" s="744" t="s">
        <v>5</v>
      </c>
      <c r="O221" s="744"/>
      <c r="P221" s="742" t="s">
        <v>6</v>
      </c>
      <c r="Q221" s="743"/>
      <c r="R221" s="744" t="s">
        <v>7</v>
      </c>
      <c r="S221" s="744"/>
      <c r="T221" s="742" t="s">
        <v>8</v>
      </c>
      <c r="U221" s="743"/>
      <c r="V221" s="744" t="s">
        <v>9</v>
      </c>
      <c r="W221" s="744"/>
      <c r="X221" s="742" t="s">
        <v>10</v>
      </c>
      <c r="Y221" s="743"/>
      <c r="Z221" s="744" t="s">
        <v>11</v>
      </c>
      <c r="AA221" s="744"/>
      <c r="AB221" s="742" t="s">
        <v>12</v>
      </c>
      <c r="AC221" s="743"/>
      <c r="AD221" s="744" t="s">
        <v>13</v>
      </c>
      <c r="AE221" s="744"/>
      <c r="AF221" s="745" t="s">
        <v>20</v>
      </c>
      <c r="AG221" s="745" t="s">
        <v>21</v>
      </c>
      <c r="AH221" s="747" t="s">
        <v>27</v>
      </c>
    </row>
    <row r="222" spans="1:34" s="78" customFormat="1" ht="27" customHeight="1" thickBot="1">
      <c r="A222" s="819"/>
      <c r="B222" s="819"/>
      <c r="C222" s="739"/>
      <c r="D222" s="739"/>
      <c r="E222" s="739"/>
      <c r="F222" s="1044"/>
      <c r="G222" s="1186"/>
      <c r="H222" s="64" t="s">
        <v>23</v>
      </c>
      <c r="I222" s="27" t="s">
        <v>24</v>
      </c>
      <c r="J222" s="26" t="s">
        <v>23</v>
      </c>
      <c r="K222" s="27" t="s">
        <v>24</v>
      </c>
      <c r="L222" s="26" t="s">
        <v>23</v>
      </c>
      <c r="M222" s="27" t="s">
        <v>24</v>
      </c>
      <c r="N222" s="26" t="s">
        <v>23</v>
      </c>
      <c r="O222" s="27" t="s">
        <v>24</v>
      </c>
      <c r="P222" s="26" t="s">
        <v>23</v>
      </c>
      <c r="Q222" s="27" t="s">
        <v>24</v>
      </c>
      <c r="R222" s="26" t="s">
        <v>23</v>
      </c>
      <c r="S222" s="27" t="s">
        <v>24</v>
      </c>
      <c r="T222" s="26" t="s">
        <v>23</v>
      </c>
      <c r="U222" s="27" t="s">
        <v>24</v>
      </c>
      <c r="V222" s="26" t="s">
        <v>23</v>
      </c>
      <c r="W222" s="27" t="s">
        <v>24</v>
      </c>
      <c r="X222" s="26" t="s">
        <v>23</v>
      </c>
      <c r="Y222" s="27" t="s">
        <v>24</v>
      </c>
      <c r="Z222" s="26" t="s">
        <v>23</v>
      </c>
      <c r="AA222" s="27" t="s">
        <v>24</v>
      </c>
      <c r="AB222" s="26" t="s">
        <v>23</v>
      </c>
      <c r="AC222" s="27" t="s">
        <v>24</v>
      </c>
      <c r="AD222" s="26" t="s">
        <v>23</v>
      </c>
      <c r="AE222" s="27" t="s">
        <v>24</v>
      </c>
      <c r="AF222" s="746"/>
      <c r="AG222" s="746"/>
      <c r="AH222" s="748"/>
    </row>
    <row r="223" spans="1:34" s="78" customFormat="1" ht="170.25" customHeight="1" thickBot="1">
      <c r="A223" s="117">
        <v>0.1</v>
      </c>
      <c r="B223" s="118" t="s">
        <v>429</v>
      </c>
      <c r="C223" s="118" t="s">
        <v>185</v>
      </c>
      <c r="D223" s="119">
        <v>1</v>
      </c>
      <c r="E223" s="118" t="s">
        <v>186</v>
      </c>
      <c r="F223" s="118" t="s">
        <v>187</v>
      </c>
      <c r="G223" s="118" t="s">
        <v>188</v>
      </c>
      <c r="H223" s="120"/>
      <c r="I223" s="121"/>
      <c r="J223" s="120"/>
      <c r="K223" s="121"/>
      <c r="L223" s="120">
        <v>0.25</v>
      </c>
      <c r="M223" s="121"/>
      <c r="N223" s="120"/>
      <c r="O223" s="121"/>
      <c r="P223" s="120"/>
      <c r="Q223" s="121"/>
      <c r="R223" s="120">
        <v>0.25</v>
      </c>
      <c r="S223" s="121"/>
      <c r="T223" s="120"/>
      <c r="U223" s="121"/>
      <c r="V223" s="120"/>
      <c r="W223" s="121"/>
      <c r="X223" s="120">
        <v>0.25</v>
      </c>
      <c r="Y223" s="121"/>
      <c r="Z223" s="120"/>
      <c r="AA223" s="121"/>
      <c r="AB223" s="120"/>
      <c r="AC223" s="121"/>
      <c r="AD223" s="120">
        <v>0.25</v>
      </c>
      <c r="AE223" s="121"/>
      <c r="AF223" s="122">
        <f t="shared" ref="AF223:AG223" si="38">+H223+J223+L223+N223+P223+R223+T223+V223+X223+Z223+AB223+AD223</f>
        <v>1</v>
      </c>
      <c r="AG223" s="123">
        <f t="shared" si="38"/>
        <v>0</v>
      </c>
      <c r="AH223" s="706"/>
    </row>
    <row r="224" spans="1:34" s="78" customFormat="1" ht="36.75" customHeight="1" thickBot="1">
      <c r="A224" s="99"/>
      <c r="B224" s="99"/>
      <c r="C224" s="99"/>
      <c r="D224" s="23">
        <f>SUM(D223)</f>
        <v>1</v>
      </c>
      <c r="E224" s="99"/>
      <c r="F224" s="99"/>
      <c r="G224" s="9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20"/>
      <c r="AG224" s="20"/>
      <c r="AH224" s="24"/>
    </row>
    <row r="225" spans="1:34" s="78" customFormat="1" ht="18" customHeight="1">
      <c r="A225" s="727" t="s">
        <v>189</v>
      </c>
      <c r="B225" s="728"/>
      <c r="C225" s="729"/>
      <c r="D225" s="727" t="s">
        <v>190</v>
      </c>
      <c r="E225" s="728"/>
      <c r="F225" s="728"/>
      <c r="G225" s="728"/>
      <c r="H225" s="728"/>
      <c r="I225" s="728"/>
      <c r="J225" s="728"/>
      <c r="K225" s="728"/>
      <c r="L225" s="728"/>
      <c r="M225" s="728"/>
      <c r="N225" s="728"/>
      <c r="O225" s="728"/>
      <c r="P225" s="728"/>
      <c r="Q225" s="728"/>
      <c r="R225" s="728"/>
      <c r="S225" s="728"/>
      <c r="T225" s="728"/>
      <c r="U225" s="728"/>
      <c r="V225" s="728"/>
      <c r="W225" s="728"/>
      <c r="X225" s="728"/>
      <c r="Y225" s="728"/>
      <c r="Z225" s="728"/>
      <c r="AA225" s="728"/>
      <c r="AB225" s="728"/>
      <c r="AC225" s="728"/>
      <c r="AD225" s="728"/>
      <c r="AE225" s="728"/>
      <c r="AF225" s="728"/>
      <c r="AG225" s="728"/>
      <c r="AH225" s="729"/>
    </row>
    <row r="226" spans="1:34" s="78" customFormat="1" ht="36.75" customHeight="1" thickBot="1">
      <c r="A226" s="725" t="s">
        <v>22</v>
      </c>
      <c r="B226" s="726"/>
      <c r="C226" s="736"/>
      <c r="D226" s="648" t="s">
        <v>177</v>
      </c>
      <c r="E226" s="647"/>
      <c r="F226" s="647"/>
      <c r="G226" s="647"/>
      <c r="H226" s="12"/>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690"/>
    </row>
    <row r="227" spans="1:34" s="97" customFormat="1" ht="33.75" customHeight="1" thickBot="1">
      <c r="A227" s="1078" t="s">
        <v>37</v>
      </c>
      <c r="B227" s="1078" t="s">
        <v>35</v>
      </c>
      <c r="C227" s="1079" t="s">
        <v>31</v>
      </c>
      <c r="D227" s="1079" t="s">
        <v>32</v>
      </c>
      <c r="E227" s="1079" t="s">
        <v>33</v>
      </c>
      <c r="F227" s="740" t="s">
        <v>40</v>
      </c>
      <c r="G227" s="1080" t="s">
        <v>34</v>
      </c>
      <c r="H227" s="742" t="s">
        <v>2</v>
      </c>
      <c r="I227" s="743"/>
      <c r="J227" s="744" t="s">
        <v>3</v>
      </c>
      <c r="K227" s="744"/>
      <c r="L227" s="742" t="s">
        <v>4</v>
      </c>
      <c r="M227" s="743"/>
      <c r="N227" s="744" t="s">
        <v>5</v>
      </c>
      <c r="O227" s="744"/>
      <c r="P227" s="742" t="s">
        <v>6</v>
      </c>
      <c r="Q227" s="743"/>
      <c r="R227" s="744" t="s">
        <v>7</v>
      </c>
      <c r="S227" s="744"/>
      <c r="T227" s="742" t="s">
        <v>8</v>
      </c>
      <c r="U227" s="743"/>
      <c r="V227" s="744" t="s">
        <v>9</v>
      </c>
      <c r="W227" s="744"/>
      <c r="X227" s="742" t="s">
        <v>10</v>
      </c>
      <c r="Y227" s="743"/>
      <c r="Z227" s="744" t="s">
        <v>11</v>
      </c>
      <c r="AA227" s="744"/>
      <c r="AB227" s="742" t="s">
        <v>12</v>
      </c>
      <c r="AC227" s="743"/>
      <c r="AD227" s="744" t="s">
        <v>13</v>
      </c>
      <c r="AE227" s="744"/>
      <c r="AF227" s="745" t="s">
        <v>20</v>
      </c>
      <c r="AG227" s="745" t="s">
        <v>21</v>
      </c>
      <c r="AH227" s="747" t="s">
        <v>27</v>
      </c>
    </row>
    <row r="228" spans="1:34" s="78" customFormat="1" ht="31.5" customHeight="1" thickBot="1">
      <c r="A228" s="819"/>
      <c r="B228" s="819"/>
      <c r="C228" s="739"/>
      <c r="D228" s="739"/>
      <c r="E228" s="739"/>
      <c r="F228" s="1044"/>
      <c r="G228" s="1186"/>
      <c r="H228" s="26" t="s">
        <v>23</v>
      </c>
      <c r="I228" s="27" t="s">
        <v>24</v>
      </c>
      <c r="J228" s="26" t="s">
        <v>23</v>
      </c>
      <c r="K228" s="27" t="s">
        <v>24</v>
      </c>
      <c r="L228" s="26" t="s">
        <v>23</v>
      </c>
      <c r="M228" s="27" t="s">
        <v>24</v>
      </c>
      <c r="N228" s="26" t="s">
        <v>23</v>
      </c>
      <c r="O228" s="27" t="s">
        <v>24</v>
      </c>
      <c r="P228" s="26" t="s">
        <v>23</v>
      </c>
      <c r="Q228" s="27" t="s">
        <v>24</v>
      </c>
      <c r="R228" s="26" t="s">
        <v>23</v>
      </c>
      <c r="S228" s="27" t="s">
        <v>24</v>
      </c>
      <c r="T228" s="26" t="s">
        <v>23</v>
      </c>
      <c r="U228" s="27" t="s">
        <v>24</v>
      </c>
      <c r="V228" s="26" t="s">
        <v>23</v>
      </c>
      <c r="W228" s="27" t="s">
        <v>24</v>
      </c>
      <c r="X228" s="26" t="s">
        <v>23</v>
      </c>
      <c r="Y228" s="27" t="s">
        <v>24</v>
      </c>
      <c r="Z228" s="26" t="s">
        <v>23</v>
      </c>
      <c r="AA228" s="27" t="s">
        <v>24</v>
      </c>
      <c r="AB228" s="26" t="s">
        <v>23</v>
      </c>
      <c r="AC228" s="27" t="s">
        <v>24</v>
      </c>
      <c r="AD228" s="26" t="s">
        <v>23</v>
      </c>
      <c r="AE228" s="27" t="s">
        <v>24</v>
      </c>
      <c r="AF228" s="746"/>
      <c r="AG228" s="746"/>
      <c r="AH228" s="748"/>
    </row>
    <row r="229" spans="1:34" s="9" customFormat="1" ht="132.75" customHeight="1">
      <c r="A229" s="1205">
        <v>0.3</v>
      </c>
      <c r="B229" s="42" t="s">
        <v>435</v>
      </c>
      <c r="C229" s="562" t="s">
        <v>209</v>
      </c>
      <c r="D229" s="74">
        <v>0.4</v>
      </c>
      <c r="E229" s="562" t="s">
        <v>210</v>
      </c>
      <c r="F229" s="562" t="s">
        <v>187</v>
      </c>
      <c r="G229" s="106" t="s">
        <v>191</v>
      </c>
      <c r="H229" s="111">
        <v>0.25</v>
      </c>
      <c r="I229" s="71"/>
      <c r="J229" s="112"/>
      <c r="K229" s="113"/>
      <c r="L229" s="112"/>
      <c r="M229" s="113"/>
      <c r="N229" s="112">
        <v>0.25</v>
      </c>
      <c r="O229" s="113"/>
      <c r="P229" s="112"/>
      <c r="Q229" s="113"/>
      <c r="R229" s="112"/>
      <c r="S229" s="113"/>
      <c r="T229" s="112">
        <v>0.25</v>
      </c>
      <c r="U229" s="113"/>
      <c r="V229" s="112"/>
      <c r="W229" s="113"/>
      <c r="X229" s="112"/>
      <c r="Y229" s="113"/>
      <c r="Z229" s="112">
        <v>0.25</v>
      </c>
      <c r="AA229" s="113"/>
      <c r="AB229" s="112"/>
      <c r="AC229" s="113"/>
      <c r="AD229" s="112"/>
      <c r="AE229" s="113"/>
      <c r="AF229" s="114">
        <f t="shared" ref="AF229:AG231" si="39">+H229+J229+L229+N229+P229+R229+T229+V229+X229+Z229+AB229+AD229</f>
        <v>1</v>
      </c>
      <c r="AG229" s="115">
        <f t="shared" si="39"/>
        <v>0</v>
      </c>
      <c r="AH229" s="707"/>
    </row>
    <row r="230" spans="1:34" s="9" customFormat="1" ht="98.25" customHeight="1">
      <c r="A230" s="1194"/>
      <c r="B230" s="206" t="s">
        <v>436</v>
      </c>
      <c r="C230" s="563" t="s">
        <v>213</v>
      </c>
      <c r="D230" s="76">
        <v>0.4</v>
      </c>
      <c r="E230" s="563" t="s">
        <v>211</v>
      </c>
      <c r="F230" s="563" t="s">
        <v>187</v>
      </c>
      <c r="G230" s="107" t="s">
        <v>192</v>
      </c>
      <c r="H230" s="109">
        <v>0.25</v>
      </c>
      <c r="I230" s="71"/>
      <c r="J230" s="70"/>
      <c r="K230" s="71"/>
      <c r="L230" s="70"/>
      <c r="M230" s="71"/>
      <c r="N230" s="70">
        <v>0.25</v>
      </c>
      <c r="O230" s="71"/>
      <c r="P230" s="70"/>
      <c r="Q230" s="71"/>
      <c r="R230" s="70"/>
      <c r="S230" s="71"/>
      <c r="T230" s="70">
        <v>0.25</v>
      </c>
      <c r="U230" s="71"/>
      <c r="V230" s="70"/>
      <c r="W230" s="71"/>
      <c r="X230" s="70"/>
      <c r="Y230" s="71"/>
      <c r="Z230" s="70">
        <v>0.25</v>
      </c>
      <c r="AA230" s="71"/>
      <c r="AB230" s="70"/>
      <c r="AC230" s="71"/>
      <c r="AD230" s="70"/>
      <c r="AE230" s="71"/>
      <c r="AF230" s="69">
        <f t="shared" si="39"/>
        <v>1</v>
      </c>
      <c r="AG230" s="110">
        <f t="shared" si="39"/>
        <v>0</v>
      </c>
      <c r="AH230" s="696"/>
    </row>
    <row r="231" spans="1:34" s="78" customFormat="1" ht="139.5" customHeight="1" thickBot="1">
      <c r="A231" s="1195"/>
      <c r="B231" s="46" t="s">
        <v>437</v>
      </c>
      <c r="C231" s="46" t="s">
        <v>212</v>
      </c>
      <c r="D231" s="82">
        <v>0.2</v>
      </c>
      <c r="E231" s="46" t="s">
        <v>193</v>
      </c>
      <c r="F231" s="46" t="s">
        <v>187</v>
      </c>
      <c r="G231" s="46" t="s">
        <v>194</v>
      </c>
      <c r="H231" s="83">
        <v>1</v>
      </c>
      <c r="I231" s="84"/>
      <c r="J231" s="83"/>
      <c r="K231" s="84"/>
      <c r="L231" s="83"/>
      <c r="M231" s="84"/>
      <c r="N231" s="83"/>
      <c r="O231" s="84"/>
      <c r="P231" s="83"/>
      <c r="Q231" s="84"/>
      <c r="R231" s="83"/>
      <c r="S231" s="84"/>
      <c r="T231" s="83"/>
      <c r="U231" s="84"/>
      <c r="V231" s="83"/>
      <c r="W231" s="84"/>
      <c r="X231" s="83"/>
      <c r="Y231" s="84"/>
      <c r="Z231" s="83"/>
      <c r="AA231" s="84"/>
      <c r="AB231" s="83"/>
      <c r="AC231" s="84"/>
      <c r="AD231" s="83"/>
      <c r="AE231" s="84"/>
      <c r="AF231" s="85">
        <f t="shared" si="39"/>
        <v>1</v>
      </c>
      <c r="AG231" s="116">
        <f t="shared" si="39"/>
        <v>0</v>
      </c>
      <c r="AH231" s="697"/>
    </row>
    <row r="232" spans="1:34" s="78" customFormat="1" ht="36.75" customHeight="1" thickBot="1">
      <c r="A232" s="23"/>
      <c r="B232" s="99"/>
      <c r="C232" s="99"/>
      <c r="D232" s="23">
        <f>SUM(D229:D231)</f>
        <v>1</v>
      </c>
      <c r="E232" s="99"/>
      <c r="F232" s="99"/>
      <c r="G232" s="9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20"/>
      <c r="AG232" s="20"/>
      <c r="AH232" s="24"/>
    </row>
    <row r="233" spans="1:34" s="78" customFormat="1" ht="22.5" customHeight="1">
      <c r="A233" s="727" t="s">
        <v>195</v>
      </c>
      <c r="B233" s="728"/>
      <c r="C233" s="729"/>
      <c r="D233" s="727" t="s">
        <v>196</v>
      </c>
      <c r="E233" s="728"/>
      <c r="F233" s="728"/>
      <c r="G233" s="728"/>
      <c r="H233" s="728"/>
      <c r="I233" s="728"/>
      <c r="J233" s="728"/>
      <c r="K233" s="728"/>
      <c r="L233" s="728"/>
      <c r="M233" s="728"/>
      <c r="N233" s="728"/>
      <c r="O233" s="728"/>
      <c r="P233" s="728"/>
      <c r="Q233" s="728"/>
      <c r="R233" s="728"/>
      <c r="S233" s="728"/>
      <c r="T233" s="728"/>
      <c r="U233" s="728"/>
      <c r="V233" s="728"/>
      <c r="W233" s="728"/>
      <c r="X233" s="728"/>
      <c r="Y233" s="728"/>
      <c r="Z233" s="728"/>
      <c r="AA233" s="728"/>
      <c r="AB233" s="728"/>
      <c r="AC233" s="728"/>
      <c r="AD233" s="728"/>
      <c r="AE233" s="728"/>
      <c r="AF233" s="728"/>
      <c r="AG233" s="728"/>
      <c r="AH233" s="729"/>
    </row>
    <row r="234" spans="1:34" s="78" customFormat="1" ht="23.25" customHeight="1" thickBot="1">
      <c r="A234" s="1145" t="s">
        <v>22</v>
      </c>
      <c r="B234" s="1146"/>
      <c r="C234" s="1147"/>
      <c r="D234" s="648" t="s">
        <v>177</v>
      </c>
      <c r="E234" s="656"/>
      <c r="F234" s="656"/>
      <c r="G234" s="657"/>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690"/>
    </row>
    <row r="235" spans="1:34" s="78" customFormat="1" ht="28.5" customHeight="1" thickBot="1">
      <c r="A235" s="1078" t="s">
        <v>37</v>
      </c>
      <c r="B235" s="1079" t="s">
        <v>35</v>
      </c>
      <c r="C235" s="1079" t="s">
        <v>31</v>
      </c>
      <c r="D235" s="1079" t="s">
        <v>38</v>
      </c>
      <c r="E235" s="1079" t="s">
        <v>33</v>
      </c>
      <c r="F235" s="1079" t="s">
        <v>40</v>
      </c>
      <c r="G235" s="1080" t="s">
        <v>34</v>
      </c>
      <c r="H235" s="744" t="s">
        <v>2</v>
      </c>
      <c r="I235" s="743"/>
      <c r="J235" s="744" t="s">
        <v>3</v>
      </c>
      <c r="K235" s="744"/>
      <c r="L235" s="742" t="s">
        <v>4</v>
      </c>
      <c r="M235" s="743"/>
      <c r="N235" s="744" t="s">
        <v>5</v>
      </c>
      <c r="O235" s="744"/>
      <c r="P235" s="742" t="s">
        <v>6</v>
      </c>
      <c r="Q235" s="743"/>
      <c r="R235" s="744" t="s">
        <v>7</v>
      </c>
      <c r="S235" s="744"/>
      <c r="T235" s="742" t="s">
        <v>8</v>
      </c>
      <c r="U235" s="743"/>
      <c r="V235" s="744" t="s">
        <v>9</v>
      </c>
      <c r="W235" s="744"/>
      <c r="X235" s="742" t="s">
        <v>10</v>
      </c>
      <c r="Y235" s="743"/>
      <c r="Z235" s="744" t="s">
        <v>11</v>
      </c>
      <c r="AA235" s="744"/>
      <c r="AB235" s="742" t="s">
        <v>12</v>
      </c>
      <c r="AC235" s="743"/>
      <c r="AD235" s="744" t="s">
        <v>13</v>
      </c>
      <c r="AE235" s="744"/>
      <c r="AF235" s="745" t="s">
        <v>20</v>
      </c>
      <c r="AG235" s="745" t="s">
        <v>21</v>
      </c>
      <c r="AH235" s="747" t="s">
        <v>27</v>
      </c>
    </row>
    <row r="236" spans="1:34" s="78" customFormat="1" ht="24.75" customHeight="1" thickBot="1">
      <c r="A236" s="819"/>
      <c r="B236" s="739"/>
      <c r="C236" s="739"/>
      <c r="D236" s="739"/>
      <c r="E236" s="739"/>
      <c r="F236" s="739"/>
      <c r="G236" s="1186"/>
      <c r="H236" s="64" t="s">
        <v>23</v>
      </c>
      <c r="I236" s="27" t="s">
        <v>24</v>
      </c>
      <c r="J236" s="26" t="s">
        <v>23</v>
      </c>
      <c r="K236" s="27" t="s">
        <v>24</v>
      </c>
      <c r="L236" s="26" t="s">
        <v>23</v>
      </c>
      <c r="M236" s="27" t="s">
        <v>24</v>
      </c>
      <c r="N236" s="26" t="s">
        <v>23</v>
      </c>
      <c r="O236" s="27" t="s">
        <v>24</v>
      </c>
      <c r="P236" s="26" t="s">
        <v>23</v>
      </c>
      <c r="Q236" s="27" t="s">
        <v>24</v>
      </c>
      <c r="R236" s="26" t="s">
        <v>23</v>
      </c>
      <c r="S236" s="27" t="s">
        <v>24</v>
      </c>
      <c r="T236" s="26" t="s">
        <v>23</v>
      </c>
      <c r="U236" s="27" t="s">
        <v>24</v>
      </c>
      <c r="V236" s="26" t="s">
        <v>23</v>
      </c>
      <c r="W236" s="27" t="s">
        <v>24</v>
      </c>
      <c r="X236" s="26" t="s">
        <v>23</v>
      </c>
      <c r="Y236" s="27" t="s">
        <v>24</v>
      </c>
      <c r="Z236" s="26" t="s">
        <v>23</v>
      </c>
      <c r="AA236" s="27" t="s">
        <v>24</v>
      </c>
      <c r="AB236" s="26" t="s">
        <v>23</v>
      </c>
      <c r="AC236" s="27" t="s">
        <v>24</v>
      </c>
      <c r="AD236" s="26" t="s">
        <v>23</v>
      </c>
      <c r="AE236" s="27" t="s">
        <v>24</v>
      </c>
      <c r="AF236" s="746"/>
      <c r="AG236" s="746"/>
      <c r="AH236" s="748"/>
    </row>
    <row r="237" spans="1:34" s="78" customFormat="1" ht="140.25" customHeight="1" thickBot="1">
      <c r="A237" s="117">
        <v>0.1</v>
      </c>
      <c r="B237" s="118" t="s">
        <v>451</v>
      </c>
      <c r="C237" s="118" t="s">
        <v>197</v>
      </c>
      <c r="D237" s="119">
        <v>1</v>
      </c>
      <c r="E237" s="118" t="s">
        <v>198</v>
      </c>
      <c r="F237" s="118" t="s">
        <v>199</v>
      </c>
      <c r="G237" s="118" t="s">
        <v>200</v>
      </c>
      <c r="H237" s="120"/>
      <c r="I237" s="121"/>
      <c r="J237" s="120"/>
      <c r="K237" s="121"/>
      <c r="L237" s="120"/>
      <c r="M237" s="121"/>
      <c r="N237" s="120"/>
      <c r="O237" s="121"/>
      <c r="P237" s="120"/>
      <c r="Q237" s="121"/>
      <c r="R237" s="120"/>
      <c r="S237" s="121"/>
      <c r="T237" s="120"/>
      <c r="U237" s="121"/>
      <c r="V237" s="120"/>
      <c r="W237" s="121"/>
      <c r="X237" s="120"/>
      <c r="Y237" s="121"/>
      <c r="Z237" s="120"/>
      <c r="AA237" s="121"/>
      <c r="AB237" s="120"/>
      <c r="AC237" s="121"/>
      <c r="AD237" s="120">
        <v>1</v>
      </c>
      <c r="AE237" s="121"/>
      <c r="AF237" s="122">
        <f t="shared" ref="AF237:AG237" si="40">+H237+J237+L237+N237+P237+R237+T237+V237+X237+Z237+AB237+AD237</f>
        <v>1</v>
      </c>
      <c r="AG237" s="123">
        <f t="shared" si="40"/>
        <v>0</v>
      </c>
      <c r="AH237" s="706"/>
    </row>
    <row r="238" spans="1:34" s="78" customFormat="1" ht="36.75" customHeight="1" thickBot="1">
      <c r="A238" s="100"/>
      <c r="B238" s="101"/>
      <c r="C238" s="101"/>
      <c r="D238" s="102">
        <f>SUM(D237)</f>
        <v>1</v>
      </c>
      <c r="E238" s="101"/>
      <c r="F238" s="101"/>
      <c r="G238" s="103"/>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5"/>
      <c r="AG238" s="105"/>
      <c r="AH238" s="24"/>
    </row>
    <row r="239" spans="1:34" s="92" customFormat="1" ht="19.5" customHeight="1">
      <c r="A239" s="727" t="s">
        <v>201</v>
      </c>
      <c r="B239" s="728"/>
      <c r="C239" s="729"/>
      <c r="D239" s="730" t="s">
        <v>202</v>
      </c>
      <c r="E239" s="731"/>
      <c r="F239" s="731"/>
      <c r="G239" s="731"/>
      <c r="H239" s="731"/>
      <c r="I239" s="731"/>
      <c r="J239" s="731"/>
      <c r="K239" s="731"/>
      <c r="L239" s="731"/>
      <c r="M239" s="731"/>
      <c r="N239" s="731"/>
      <c r="O239" s="731"/>
      <c r="P239" s="731"/>
      <c r="Q239" s="731"/>
      <c r="R239" s="731"/>
      <c r="S239" s="731"/>
      <c r="T239" s="731"/>
      <c r="U239" s="731"/>
      <c r="V239" s="731"/>
      <c r="W239" s="731"/>
      <c r="X239" s="731"/>
      <c r="Y239" s="731"/>
      <c r="Z239" s="731"/>
      <c r="AA239" s="731"/>
      <c r="AB239" s="731"/>
      <c r="AC239" s="731"/>
      <c r="AD239" s="731"/>
      <c r="AE239" s="731"/>
      <c r="AF239" s="731"/>
      <c r="AG239" s="731"/>
      <c r="AH239" s="732"/>
    </row>
    <row r="240" spans="1:34" s="78" customFormat="1" ht="15" customHeight="1" thickBot="1">
      <c r="A240" s="1145" t="s">
        <v>22</v>
      </c>
      <c r="B240" s="1146"/>
      <c r="C240" s="1147"/>
      <c r="D240" s="648" t="s">
        <v>177</v>
      </c>
      <c r="E240" s="656"/>
      <c r="F240" s="656"/>
      <c r="G240" s="657"/>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690"/>
    </row>
    <row r="241" spans="1:34" s="78" customFormat="1" ht="13.5" thickBot="1">
      <c r="A241" s="1078" t="s">
        <v>37</v>
      </c>
      <c r="B241" s="1078" t="s">
        <v>35</v>
      </c>
      <c r="C241" s="1079" t="s">
        <v>31</v>
      </c>
      <c r="D241" s="1079" t="s">
        <v>38</v>
      </c>
      <c r="E241" s="1079" t="s">
        <v>33</v>
      </c>
      <c r="F241" s="740" t="s">
        <v>40</v>
      </c>
      <c r="G241" s="1080" t="s">
        <v>34</v>
      </c>
      <c r="H241" s="744" t="s">
        <v>2</v>
      </c>
      <c r="I241" s="743"/>
      <c r="J241" s="744" t="s">
        <v>3</v>
      </c>
      <c r="K241" s="744"/>
      <c r="L241" s="742" t="s">
        <v>4</v>
      </c>
      <c r="M241" s="743"/>
      <c r="N241" s="744" t="s">
        <v>5</v>
      </c>
      <c r="O241" s="744"/>
      <c r="P241" s="742" t="s">
        <v>6</v>
      </c>
      <c r="Q241" s="743"/>
      <c r="R241" s="744" t="s">
        <v>7</v>
      </c>
      <c r="S241" s="744"/>
      <c r="T241" s="742" t="s">
        <v>8</v>
      </c>
      <c r="U241" s="743"/>
      <c r="V241" s="744" t="s">
        <v>9</v>
      </c>
      <c r="W241" s="744"/>
      <c r="X241" s="742" t="s">
        <v>10</v>
      </c>
      <c r="Y241" s="743"/>
      <c r="Z241" s="744" t="s">
        <v>11</v>
      </c>
      <c r="AA241" s="744"/>
      <c r="AB241" s="742" t="s">
        <v>12</v>
      </c>
      <c r="AC241" s="743"/>
      <c r="AD241" s="744" t="s">
        <v>13</v>
      </c>
      <c r="AE241" s="744"/>
      <c r="AF241" s="745" t="s">
        <v>20</v>
      </c>
      <c r="AG241" s="745" t="s">
        <v>21</v>
      </c>
      <c r="AH241" s="747" t="s">
        <v>27</v>
      </c>
    </row>
    <row r="242" spans="1:34" s="78" customFormat="1" ht="30.75" customHeight="1" thickBot="1">
      <c r="A242" s="959"/>
      <c r="B242" s="959"/>
      <c r="C242" s="960"/>
      <c r="D242" s="960"/>
      <c r="E242" s="960"/>
      <c r="F242" s="741"/>
      <c r="G242" s="1081"/>
      <c r="H242" s="18" t="s">
        <v>23</v>
      </c>
      <c r="I242" s="5" t="s">
        <v>24</v>
      </c>
      <c r="J242" s="4" t="s">
        <v>23</v>
      </c>
      <c r="K242" s="5" t="s">
        <v>24</v>
      </c>
      <c r="L242" s="4" t="s">
        <v>23</v>
      </c>
      <c r="M242" s="5" t="s">
        <v>24</v>
      </c>
      <c r="N242" s="4" t="s">
        <v>23</v>
      </c>
      <c r="O242" s="5" t="s">
        <v>24</v>
      </c>
      <c r="P242" s="4" t="s">
        <v>23</v>
      </c>
      <c r="Q242" s="5" t="s">
        <v>24</v>
      </c>
      <c r="R242" s="4" t="s">
        <v>23</v>
      </c>
      <c r="S242" s="5" t="s">
        <v>24</v>
      </c>
      <c r="T242" s="4" t="s">
        <v>23</v>
      </c>
      <c r="U242" s="5" t="s">
        <v>24</v>
      </c>
      <c r="V242" s="4" t="s">
        <v>23</v>
      </c>
      <c r="W242" s="5" t="s">
        <v>24</v>
      </c>
      <c r="X242" s="4" t="s">
        <v>23</v>
      </c>
      <c r="Y242" s="5" t="s">
        <v>24</v>
      </c>
      <c r="Z242" s="4" t="s">
        <v>23</v>
      </c>
      <c r="AA242" s="5" t="s">
        <v>24</v>
      </c>
      <c r="AB242" s="4" t="s">
        <v>23</v>
      </c>
      <c r="AC242" s="5" t="s">
        <v>24</v>
      </c>
      <c r="AD242" s="4" t="s">
        <v>23</v>
      </c>
      <c r="AE242" s="5" t="s">
        <v>24</v>
      </c>
      <c r="AF242" s="817"/>
      <c r="AG242" s="817"/>
      <c r="AH242" s="818"/>
    </row>
    <row r="243" spans="1:34" s="78" customFormat="1" ht="63.75">
      <c r="A243" s="963">
        <v>0.2</v>
      </c>
      <c r="B243" s="75" t="s">
        <v>442</v>
      </c>
      <c r="C243" s="75" t="s">
        <v>203</v>
      </c>
      <c r="D243" s="108">
        <v>0.5</v>
      </c>
      <c r="E243" s="75" t="s">
        <v>204</v>
      </c>
      <c r="F243" s="75" t="s">
        <v>205</v>
      </c>
      <c r="G243" s="75" t="s">
        <v>206</v>
      </c>
      <c r="H243" s="87"/>
      <c r="I243" s="88"/>
      <c r="J243" s="87">
        <v>0.5</v>
      </c>
      <c r="K243" s="88"/>
      <c r="L243" s="87"/>
      <c r="M243" s="88"/>
      <c r="N243" s="87"/>
      <c r="O243" s="88"/>
      <c r="P243" s="87"/>
      <c r="Q243" s="88"/>
      <c r="R243" s="87"/>
      <c r="S243" s="88"/>
      <c r="T243" s="87"/>
      <c r="U243" s="88"/>
      <c r="V243" s="87"/>
      <c r="W243" s="88"/>
      <c r="X243" s="87">
        <v>0.5</v>
      </c>
      <c r="Y243" s="88"/>
      <c r="Z243" s="87"/>
      <c r="AA243" s="88"/>
      <c r="AB243" s="87"/>
      <c r="AC243" s="88"/>
      <c r="AD243" s="87"/>
      <c r="AE243" s="88"/>
      <c r="AF243" s="89">
        <f t="shared" ref="AF243:AG244" si="41">+H243+J243+L243+N243+P243+R243+T243+V243+X243+Z243+AB243+AD243</f>
        <v>1</v>
      </c>
      <c r="AG243" s="90">
        <f t="shared" si="41"/>
        <v>0</v>
      </c>
      <c r="AH243" s="700"/>
    </row>
    <row r="244" spans="1:34" s="78" customFormat="1" ht="89.25" customHeight="1">
      <c r="A244" s="1123"/>
      <c r="B244" s="206" t="s">
        <v>443</v>
      </c>
      <c r="C244" s="563" t="s">
        <v>207</v>
      </c>
      <c r="D244" s="76">
        <v>0.5</v>
      </c>
      <c r="E244" s="563" t="s">
        <v>214</v>
      </c>
      <c r="F244" s="563" t="s">
        <v>187</v>
      </c>
      <c r="G244" s="563" t="s">
        <v>208</v>
      </c>
      <c r="H244" s="70"/>
      <c r="I244" s="71"/>
      <c r="J244" s="70">
        <v>0.2</v>
      </c>
      <c r="K244" s="71"/>
      <c r="L244" s="70"/>
      <c r="M244" s="71"/>
      <c r="N244" s="70">
        <v>0.2</v>
      </c>
      <c r="O244" s="71"/>
      <c r="P244" s="70"/>
      <c r="Q244" s="71"/>
      <c r="R244" s="70">
        <v>0.2</v>
      </c>
      <c r="S244" s="71"/>
      <c r="T244" s="70"/>
      <c r="U244" s="71"/>
      <c r="V244" s="70">
        <v>0.2</v>
      </c>
      <c r="W244" s="71"/>
      <c r="X244" s="70"/>
      <c r="Y244" s="71"/>
      <c r="Z244" s="70">
        <v>0.2</v>
      </c>
      <c r="AA244" s="71"/>
      <c r="AB244" s="70"/>
      <c r="AC244" s="71"/>
      <c r="AD244" s="70"/>
      <c r="AE244" s="71"/>
      <c r="AF244" s="69">
        <f t="shared" si="41"/>
        <v>1</v>
      </c>
      <c r="AG244" s="72">
        <f t="shared" si="41"/>
        <v>0</v>
      </c>
      <c r="AH244" s="691"/>
    </row>
    <row r="245" spans="1:34">
      <c r="A245" s="240"/>
      <c r="D245" s="240">
        <f>SUM(D243:D244)</f>
        <v>1</v>
      </c>
    </row>
    <row r="246" spans="1:34" ht="13.5" thickBot="1">
      <c r="A246" s="240"/>
      <c r="D246" s="240"/>
    </row>
    <row r="247" spans="1:34" s="9" customFormat="1" ht="15.75" customHeight="1">
      <c r="A247" s="727" t="s">
        <v>1293</v>
      </c>
      <c r="B247" s="728"/>
      <c r="C247" s="729"/>
      <c r="D247" s="727" t="s">
        <v>523</v>
      </c>
      <c r="E247" s="728"/>
      <c r="F247" s="728"/>
      <c r="G247" s="728"/>
      <c r="H247" s="728"/>
      <c r="I247" s="728"/>
      <c r="J247" s="728"/>
      <c r="K247" s="728"/>
      <c r="L247" s="728"/>
      <c r="M247" s="11"/>
      <c r="N247" s="11"/>
      <c r="O247" s="11"/>
      <c r="P247" s="11"/>
      <c r="Q247" s="11"/>
      <c r="R247" s="11"/>
      <c r="S247" s="11"/>
      <c r="T247" s="11"/>
      <c r="U247" s="11"/>
      <c r="V247" s="11"/>
      <c r="W247" s="11"/>
      <c r="X247" s="11"/>
      <c r="Y247" s="11"/>
      <c r="Z247" s="11"/>
      <c r="AA247" s="11"/>
      <c r="AB247" s="11"/>
      <c r="AC247" s="11"/>
      <c r="AD247" s="11"/>
      <c r="AE247" s="11"/>
      <c r="AF247" s="11"/>
      <c r="AG247" s="11"/>
      <c r="AH247" s="673"/>
    </row>
    <row r="248" spans="1:34" s="9" customFormat="1" ht="15.75" customHeight="1" thickBot="1">
      <c r="A248" s="733" t="s">
        <v>22</v>
      </c>
      <c r="B248" s="734"/>
      <c r="C248" s="735"/>
      <c r="D248" s="559" t="s">
        <v>1386</v>
      </c>
      <c r="E248" s="647"/>
      <c r="F248" s="647"/>
      <c r="G248" s="647"/>
      <c r="H248" s="12"/>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690"/>
    </row>
    <row r="249" spans="1:34" s="78" customFormat="1" ht="13.5" customHeight="1" thickBot="1">
      <c r="A249" s="737" t="s">
        <v>37</v>
      </c>
      <c r="B249" s="737" t="s">
        <v>35</v>
      </c>
      <c r="C249" s="738" t="s">
        <v>31</v>
      </c>
      <c r="D249" s="738" t="s">
        <v>32</v>
      </c>
      <c r="E249" s="738" t="s">
        <v>33</v>
      </c>
      <c r="F249" s="740" t="s">
        <v>40</v>
      </c>
      <c r="G249" s="738" t="s">
        <v>34</v>
      </c>
      <c r="H249" s="742" t="s">
        <v>2</v>
      </c>
      <c r="I249" s="743"/>
      <c r="J249" s="744" t="s">
        <v>3</v>
      </c>
      <c r="K249" s="744"/>
      <c r="L249" s="742" t="s">
        <v>4</v>
      </c>
      <c r="M249" s="743"/>
      <c r="N249" s="744" t="s">
        <v>5</v>
      </c>
      <c r="O249" s="744"/>
      <c r="P249" s="742" t="s">
        <v>6</v>
      </c>
      <c r="Q249" s="743"/>
      <c r="R249" s="744" t="s">
        <v>7</v>
      </c>
      <c r="S249" s="744"/>
      <c r="T249" s="742" t="s">
        <v>8</v>
      </c>
      <c r="U249" s="743"/>
      <c r="V249" s="744" t="s">
        <v>9</v>
      </c>
      <c r="W249" s="744"/>
      <c r="X249" s="742" t="s">
        <v>10</v>
      </c>
      <c r="Y249" s="743"/>
      <c r="Z249" s="744" t="s">
        <v>11</v>
      </c>
      <c r="AA249" s="744"/>
      <c r="AB249" s="742" t="s">
        <v>12</v>
      </c>
      <c r="AC249" s="743"/>
      <c r="AD249" s="744" t="s">
        <v>13</v>
      </c>
      <c r="AE249" s="744"/>
      <c r="AF249" s="745" t="s">
        <v>20</v>
      </c>
      <c r="AG249" s="745" t="s">
        <v>21</v>
      </c>
      <c r="AH249" s="747" t="s">
        <v>27</v>
      </c>
    </row>
    <row r="250" spans="1:34" s="78" customFormat="1" ht="25.5" customHeight="1" thickBot="1">
      <c r="A250" s="737"/>
      <c r="B250" s="737"/>
      <c r="C250" s="739"/>
      <c r="D250" s="739"/>
      <c r="E250" s="739"/>
      <c r="F250" s="741"/>
      <c r="G250" s="739"/>
      <c r="H250" s="26" t="s">
        <v>23</v>
      </c>
      <c r="I250" s="27" t="s">
        <v>24</v>
      </c>
      <c r="J250" s="26" t="s">
        <v>23</v>
      </c>
      <c r="K250" s="27" t="s">
        <v>24</v>
      </c>
      <c r="L250" s="26" t="s">
        <v>23</v>
      </c>
      <c r="M250" s="27" t="s">
        <v>24</v>
      </c>
      <c r="N250" s="26" t="s">
        <v>23</v>
      </c>
      <c r="O250" s="27" t="s">
        <v>24</v>
      </c>
      <c r="P250" s="26" t="s">
        <v>23</v>
      </c>
      <c r="Q250" s="27" t="s">
        <v>24</v>
      </c>
      <c r="R250" s="26" t="s">
        <v>23</v>
      </c>
      <c r="S250" s="27" t="s">
        <v>24</v>
      </c>
      <c r="T250" s="26" t="s">
        <v>23</v>
      </c>
      <c r="U250" s="27" t="s">
        <v>24</v>
      </c>
      <c r="V250" s="26" t="s">
        <v>23</v>
      </c>
      <c r="W250" s="27" t="s">
        <v>24</v>
      </c>
      <c r="X250" s="26" t="s">
        <v>23</v>
      </c>
      <c r="Y250" s="27" t="s">
        <v>24</v>
      </c>
      <c r="Z250" s="26" t="s">
        <v>23</v>
      </c>
      <c r="AA250" s="27" t="s">
        <v>24</v>
      </c>
      <c r="AB250" s="26" t="s">
        <v>23</v>
      </c>
      <c r="AC250" s="27" t="s">
        <v>24</v>
      </c>
      <c r="AD250" s="26" t="s">
        <v>23</v>
      </c>
      <c r="AE250" s="27" t="s">
        <v>24</v>
      </c>
      <c r="AF250" s="746"/>
      <c r="AG250" s="746"/>
      <c r="AH250" s="748"/>
    </row>
    <row r="251" spans="1:34" s="78" customFormat="1" ht="69" customHeight="1">
      <c r="A251" s="961">
        <v>0.3</v>
      </c>
      <c r="B251" s="577" t="s">
        <v>447</v>
      </c>
      <c r="C251" s="287" t="s">
        <v>524</v>
      </c>
      <c r="D251" s="313">
        <v>20</v>
      </c>
      <c r="E251" s="288" t="s">
        <v>525</v>
      </c>
      <c r="F251" s="289" t="s">
        <v>526</v>
      </c>
      <c r="G251" s="288" t="s">
        <v>527</v>
      </c>
      <c r="H251" s="290">
        <v>0.16666666666666669</v>
      </c>
      <c r="I251" s="291"/>
      <c r="J251" s="290">
        <v>0.16666666666666669</v>
      </c>
      <c r="K251" s="291"/>
      <c r="L251" s="290">
        <v>0.16666666666666669</v>
      </c>
      <c r="M251" s="291"/>
      <c r="N251" s="290">
        <v>0.16666666666666669</v>
      </c>
      <c r="O251" s="291"/>
      <c r="P251" s="290">
        <v>0.16666666666666669</v>
      </c>
      <c r="Q251" s="291"/>
      <c r="R251" s="290">
        <v>0.16666666666666669</v>
      </c>
      <c r="S251" s="291"/>
      <c r="T251" s="290"/>
      <c r="U251" s="291"/>
      <c r="V251" s="290"/>
      <c r="W251" s="291"/>
      <c r="X251" s="290"/>
      <c r="Y251" s="291"/>
      <c r="Z251" s="290"/>
      <c r="AA251" s="292"/>
      <c r="AB251" s="290"/>
      <c r="AC251" s="291"/>
      <c r="AD251" s="290"/>
      <c r="AE251" s="292"/>
      <c r="AF251" s="81">
        <f>SUM(H251+J251+L251+N251+P251+R251+T251+V251+X251+Z251+AB251+AD251)</f>
        <v>1.0000000000000002</v>
      </c>
      <c r="AG251" s="59">
        <f t="shared" ref="AG251:AG255" si="42">+I251+K251+M251+O251+Q251+S251+U251+W251+Y251+AA251+AC251+AE251</f>
        <v>0</v>
      </c>
      <c r="AH251" s="290"/>
    </row>
    <row r="252" spans="1:34" s="78" customFormat="1" ht="36.75" customHeight="1">
      <c r="A252" s="962"/>
      <c r="B252" s="296" t="s">
        <v>1259</v>
      </c>
      <c r="C252" s="294" t="s">
        <v>528</v>
      </c>
      <c r="D252" s="244">
        <v>20</v>
      </c>
      <c r="E252" s="295" t="s">
        <v>529</v>
      </c>
      <c r="F252" s="296" t="s">
        <v>526</v>
      </c>
      <c r="G252" s="295" t="s">
        <v>530</v>
      </c>
      <c r="H252" s="290"/>
      <c r="I252" s="291"/>
      <c r="J252" s="290"/>
      <c r="K252" s="291"/>
      <c r="L252" s="290"/>
      <c r="M252" s="291"/>
      <c r="N252" s="290">
        <v>0.25</v>
      </c>
      <c r="O252" s="291"/>
      <c r="P252" s="290"/>
      <c r="Q252" s="291"/>
      <c r="R252" s="290"/>
      <c r="S252" s="291"/>
      <c r="T252" s="290">
        <v>0.25</v>
      </c>
      <c r="U252" s="291"/>
      <c r="V252" s="290"/>
      <c r="W252" s="291"/>
      <c r="X252" s="290"/>
      <c r="Y252" s="291"/>
      <c r="Z252" s="290">
        <v>0.25</v>
      </c>
      <c r="AA252" s="292"/>
      <c r="AB252" s="290"/>
      <c r="AC252" s="291"/>
      <c r="AD252" s="290">
        <v>0.25</v>
      </c>
      <c r="AE252" s="292"/>
      <c r="AF252" s="81">
        <f>SUM(H252+J252+L252+N252+P252+R252+T252+V252+X252+Z252+AB252+AD252)</f>
        <v>1</v>
      </c>
      <c r="AG252" s="59">
        <f t="shared" si="42"/>
        <v>0</v>
      </c>
      <c r="AH252" s="290"/>
    </row>
    <row r="253" spans="1:34" s="78" customFormat="1" ht="111" customHeight="1">
      <c r="A253" s="962"/>
      <c r="B253" s="300" t="s">
        <v>1260</v>
      </c>
      <c r="C253" s="298" t="s">
        <v>531</v>
      </c>
      <c r="D253" s="244">
        <v>20</v>
      </c>
      <c r="E253" s="299" t="s">
        <v>1221</v>
      </c>
      <c r="F253" s="300" t="s">
        <v>526</v>
      </c>
      <c r="G253" s="299" t="s">
        <v>533</v>
      </c>
      <c r="H253" s="290"/>
      <c r="I253" s="291"/>
      <c r="J253" s="290">
        <v>9.0909090909090912E-2</v>
      </c>
      <c r="K253" s="291"/>
      <c r="L253" s="290">
        <v>9.0909090909090912E-2</v>
      </c>
      <c r="M253" s="291"/>
      <c r="N253" s="290">
        <v>9.0909090909090912E-2</v>
      </c>
      <c r="O253" s="291"/>
      <c r="P253" s="290">
        <v>9.0909090909090912E-2</v>
      </c>
      <c r="Q253" s="291"/>
      <c r="R253" s="290">
        <v>9.0909090909090912E-2</v>
      </c>
      <c r="S253" s="291"/>
      <c r="T253" s="290">
        <v>9.0909090909090912E-2</v>
      </c>
      <c r="U253" s="291"/>
      <c r="V253" s="290">
        <v>9.0909090909090912E-2</v>
      </c>
      <c r="W253" s="291"/>
      <c r="X253" s="290">
        <v>9.0909090909090912E-2</v>
      </c>
      <c r="Y253" s="291"/>
      <c r="Z253" s="290">
        <v>9.0909090909090912E-2</v>
      </c>
      <c r="AA253" s="291"/>
      <c r="AB253" s="290">
        <v>9.0909090909090912E-2</v>
      </c>
      <c r="AC253" s="291"/>
      <c r="AD253" s="290">
        <v>9.0909090909090912E-2</v>
      </c>
      <c r="AE253" s="292"/>
      <c r="AF253" s="81">
        <f>SUM(H253+J253+L253+N253+P253+R253+T253+V253+X253+Z253+AB253+AD253)</f>
        <v>1.0000000000000002</v>
      </c>
      <c r="AG253" s="59">
        <f t="shared" si="42"/>
        <v>0</v>
      </c>
      <c r="AH253" s="290"/>
    </row>
    <row r="254" spans="1:34" s="78" customFormat="1" ht="36.75" customHeight="1">
      <c r="A254" s="962"/>
      <c r="B254" s="296" t="s">
        <v>1261</v>
      </c>
      <c r="C254" s="294" t="s">
        <v>534</v>
      </c>
      <c r="D254" s="244">
        <v>20</v>
      </c>
      <c r="E254" s="295" t="s">
        <v>535</v>
      </c>
      <c r="F254" s="296" t="s">
        <v>526</v>
      </c>
      <c r="G254" s="295" t="s">
        <v>536</v>
      </c>
      <c r="H254" s="290"/>
      <c r="I254" s="291"/>
      <c r="J254" s="290"/>
      <c r="K254" s="291"/>
      <c r="L254" s="290"/>
      <c r="M254" s="291"/>
      <c r="N254" s="290">
        <v>0.25</v>
      </c>
      <c r="O254" s="291"/>
      <c r="P254" s="290"/>
      <c r="Q254" s="291"/>
      <c r="R254" s="290"/>
      <c r="S254" s="291"/>
      <c r="T254" s="290">
        <v>0.25</v>
      </c>
      <c r="U254" s="291"/>
      <c r="V254" s="290"/>
      <c r="W254" s="291"/>
      <c r="X254" s="290"/>
      <c r="Y254" s="291"/>
      <c r="Z254" s="290">
        <v>0.25</v>
      </c>
      <c r="AA254" s="292"/>
      <c r="AB254" s="290"/>
      <c r="AC254" s="291"/>
      <c r="AD254" s="290">
        <v>0.25</v>
      </c>
      <c r="AE254" s="292"/>
      <c r="AF254" s="81">
        <f>SUM(H254+J254+L254+N254+P254+R254+T254+V254+X254+Z254+AB254+AD254)</f>
        <v>1</v>
      </c>
      <c r="AG254" s="59">
        <f t="shared" si="42"/>
        <v>0</v>
      </c>
      <c r="AH254" s="290"/>
    </row>
    <row r="255" spans="1:34" s="78" customFormat="1" ht="84" customHeight="1" thickBot="1">
      <c r="A255" s="963"/>
      <c r="B255" s="296" t="s">
        <v>1262</v>
      </c>
      <c r="C255" s="294" t="s">
        <v>537</v>
      </c>
      <c r="D255" s="46">
        <v>20</v>
      </c>
      <c r="E255" s="295" t="s">
        <v>538</v>
      </c>
      <c r="F255" s="296" t="s">
        <v>526</v>
      </c>
      <c r="G255" s="295" t="s">
        <v>539</v>
      </c>
      <c r="H255" s="290"/>
      <c r="I255" s="291"/>
      <c r="J255" s="290"/>
      <c r="K255" s="291"/>
      <c r="L255" s="290"/>
      <c r="M255" s="291"/>
      <c r="N255" s="290">
        <v>0.25</v>
      </c>
      <c r="O255" s="291"/>
      <c r="P255" s="290"/>
      <c r="Q255" s="291"/>
      <c r="R255" s="290"/>
      <c r="S255" s="291"/>
      <c r="T255" s="290">
        <v>0.25</v>
      </c>
      <c r="U255" s="291"/>
      <c r="V255" s="290"/>
      <c r="W255" s="291"/>
      <c r="X255" s="290"/>
      <c r="Y255" s="291"/>
      <c r="Z255" s="290">
        <v>0.25</v>
      </c>
      <c r="AA255" s="292"/>
      <c r="AB255" s="290"/>
      <c r="AC255" s="291"/>
      <c r="AD255" s="290">
        <v>0.25</v>
      </c>
      <c r="AE255" s="292"/>
      <c r="AF255" s="81">
        <f t="shared" ref="AF255" si="43">+H255+J255+L255+N255+P255+R255+T255+V255+X255+Z255+AB255+AD255</f>
        <v>1</v>
      </c>
      <c r="AG255" s="59">
        <f t="shared" si="42"/>
        <v>0</v>
      </c>
      <c r="AH255" s="290"/>
    </row>
    <row r="256" spans="1:34">
      <c r="A256" s="240">
        <f>+A251+A243+A237+A229+A223</f>
        <v>0.99999999999999989</v>
      </c>
      <c r="D256" s="240">
        <v>1</v>
      </c>
    </row>
    <row r="257" spans="1:34" ht="13.5" thickBot="1">
      <c r="A257" s="240"/>
      <c r="D257" s="240"/>
    </row>
    <row r="258" spans="1:34" s="2" customFormat="1" ht="65.25" customHeight="1" thickBot="1">
      <c r="A258" s="820"/>
      <c r="B258" s="821"/>
      <c r="C258" s="826" t="s">
        <v>41</v>
      </c>
      <c r="D258" s="827"/>
      <c r="E258" s="827"/>
      <c r="F258" s="827"/>
      <c r="G258" s="827"/>
      <c r="H258" s="827"/>
      <c r="I258" s="827"/>
      <c r="J258" s="827"/>
      <c r="K258" s="827"/>
      <c r="L258" s="827"/>
      <c r="M258" s="827"/>
      <c r="N258" s="827"/>
      <c r="O258" s="827"/>
      <c r="P258" s="827"/>
      <c r="Q258" s="827"/>
      <c r="R258" s="827"/>
      <c r="S258" s="827"/>
      <c r="T258" s="827"/>
      <c r="U258" s="827"/>
      <c r="V258" s="827"/>
      <c r="W258" s="827"/>
      <c r="X258" s="827"/>
      <c r="Y258" s="827"/>
      <c r="Z258" s="827"/>
      <c r="AA258" s="827"/>
      <c r="AB258" s="827"/>
      <c r="AC258" s="827"/>
      <c r="AD258" s="827"/>
      <c r="AE258" s="827"/>
      <c r="AF258" s="827"/>
      <c r="AG258" s="827"/>
      <c r="AH258" s="828"/>
    </row>
    <row r="259" spans="1:34" s="2" customFormat="1" ht="17.25" customHeight="1" thickBot="1">
      <c r="A259" s="822"/>
      <c r="B259" s="823"/>
      <c r="C259" s="650" t="s">
        <v>30</v>
      </c>
      <c r="D259" s="14"/>
      <c r="E259" s="653"/>
      <c r="F259" s="654"/>
      <c r="G259" s="654"/>
      <c r="H259" s="14"/>
      <c r="I259" s="15"/>
      <c r="J259" s="16"/>
      <c r="K259" s="16"/>
      <c r="L259" s="16"/>
      <c r="M259" s="16"/>
      <c r="N259" s="16"/>
      <c r="O259" s="16"/>
      <c r="P259" s="16"/>
      <c r="Q259" s="16"/>
      <c r="R259" s="16"/>
      <c r="S259" s="17"/>
      <c r="T259" s="829" t="s">
        <v>39</v>
      </c>
      <c r="U259" s="830"/>
      <c r="V259" s="830"/>
      <c r="W259" s="830"/>
      <c r="X259" s="830"/>
      <c r="Y259" s="830"/>
      <c r="Z259" s="830"/>
      <c r="AA259" s="830"/>
      <c r="AB259" s="830"/>
      <c r="AC259" s="830"/>
      <c r="AD259" s="830"/>
      <c r="AE259" s="830"/>
      <c r="AF259" s="830"/>
      <c r="AG259" s="830"/>
      <c r="AH259" s="831"/>
    </row>
    <row r="260" spans="1:34" s="2" customFormat="1" ht="15" customHeight="1" thickBot="1">
      <c r="A260" s="824"/>
      <c r="B260" s="825"/>
      <c r="C260" s="829" t="s">
        <v>36</v>
      </c>
      <c r="D260" s="830"/>
      <c r="E260" s="830"/>
      <c r="F260" s="830"/>
      <c r="G260" s="830"/>
      <c r="H260" s="830"/>
      <c r="I260" s="830"/>
      <c r="J260" s="830"/>
      <c r="K260" s="830"/>
      <c r="L260" s="830"/>
      <c r="M260" s="830"/>
      <c r="N260" s="830"/>
      <c r="O260" s="830"/>
      <c r="P260" s="830"/>
      <c r="Q260" s="830"/>
      <c r="R260" s="830"/>
      <c r="S260" s="830"/>
      <c r="T260" s="830"/>
      <c r="U260" s="830"/>
      <c r="V260" s="830"/>
      <c r="W260" s="830"/>
      <c r="X260" s="830"/>
      <c r="Y260" s="830"/>
      <c r="Z260" s="830"/>
      <c r="AA260" s="830"/>
      <c r="AB260" s="830"/>
      <c r="AC260" s="830"/>
      <c r="AD260" s="830"/>
      <c r="AE260" s="830"/>
      <c r="AF260" s="830"/>
      <c r="AG260" s="830"/>
      <c r="AH260" s="831"/>
    </row>
    <row r="261" spans="1:34" s="8" customFormat="1" ht="27" customHeight="1" thickBot="1">
      <c r="A261" s="6"/>
      <c r="B261" s="6"/>
      <c r="C261" s="651"/>
      <c r="D261" s="6"/>
      <c r="E261" s="651"/>
      <c r="F261" s="655"/>
      <c r="G261" s="655"/>
      <c r="H261" s="7"/>
      <c r="I261" s="7"/>
      <c r="J261" s="7"/>
      <c r="K261" s="7"/>
      <c r="AH261" s="689"/>
    </row>
    <row r="262" spans="1:34" s="8" customFormat="1" ht="15">
      <c r="A262" s="834" t="s">
        <v>29</v>
      </c>
      <c r="B262" s="836"/>
      <c r="C262" s="834" t="s">
        <v>14</v>
      </c>
      <c r="D262" s="835"/>
      <c r="E262" s="835"/>
      <c r="F262" s="835"/>
      <c r="G262" s="835"/>
      <c r="H262" s="835"/>
      <c r="I262" s="836"/>
      <c r="J262" s="837" t="s">
        <v>215</v>
      </c>
      <c r="K262" s="838"/>
      <c r="L262" s="838"/>
      <c r="M262" s="838"/>
      <c r="N262" s="838"/>
      <c r="O262" s="838"/>
      <c r="P262" s="838"/>
      <c r="Q262" s="838"/>
      <c r="R262" s="838"/>
      <c r="S262" s="838"/>
      <c r="T262" s="838"/>
      <c r="U262" s="838"/>
      <c r="V262" s="838"/>
      <c r="W262" s="838"/>
      <c r="X262" s="838"/>
      <c r="Y262" s="838"/>
      <c r="Z262" s="838"/>
      <c r="AA262" s="838"/>
      <c r="AB262" s="838"/>
      <c r="AC262" s="838"/>
      <c r="AD262" s="838"/>
      <c r="AE262" s="838"/>
      <c r="AF262" s="838"/>
      <c r="AG262" s="838"/>
      <c r="AH262" s="839"/>
    </row>
    <row r="263" spans="1:34" s="8" customFormat="1" ht="15">
      <c r="A263" s="1201">
        <v>2015</v>
      </c>
      <c r="B263" s="1202"/>
      <c r="C263" s="844" t="s">
        <v>0</v>
      </c>
      <c r="D263" s="845"/>
      <c r="E263" s="845"/>
      <c r="F263" s="845"/>
      <c r="G263" s="845"/>
      <c r="H263" s="845"/>
      <c r="I263" s="846"/>
      <c r="J263" s="847" t="s">
        <v>216</v>
      </c>
      <c r="K263" s="848"/>
      <c r="L263" s="848"/>
      <c r="M263" s="848"/>
      <c r="N263" s="848"/>
      <c r="O263" s="848"/>
      <c r="P263" s="848"/>
      <c r="Q263" s="848"/>
      <c r="R263" s="848"/>
      <c r="S263" s="848"/>
      <c r="T263" s="848"/>
      <c r="U263" s="848"/>
      <c r="V263" s="848"/>
      <c r="W263" s="848"/>
      <c r="X263" s="848"/>
      <c r="Y263" s="848"/>
      <c r="Z263" s="848"/>
      <c r="AA263" s="848"/>
      <c r="AB263" s="848"/>
      <c r="AC263" s="848"/>
      <c r="AD263" s="848"/>
      <c r="AE263" s="848"/>
      <c r="AF263" s="848"/>
      <c r="AG263" s="848"/>
      <c r="AH263" s="849"/>
    </row>
    <row r="264" spans="1:34" s="8" customFormat="1" ht="15.75" thickBot="1">
      <c r="A264" s="1203"/>
      <c r="B264" s="1204"/>
      <c r="C264" s="850" t="s">
        <v>1</v>
      </c>
      <c r="D264" s="851"/>
      <c r="E264" s="851"/>
      <c r="F264" s="851"/>
      <c r="G264" s="851"/>
      <c r="H264" s="851"/>
      <c r="I264" s="852"/>
      <c r="J264" s="853" t="s">
        <v>44</v>
      </c>
      <c r="K264" s="854"/>
      <c r="L264" s="854"/>
      <c r="M264" s="854"/>
      <c r="N264" s="854"/>
      <c r="O264" s="854"/>
      <c r="P264" s="854"/>
      <c r="Q264" s="854"/>
      <c r="R264" s="854"/>
      <c r="S264" s="854"/>
      <c r="T264" s="854"/>
      <c r="U264" s="854"/>
      <c r="V264" s="854"/>
      <c r="W264" s="854"/>
      <c r="X264" s="854"/>
      <c r="Y264" s="854"/>
      <c r="Z264" s="854"/>
      <c r="AA264" s="854"/>
      <c r="AB264" s="854"/>
      <c r="AC264" s="854"/>
      <c r="AD264" s="854"/>
      <c r="AE264" s="854"/>
      <c r="AF264" s="854"/>
      <c r="AG264" s="854"/>
      <c r="AH264" s="855"/>
    </row>
    <row r="265" spans="1:34" s="9" customFormat="1" ht="25.5" customHeight="1" thickBot="1">
      <c r="C265" s="78"/>
      <c r="E265" s="78"/>
      <c r="F265" s="78"/>
      <c r="G265" s="78"/>
      <c r="AH265" s="581"/>
    </row>
    <row r="266" spans="1:34" s="8" customFormat="1" ht="15.75" customHeight="1">
      <c r="A266" s="856" t="s">
        <v>26</v>
      </c>
      <c r="B266" s="859" t="s">
        <v>19</v>
      </c>
      <c r="C266" s="1206"/>
      <c r="D266" s="1207" t="s">
        <v>217</v>
      </c>
      <c r="E266" s="1208"/>
      <c r="F266" s="1208"/>
      <c r="G266" s="1208"/>
      <c r="H266" s="1208"/>
      <c r="I266" s="1208"/>
      <c r="J266" s="1208"/>
      <c r="K266" s="1208"/>
      <c r="L266" s="1208"/>
      <c r="M266" s="1208"/>
      <c r="N266" s="1208"/>
      <c r="O266" s="1208"/>
      <c r="P266" s="1208"/>
      <c r="Q266" s="1208"/>
      <c r="R266" s="1208"/>
      <c r="S266" s="1209"/>
      <c r="T266" s="1210" t="s">
        <v>25</v>
      </c>
      <c r="U266" s="865"/>
      <c r="V266" s="866"/>
      <c r="W266" s="873" t="s">
        <v>28</v>
      </c>
      <c r="X266" s="1213"/>
      <c r="Y266" s="1215" t="s">
        <v>221</v>
      </c>
      <c r="Z266" s="1208"/>
      <c r="AA266" s="1208"/>
      <c r="AB266" s="1208"/>
      <c r="AC266" s="1208"/>
      <c r="AD266" s="1208"/>
      <c r="AE266" s="1208"/>
      <c r="AF266" s="1208"/>
      <c r="AG266" s="1208"/>
      <c r="AH266" s="1209"/>
    </row>
    <row r="267" spans="1:34" s="8" customFormat="1" ht="15.75" customHeight="1">
      <c r="A267" s="857"/>
      <c r="B267" s="883" t="s">
        <v>15</v>
      </c>
      <c r="C267" s="1219"/>
      <c r="D267" s="1220" t="s">
        <v>218</v>
      </c>
      <c r="E267" s="1217"/>
      <c r="F267" s="1217"/>
      <c r="G267" s="1217"/>
      <c r="H267" s="1217"/>
      <c r="I267" s="1217"/>
      <c r="J267" s="1217"/>
      <c r="K267" s="1217"/>
      <c r="L267" s="1217"/>
      <c r="M267" s="1217"/>
      <c r="N267" s="1217"/>
      <c r="O267" s="1217"/>
      <c r="P267" s="1217"/>
      <c r="Q267" s="1217"/>
      <c r="R267" s="1217"/>
      <c r="S267" s="1218"/>
      <c r="T267" s="1211"/>
      <c r="U267" s="868"/>
      <c r="V267" s="869"/>
      <c r="W267" s="875"/>
      <c r="X267" s="1214"/>
      <c r="Y267" s="1216"/>
      <c r="Z267" s="1217"/>
      <c r="AA267" s="1217"/>
      <c r="AB267" s="1217"/>
      <c r="AC267" s="1217"/>
      <c r="AD267" s="1217"/>
      <c r="AE267" s="1217"/>
      <c r="AF267" s="1217"/>
      <c r="AG267" s="1217"/>
      <c r="AH267" s="1218"/>
    </row>
    <row r="268" spans="1:34" s="8" customFormat="1" ht="15.75" customHeight="1">
      <c r="A268" s="857"/>
      <c r="B268" s="883" t="s">
        <v>16</v>
      </c>
      <c r="C268" s="1219"/>
      <c r="D268" s="1220" t="s">
        <v>219</v>
      </c>
      <c r="E268" s="1217"/>
      <c r="F268" s="1217"/>
      <c r="G268" s="1217"/>
      <c r="H268" s="1217"/>
      <c r="I268" s="1217"/>
      <c r="J268" s="1217"/>
      <c r="K268" s="1217"/>
      <c r="L268" s="1217"/>
      <c r="M268" s="1217"/>
      <c r="N268" s="1217"/>
      <c r="O268" s="1217"/>
      <c r="P268" s="1217"/>
      <c r="Q268" s="1217"/>
      <c r="R268" s="1217"/>
      <c r="S268" s="1218"/>
      <c r="T268" s="1211"/>
      <c r="U268" s="868"/>
      <c r="V268" s="869"/>
      <c r="W268" s="888" t="s">
        <v>17</v>
      </c>
      <c r="X268" s="1221"/>
      <c r="Y268" s="1223" t="s">
        <v>222</v>
      </c>
      <c r="Z268" s="1217"/>
      <c r="AA268" s="1217"/>
      <c r="AB268" s="1217"/>
      <c r="AC268" s="1217"/>
      <c r="AD268" s="1217"/>
      <c r="AE268" s="1217"/>
      <c r="AF268" s="1217"/>
      <c r="AG268" s="1217"/>
      <c r="AH268" s="1218"/>
    </row>
    <row r="269" spans="1:34" s="8" customFormat="1" ht="15.75" customHeight="1" thickBot="1">
      <c r="A269" s="858"/>
      <c r="B269" s="898" t="s">
        <v>18</v>
      </c>
      <c r="C269" s="1227"/>
      <c r="D269" s="1228" t="s">
        <v>220</v>
      </c>
      <c r="E269" s="1225"/>
      <c r="F269" s="1225"/>
      <c r="G269" s="1225"/>
      <c r="H269" s="1225"/>
      <c r="I269" s="1225"/>
      <c r="J269" s="1225"/>
      <c r="K269" s="1225"/>
      <c r="L269" s="1225"/>
      <c r="M269" s="1225"/>
      <c r="N269" s="1225"/>
      <c r="O269" s="1225"/>
      <c r="P269" s="1225"/>
      <c r="Q269" s="1225"/>
      <c r="R269" s="1225"/>
      <c r="S269" s="1226"/>
      <c r="T269" s="1212"/>
      <c r="U269" s="871"/>
      <c r="V269" s="872"/>
      <c r="W269" s="890"/>
      <c r="X269" s="1222"/>
      <c r="Y269" s="1224"/>
      <c r="Z269" s="1225"/>
      <c r="AA269" s="1225"/>
      <c r="AB269" s="1225"/>
      <c r="AC269" s="1225"/>
      <c r="AD269" s="1225"/>
      <c r="AE269" s="1225"/>
      <c r="AF269" s="1225"/>
      <c r="AG269" s="1225"/>
      <c r="AH269" s="1226"/>
    </row>
    <row r="270" spans="1:34" ht="13.5" thickBot="1"/>
    <row r="271" spans="1:34" s="78" customFormat="1" ht="36.75" customHeight="1">
      <c r="A271" s="727" t="s">
        <v>183</v>
      </c>
      <c r="B271" s="728"/>
      <c r="C271" s="729"/>
      <c r="D271" s="727" t="s">
        <v>223</v>
      </c>
      <c r="E271" s="728"/>
      <c r="F271" s="728"/>
      <c r="G271" s="728"/>
      <c r="H271" s="728"/>
      <c r="I271" s="728"/>
      <c r="J271" s="728"/>
      <c r="K271" s="728"/>
      <c r="L271" s="728"/>
      <c r="M271" s="728"/>
      <c r="N271" s="728"/>
      <c r="O271" s="728"/>
      <c r="P271" s="728"/>
      <c r="Q271" s="728"/>
      <c r="R271" s="728"/>
      <c r="S271" s="728"/>
      <c r="T271" s="728"/>
      <c r="U271" s="728"/>
      <c r="V271" s="728"/>
      <c r="W271" s="728"/>
      <c r="X271" s="728"/>
      <c r="Y271" s="728"/>
      <c r="Z271" s="728"/>
      <c r="AA271" s="728"/>
      <c r="AB271" s="728"/>
      <c r="AC271" s="728"/>
      <c r="AD271" s="728"/>
      <c r="AE271" s="728"/>
      <c r="AF271" s="728"/>
      <c r="AG271" s="728"/>
      <c r="AH271" s="729"/>
    </row>
    <row r="272" spans="1:34" s="78" customFormat="1" ht="36.75" customHeight="1" thickBot="1">
      <c r="A272" s="725" t="s">
        <v>22</v>
      </c>
      <c r="B272" s="726"/>
      <c r="C272" s="736"/>
      <c r="D272" s="725" t="s">
        <v>216</v>
      </c>
      <c r="E272" s="726"/>
      <c r="F272" s="726"/>
      <c r="G272" s="736"/>
      <c r="H272" s="79"/>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694"/>
    </row>
    <row r="273" spans="1:34" s="97" customFormat="1" ht="34.5" customHeight="1">
      <c r="A273" s="1078" t="s">
        <v>37</v>
      </c>
      <c r="B273" s="1229" t="s">
        <v>35</v>
      </c>
      <c r="C273" s="1231" t="s">
        <v>31</v>
      </c>
      <c r="D273" s="1078" t="s">
        <v>32</v>
      </c>
      <c r="E273" s="1079" t="s">
        <v>33</v>
      </c>
      <c r="F273" s="1079" t="s">
        <v>40</v>
      </c>
      <c r="G273" s="1080" t="s">
        <v>34</v>
      </c>
      <c r="H273" s="1233" t="s">
        <v>2</v>
      </c>
      <c r="I273" s="1191"/>
      <c r="J273" s="1191" t="s">
        <v>3</v>
      </c>
      <c r="K273" s="1191"/>
      <c r="L273" s="1191" t="s">
        <v>4</v>
      </c>
      <c r="M273" s="1191"/>
      <c r="N273" s="1191" t="s">
        <v>5</v>
      </c>
      <c r="O273" s="1191"/>
      <c r="P273" s="1191" t="s">
        <v>6</v>
      </c>
      <c r="Q273" s="1191"/>
      <c r="R273" s="1191" t="s">
        <v>7</v>
      </c>
      <c r="S273" s="1191"/>
      <c r="T273" s="1191" t="s">
        <v>8</v>
      </c>
      <c r="U273" s="1191"/>
      <c r="V273" s="1191" t="s">
        <v>9</v>
      </c>
      <c r="W273" s="1191"/>
      <c r="X273" s="1191" t="s">
        <v>10</v>
      </c>
      <c r="Y273" s="1191"/>
      <c r="Z273" s="1191" t="s">
        <v>11</v>
      </c>
      <c r="AA273" s="1191"/>
      <c r="AB273" s="1191" t="s">
        <v>12</v>
      </c>
      <c r="AC273" s="1191"/>
      <c r="AD273" s="1191" t="s">
        <v>13</v>
      </c>
      <c r="AE273" s="1191"/>
      <c r="AF273" s="1079" t="s">
        <v>20</v>
      </c>
      <c r="AG273" s="1079" t="s">
        <v>21</v>
      </c>
      <c r="AH273" s="1192" t="s">
        <v>27</v>
      </c>
    </row>
    <row r="274" spans="1:34" s="78" customFormat="1" ht="43.5" customHeight="1" thickBot="1">
      <c r="A274" s="959"/>
      <c r="B274" s="1230"/>
      <c r="C274" s="1232"/>
      <c r="D274" s="959"/>
      <c r="E274" s="960"/>
      <c r="F274" s="960"/>
      <c r="G274" s="1081"/>
      <c r="H274" s="136" t="s">
        <v>23</v>
      </c>
      <c r="I274" s="91" t="s">
        <v>24</v>
      </c>
      <c r="J274" s="91" t="s">
        <v>23</v>
      </c>
      <c r="K274" s="91" t="s">
        <v>24</v>
      </c>
      <c r="L274" s="91" t="s">
        <v>23</v>
      </c>
      <c r="M274" s="91" t="s">
        <v>24</v>
      </c>
      <c r="N274" s="91" t="s">
        <v>23</v>
      </c>
      <c r="O274" s="91" t="s">
        <v>24</v>
      </c>
      <c r="P274" s="91" t="s">
        <v>23</v>
      </c>
      <c r="Q274" s="91" t="s">
        <v>24</v>
      </c>
      <c r="R274" s="91" t="s">
        <v>23</v>
      </c>
      <c r="S274" s="91" t="s">
        <v>24</v>
      </c>
      <c r="T274" s="91" t="s">
        <v>23</v>
      </c>
      <c r="U274" s="91" t="s">
        <v>24</v>
      </c>
      <c r="V274" s="91" t="s">
        <v>23</v>
      </c>
      <c r="W274" s="91" t="s">
        <v>24</v>
      </c>
      <c r="X274" s="91" t="s">
        <v>23</v>
      </c>
      <c r="Y274" s="91" t="s">
        <v>24</v>
      </c>
      <c r="Z274" s="91" t="s">
        <v>23</v>
      </c>
      <c r="AA274" s="91" t="s">
        <v>24</v>
      </c>
      <c r="AB274" s="91" t="s">
        <v>23</v>
      </c>
      <c r="AC274" s="91" t="s">
        <v>24</v>
      </c>
      <c r="AD274" s="91" t="s">
        <v>23</v>
      </c>
      <c r="AE274" s="91" t="s">
        <v>24</v>
      </c>
      <c r="AF274" s="960"/>
      <c r="AG274" s="960"/>
      <c r="AH274" s="1193"/>
    </row>
    <row r="275" spans="1:34" s="9" customFormat="1" ht="132.75" customHeight="1">
      <c r="A275" s="963">
        <v>0.4</v>
      </c>
      <c r="B275" s="75" t="s">
        <v>429</v>
      </c>
      <c r="C275" s="130" t="s">
        <v>224</v>
      </c>
      <c r="D275" s="137">
        <v>0.3</v>
      </c>
      <c r="E275" s="130" t="s">
        <v>225</v>
      </c>
      <c r="F275" s="131" t="s">
        <v>226</v>
      </c>
      <c r="G275" s="131" t="s">
        <v>227</v>
      </c>
      <c r="H275" s="133"/>
      <c r="I275" s="132"/>
      <c r="J275" s="133"/>
      <c r="K275" s="132">
        <v>0.1</v>
      </c>
      <c r="L275" s="133"/>
      <c r="M275" s="132">
        <v>0.1</v>
      </c>
      <c r="N275" s="133"/>
      <c r="O275" s="132"/>
      <c r="P275" s="133"/>
      <c r="Q275" s="132"/>
      <c r="R275" s="133"/>
      <c r="S275" s="132"/>
      <c r="T275" s="133"/>
      <c r="U275" s="132"/>
      <c r="V275" s="133"/>
      <c r="W275" s="132"/>
      <c r="X275" s="133"/>
      <c r="Y275" s="132">
        <v>0.3</v>
      </c>
      <c r="Z275" s="133"/>
      <c r="AA275" s="132"/>
      <c r="AB275" s="133"/>
      <c r="AC275" s="132">
        <v>0.5</v>
      </c>
      <c r="AD275" s="133"/>
      <c r="AE275" s="134"/>
      <c r="AF275" s="89">
        <f t="shared" ref="AF275:AG278" si="44">+H275+J275+L275+N275+P275+R275+T275+V275+X275+Z275+AB275+AD275</f>
        <v>0</v>
      </c>
      <c r="AG275" s="135">
        <f t="shared" si="44"/>
        <v>1</v>
      </c>
      <c r="AH275" s="700"/>
    </row>
    <row r="276" spans="1:34" s="9" customFormat="1" ht="102">
      <c r="A276" s="964"/>
      <c r="B276" s="206" t="s">
        <v>430</v>
      </c>
      <c r="C276" s="124" t="s">
        <v>228</v>
      </c>
      <c r="D276" s="168">
        <v>0.15</v>
      </c>
      <c r="E276" s="124" t="s">
        <v>229</v>
      </c>
      <c r="F276" s="61" t="s">
        <v>226</v>
      </c>
      <c r="G276" s="61" t="s">
        <v>230</v>
      </c>
      <c r="H276" s="126"/>
      <c r="I276" s="125"/>
      <c r="J276" s="126"/>
      <c r="K276" s="125">
        <v>0.24</v>
      </c>
      <c r="L276" s="126"/>
      <c r="M276" s="125">
        <v>0.08</v>
      </c>
      <c r="N276" s="126"/>
      <c r="O276" s="125">
        <v>0.14000000000000001</v>
      </c>
      <c r="P276" s="126"/>
      <c r="Q276" s="125">
        <v>0.1</v>
      </c>
      <c r="R276" s="126"/>
      <c r="S276" s="125">
        <v>0.08</v>
      </c>
      <c r="T276" s="126"/>
      <c r="U276" s="125">
        <v>0.1</v>
      </c>
      <c r="V276" s="126"/>
      <c r="W276" s="125">
        <v>0.08</v>
      </c>
      <c r="X276" s="126"/>
      <c r="Y276" s="125">
        <v>0.1</v>
      </c>
      <c r="Z276" s="126"/>
      <c r="AA276" s="125">
        <v>0.08</v>
      </c>
      <c r="AB276" s="126"/>
      <c r="AC276" s="125"/>
      <c r="AD276" s="126"/>
      <c r="AE276" s="109"/>
      <c r="AF276" s="69">
        <f t="shared" si="44"/>
        <v>0</v>
      </c>
      <c r="AG276" s="110">
        <f t="shared" si="44"/>
        <v>0.99999999999999989</v>
      </c>
      <c r="AH276" s="691"/>
    </row>
    <row r="277" spans="1:34" s="78" customFormat="1" ht="139.5" customHeight="1">
      <c r="A277" s="964"/>
      <c r="B277" s="206" t="s">
        <v>431</v>
      </c>
      <c r="C277" s="124" t="s">
        <v>231</v>
      </c>
      <c r="D277" s="168">
        <v>0.15</v>
      </c>
      <c r="E277" s="124" t="s">
        <v>232</v>
      </c>
      <c r="F277" s="61" t="s">
        <v>187</v>
      </c>
      <c r="G277" s="61" t="s">
        <v>233</v>
      </c>
      <c r="H277" s="126"/>
      <c r="I277" s="125"/>
      <c r="J277" s="126"/>
      <c r="K277" s="125"/>
      <c r="L277" s="126"/>
      <c r="M277" s="125">
        <v>0.4</v>
      </c>
      <c r="N277" s="126"/>
      <c r="O277" s="125"/>
      <c r="P277" s="126"/>
      <c r="Q277" s="125">
        <v>0.3</v>
      </c>
      <c r="R277" s="126"/>
      <c r="S277" s="125"/>
      <c r="T277" s="126"/>
      <c r="U277" s="125"/>
      <c r="V277" s="126"/>
      <c r="W277" s="125">
        <v>0.3</v>
      </c>
      <c r="X277" s="126"/>
      <c r="Y277" s="125"/>
      <c r="Z277" s="126"/>
      <c r="AA277" s="125"/>
      <c r="AB277" s="126"/>
      <c r="AC277" s="125"/>
      <c r="AD277" s="126"/>
      <c r="AE277" s="109"/>
      <c r="AF277" s="69">
        <f t="shared" si="44"/>
        <v>0</v>
      </c>
      <c r="AG277" s="110">
        <f t="shared" si="44"/>
        <v>1</v>
      </c>
      <c r="AH277" s="691"/>
    </row>
    <row r="278" spans="1:34" ht="76.5">
      <c r="A278" s="964"/>
      <c r="B278" s="206" t="s">
        <v>432</v>
      </c>
      <c r="C278" s="124" t="s">
        <v>234</v>
      </c>
      <c r="D278" s="168">
        <v>0.4</v>
      </c>
      <c r="E278" s="124" t="s">
        <v>235</v>
      </c>
      <c r="F278" s="61" t="s">
        <v>226</v>
      </c>
      <c r="G278" s="61" t="s">
        <v>236</v>
      </c>
      <c r="H278" s="127"/>
      <c r="I278" s="125">
        <v>0.15</v>
      </c>
      <c r="J278" s="127"/>
      <c r="K278" s="125">
        <v>0.15</v>
      </c>
      <c r="L278" s="127"/>
      <c r="M278" s="125">
        <v>0.15</v>
      </c>
      <c r="N278" s="127"/>
      <c r="O278" s="128">
        <v>0.06</v>
      </c>
      <c r="P278" s="127"/>
      <c r="Q278" s="128">
        <v>0.06</v>
      </c>
      <c r="R278" s="127"/>
      <c r="S278" s="125">
        <v>0.06</v>
      </c>
      <c r="T278" s="127"/>
      <c r="U278" s="125">
        <v>0.06</v>
      </c>
      <c r="V278" s="127"/>
      <c r="W278" s="125">
        <v>0.12</v>
      </c>
      <c r="X278" s="126"/>
      <c r="Y278" s="125">
        <v>0.06</v>
      </c>
      <c r="Z278" s="126"/>
      <c r="AA278" s="125">
        <v>0.06</v>
      </c>
      <c r="AB278" s="126"/>
      <c r="AC278" s="125">
        <v>7.0000000000000007E-2</v>
      </c>
      <c r="AD278" s="126"/>
      <c r="AE278" s="129"/>
      <c r="AF278" s="69">
        <f t="shared" si="44"/>
        <v>0</v>
      </c>
      <c r="AG278" s="110">
        <f t="shared" si="44"/>
        <v>1.0000000000000002</v>
      </c>
      <c r="AH278" s="691"/>
    </row>
    <row r="279" spans="1:34" ht="13.5" thickBot="1">
      <c r="D279" s="240">
        <f>SUM(D275:D278)</f>
        <v>1</v>
      </c>
    </row>
    <row r="280" spans="1:34" s="78" customFormat="1" ht="36.75" customHeight="1">
      <c r="A280" s="727" t="s">
        <v>189</v>
      </c>
      <c r="B280" s="728"/>
      <c r="C280" s="729"/>
      <c r="D280" s="727" t="s">
        <v>428</v>
      </c>
      <c r="E280" s="728"/>
      <c r="F280" s="728"/>
      <c r="G280" s="728"/>
      <c r="H280" s="728"/>
      <c r="I280" s="728"/>
      <c r="J280" s="728"/>
      <c r="K280" s="728"/>
      <c r="L280" s="728"/>
      <c r="M280" s="728"/>
      <c r="N280" s="728"/>
      <c r="O280" s="728"/>
      <c r="P280" s="728"/>
      <c r="Q280" s="728"/>
      <c r="R280" s="728"/>
      <c r="S280" s="728"/>
      <c r="T280" s="728"/>
      <c r="U280" s="728"/>
      <c r="V280" s="728"/>
      <c r="W280" s="728"/>
      <c r="X280" s="728"/>
      <c r="Y280" s="728"/>
      <c r="Z280" s="728"/>
      <c r="AA280" s="728"/>
      <c r="AB280" s="728"/>
      <c r="AC280" s="728"/>
      <c r="AD280" s="728"/>
      <c r="AE280" s="728"/>
      <c r="AF280" s="728"/>
      <c r="AG280" s="728"/>
      <c r="AH280" s="729"/>
    </row>
    <row r="281" spans="1:34" s="78" customFormat="1" ht="36.75" customHeight="1" thickBot="1">
      <c r="A281" s="725" t="s">
        <v>22</v>
      </c>
      <c r="B281" s="726"/>
      <c r="C281" s="736"/>
      <c r="D281" s="725" t="s">
        <v>216</v>
      </c>
      <c r="E281" s="726"/>
      <c r="F281" s="726"/>
      <c r="G281" s="736"/>
      <c r="H281" s="79"/>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694"/>
    </row>
    <row r="282" spans="1:34" s="97" customFormat="1" ht="75.75" customHeight="1">
      <c r="A282" s="1078" t="s">
        <v>37</v>
      </c>
      <c r="B282" s="1229" t="s">
        <v>35</v>
      </c>
      <c r="C282" s="1231" t="s">
        <v>31</v>
      </c>
      <c r="D282" s="1078" t="s">
        <v>32</v>
      </c>
      <c r="E282" s="1079" t="s">
        <v>33</v>
      </c>
      <c r="F282" s="1079" t="s">
        <v>40</v>
      </c>
      <c r="G282" s="1080" t="s">
        <v>34</v>
      </c>
      <c r="H282" s="1233" t="s">
        <v>2</v>
      </c>
      <c r="I282" s="1191"/>
      <c r="J282" s="1191" t="s">
        <v>3</v>
      </c>
      <c r="K282" s="1191"/>
      <c r="L282" s="1191" t="s">
        <v>4</v>
      </c>
      <c r="M282" s="1191"/>
      <c r="N282" s="1191" t="s">
        <v>5</v>
      </c>
      <c r="O282" s="1191"/>
      <c r="P282" s="1191" t="s">
        <v>6</v>
      </c>
      <c r="Q282" s="1191"/>
      <c r="R282" s="1191" t="s">
        <v>7</v>
      </c>
      <c r="S282" s="1191"/>
      <c r="T282" s="1191" t="s">
        <v>8</v>
      </c>
      <c r="U282" s="1191"/>
      <c r="V282" s="1191" t="s">
        <v>9</v>
      </c>
      <c r="W282" s="1191"/>
      <c r="X282" s="1191" t="s">
        <v>10</v>
      </c>
      <c r="Y282" s="1191"/>
      <c r="Z282" s="1191" t="s">
        <v>11</v>
      </c>
      <c r="AA282" s="1191"/>
      <c r="AB282" s="1191" t="s">
        <v>12</v>
      </c>
      <c r="AC282" s="1191"/>
      <c r="AD282" s="1191" t="s">
        <v>13</v>
      </c>
      <c r="AE282" s="1191"/>
      <c r="AF282" s="1079" t="s">
        <v>20</v>
      </c>
      <c r="AG282" s="1079" t="s">
        <v>21</v>
      </c>
      <c r="AH282" s="1192" t="s">
        <v>27</v>
      </c>
    </row>
    <row r="283" spans="1:34" s="78" customFormat="1" ht="43.5" customHeight="1" thickBot="1">
      <c r="A283" s="959"/>
      <c r="B283" s="1230"/>
      <c r="C283" s="1232"/>
      <c r="D283" s="959"/>
      <c r="E283" s="960"/>
      <c r="F283" s="960"/>
      <c r="G283" s="1081"/>
      <c r="H283" s="136" t="s">
        <v>23</v>
      </c>
      <c r="I283" s="91" t="s">
        <v>24</v>
      </c>
      <c r="J283" s="91" t="s">
        <v>23</v>
      </c>
      <c r="K283" s="91" t="s">
        <v>24</v>
      </c>
      <c r="L283" s="91" t="s">
        <v>23</v>
      </c>
      <c r="M283" s="91" t="s">
        <v>24</v>
      </c>
      <c r="N283" s="91" t="s">
        <v>23</v>
      </c>
      <c r="O283" s="91" t="s">
        <v>24</v>
      </c>
      <c r="P283" s="91" t="s">
        <v>23</v>
      </c>
      <c r="Q283" s="91" t="s">
        <v>24</v>
      </c>
      <c r="R283" s="91" t="s">
        <v>23</v>
      </c>
      <c r="S283" s="91" t="s">
        <v>24</v>
      </c>
      <c r="T283" s="91" t="s">
        <v>23</v>
      </c>
      <c r="U283" s="91" t="s">
        <v>24</v>
      </c>
      <c r="V283" s="91" t="s">
        <v>23</v>
      </c>
      <c r="W283" s="91" t="s">
        <v>24</v>
      </c>
      <c r="X283" s="91" t="s">
        <v>23</v>
      </c>
      <c r="Y283" s="91" t="s">
        <v>24</v>
      </c>
      <c r="Z283" s="91" t="s">
        <v>23</v>
      </c>
      <c r="AA283" s="91" t="s">
        <v>24</v>
      </c>
      <c r="AB283" s="91" t="s">
        <v>23</v>
      </c>
      <c r="AC283" s="91" t="s">
        <v>24</v>
      </c>
      <c r="AD283" s="91" t="s">
        <v>23</v>
      </c>
      <c r="AE283" s="91" t="s">
        <v>24</v>
      </c>
      <c r="AF283" s="960"/>
      <c r="AG283" s="960"/>
      <c r="AH283" s="1193"/>
    </row>
    <row r="284" spans="1:34" s="9" customFormat="1" ht="75" customHeight="1">
      <c r="A284" s="963">
        <v>0.3</v>
      </c>
      <c r="B284" s="131" t="s">
        <v>435</v>
      </c>
      <c r="C284" s="130" t="s">
        <v>237</v>
      </c>
      <c r="D284" s="137">
        <v>0.5</v>
      </c>
      <c r="E284" s="130" t="s">
        <v>238</v>
      </c>
      <c r="F284" s="131" t="s">
        <v>187</v>
      </c>
      <c r="G284" s="131" t="s">
        <v>239</v>
      </c>
      <c r="H284" s="132"/>
      <c r="I284" s="133"/>
      <c r="J284" s="132"/>
      <c r="K284" s="133"/>
      <c r="L284" s="132">
        <v>0.4</v>
      </c>
      <c r="M284" s="133"/>
      <c r="N284" s="132"/>
      <c r="O284" s="133"/>
      <c r="P284" s="132"/>
      <c r="Q284" s="133"/>
      <c r="R284" s="132"/>
      <c r="S284" s="133"/>
      <c r="T284" s="132"/>
      <c r="U284" s="133"/>
      <c r="V284" s="132"/>
      <c r="W284" s="133"/>
      <c r="X284" s="132"/>
      <c r="Y284" s="133"/>
      <c r="Z284" s="132">
        <v>0.6</v>
      </c>
      <c r="AA284" s="133"/>
      <c r="AB284" s="132"/>
      <c r="AC284" s="133"/>
      <c r="AD284" s="132"/>
      <c r="AE284" s="133"/>
      <c r="AF284" s="138">
        <f>+H284+J284+L284+N284+P284+R284+T284+V284+X284+Z284+AB284+AD284</f>
        <v>1</v>
      </c>
      <c r="AG284" s="135">
        <f>+I284+K284+M284+O284+Q284+S284+U284+W284+Y284+AA284+AC284+AE284</f>
        <v>0</v>
      </c>
      <c r="AH284" s="700"/>
    </row>
    <row r="285" spans="1:34" s="9" customFormat="1" ht="49.5" customHeight="1">
      <c r="A285" s="964"/>
      <c r="B285" s="61" t="s">
        <v>436</v>
      </c>
      <c r="C285" s="124" t="s">
        <v>240</v>
      </c>
      <c r="D285" s="168">
        <v>0.5</v>
      </c>
      <c r="E285" s="124" t="s">
        <v>241</v>
      </c>
      <c r="F285" s="61" t="s">
        <v>187</v>
      </c>
      <c r="G285" s="124" t="s">
        <v>242</v>
      </c>
      <c r="H285" s="125"/>
      <c r="I285" s="126"/>
      <c r="J285" s="125">
        <v>0.33</v>
      </c>
      <c r="K285" s="126"/>
      <c r="L285" s="125">
        <v>0.33</v>
      </c>
      <c r="M285" s="126"/>
      <c r="N285" s="125">
        <v>0.34</v>
      </c>
      <c r="O285" s="126"/>
      <c r="P285" s="125"/>
      <c r="Q285" s="126"/>
      <c r="R285" s="125"/>
      <c r="S285" s="126"/>
      <c r="T285" s="125"/>
      <c r="U285" s="126"/>
      <c r="V285" s="125"/>
      <c r="W285" s="126"/>
      <c r="X285" s="125"/>
      <c r="Y285" s="126"/>
      <c r="Z285" s="125"/>
      <c r="AA285" s="126"/>
      <c r="AB285" s="125"/>
      <c r="AC285" s="126"/>
      <c r="AD285" s="125"/>
      <c r="AE285" s="126"/>
      <c r="AF285" s="139">
        <f>+H285+J285+L285+N285+P285+R285+T285+V285+X285+Z285+AB285+AD285</f>
        <v>1</v>
      </c>
      <c r="AG285" s="110">
        <f>+I285+K285+M285+O285+Q285+S285+U285+W285+Y285+AA285+AC285+AE285</f>
        <v>0</v>
      </c>
      <c r="AH285" s="691"/>
    </row>
    <row r="286" spans="1:34" ht="13.5" thickBot="1">
      <c r="A286" s="240">
        <f>+A284+A275</f>
        <v>0.7</v>
      </c>
      <c r="D286" s="240">
        <f>SUM(D284:D285)</f>
        <v>1</v>
      </c>
    </row>
    <row r="287" spans="1:34" s="9" customFormat="1" ht="15.75" customHeight="1">
      <c r="A287" s="727" t="s">
        <v>951</v>
      </c>
      <c r="B287" s="728"/>
      <c r="C287" s="729"/>
      <c r="D287" s="727" t="s">
        <v>523</v>
      </c>
      <c r="E287" s="728"/>
      <c r="F287" s="728"/>
      <c r="G287" s="728"/>
      <c r="H287" s="728"/>
      <c r="I287" s="728"/>
      <c r="J287" s="728"/>
      <c r="K287" s="728"/>
      <c r="L287" s="728"/>
      <c r="M287" s="11"/>
      <c r="N287" s="11"/>
      <c r="O287" s="11"/>
      <c r="P287" s="11"/>
      <c r="Q287" s="11"/>
      <c r="R287" s="11"/>
      <c r="S287" s="11"/>
      <c r="T287" s="11"/>
      <c r="U287" s="11"/>
      <c r="V287" s="11"/>
      <c r="W287" s="11"/>
      <c r="X287" s="11"/>
      <c r="Y287" s="11"/>
      <c r="Z287" s="11"/>
      <c r="AA287" s="11"/>
      <c r="AB287" s="11"/>
      <c r="AC287" s="11"/>
      <c r="AD287" s="11"/>
      <c r="AE287" s="11"/>
      <c r="AF287" s="11"/>
      <c r="AG287" s="11"/>
      <c r="AH287" s="673"/>
    </row>
    <row r="288" spans="1:34" s="9" customFormat="1" ht="15.75" customHeight="1" thickBot="1">
      <c r="A288" s="733" t="s">
        <v>22</v>
      </c>
      <c r="B288" s="734"/>
      <c r="C288" s="735"/>
      <c r="D288" s="725" t="s">
        <v>216</v>
      </c>
      <c r="E288" s="726"/>
      <c r="F288" s="726"/>
      <c r="G288" s="736"/>
      <c r="H288" s="12"/>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690"/>
    </row>
    <row r="289" spans="1:34" s="78" customFormat="1" ht="13.5" customHeight="1" thickBot="1">
      <c r="A289" s="737" t="s">
        <v>37</v>
      </c>
      <c r="B289" s="737" t="s">
        <v>35</v>
      </c>
      <c r="C289" s="738" t="s">
        <v>31</v>
      </c>
      <c r="D289" s="738" t="s">
        <v>32</v>
      </c>
      <c r="E289" s="738" t="s">
        <v>33</v>
      </c>
      <c r="F289" s="740" t="s">
        <v>40</v>
      </c>
      <c r="G289" s="738" t="s">
        <v>34</v>
      </c>
      <c r="H289" s="742" t="s">
        <v>2</v>
      </c>
      <c r="I289" s="743"/>
      <c r="J289" s="744" t="s">
        <v>3</v>
      </c>
      <c r="K289" s="744"/>
      <c r="L289" s="742" t="s">
        <v>4</v>
      </c>
      <c r="M289" s="743"/>
      <c r="N289" s="744" t="s">
        <v>5</v>
      </c>
      <c r="O289" s="744"/>
      <c r="P289" s="742" t="s">
        <v>6</v>
      </c>
      <c r="Q289" s="743"/>
      <c r="R289" s="744" t="s">
        <v>7</v>
      </c>
      <c r="S289" s="744"/>
      <c r="T289" s="742" t="s">
        <v>8</v>
      </c>
      <c r="U289" s="743"/>
      <c r="V289" s="744" t="s">
        <v>9</v>
      </c>
      <c r="W289" s="744"/>
      <c r="X289" s="742" t="s">
        <v>10</v>
      </c>
      <c r="Y289" s="743"/>
      <c r="Z289" s="744" t="s">
        <v>11</v>
      </c>
      <c r="AA289" s="744"/>
      <c r="AB289" s="742" t="s">
        <v>12</v>
      </c>
      <c r="AC289" s="743"/>
      <c r="AD289" s="744" t="s">
        <v>13</v>
      </c>
      <c r="AE289" s="744"/>
      <c r="AF289" s="745" t="s">
        <v>20</v>
      </c>
      <c r="AG289" s="745" t="s">
        <v>21</v>
      </c>
      <c r="AH289" s="747" t="s">
        <v>27</v>
      </c>
    </row>
    <row r="290" spans="1:34" s="78" customFormat="1" ht="25.5" customHeight="1" thickBot="1">
      <c r="A290" s="737"/>
      <c r="B290" s="737"/>
      <c r="C290" s="739"/>
      <c r="D290" s="739"/>
      <c r="E290" s="739"/>
      <c r="F290" s="741"/>
      <c r="G290" s="739"/>
      <c r="H290" s="26" t="s">
        <v>23</v>
      </c>
      <c r="I290" s="27" t="s">
        <v>24</v>
      </c>
      <c r="J290" s="26" t="s">
        <v>23</v>
      </c>
      <c r="K290" s="27" t="s">
        <v>24</v>
      </c>
      <c r="L290" s="26" t="s">
        <v>23</v>
      </c>
      <c r="M290" s="27" t="s">
        <v>24</v>
      </c>
      <c r="N290" s="26" t="s">
        <v>23</v>
      </c>
      <c r="O290" s="27" t="s">
        <v>24</v>
      </c>
      <c r="P290" s="26" t="s">
        <v>23</v>
      </c>
      <c r="Q290" s="27" t="s">
        <v>24</v>
      </c>
      <c r="R290" s="26" t="s">
        <v>23</v>
      </c>
      <c r="S290" s="27" t="s">
        <v>24</v>
      </c>
      <c r="T290" s="26" t="s">
        <v>23</v>
      </c>
      <c r="U290" s="27" t="s">
        <v>24</v>
      </c>
      <c r="V290" s="26" t="s">
        <v>23</v>
      </c>
      <c r="W290" s="27" t="s">
        <v>24</v>
      </c>
      <c r="X290" s="26" t="s">
        <v>23</v>
      </c>
      <c r="Y290" s="27" t="s">
        <v>24</v>
      </c>
      <c r="Z290" s="26" t="s">
        <v>23</v>
      </c>
      <c r="AA290" s="27" t="s">
        <v>24</v>
      </c>
      <c r="AB290" s="26" t="s">
        <v>23</v>
      </c>
      <c r="AC290" s="27" t="s">
        <v>24</v>
      </c>
      <c r="AD290" s="26" t="s">
        <v>23</v>
      </c>
      <c r="AE290" s="27" t="s">
        <v>24</v>
      </c>
      <c r="AF290" s="746"/>
      <c r="AG290" s="746"/>
      <c r="AH290" s="748"/>
    </row>
    <row r="291" spans="1:34" s="78" customFormat="1" ht="114.75">
      <c r="A291" s="773">
        <v>0.15</v>
      </c>
      <c r="B291" s="577" t="s">
        <v>451</v>
      </c>
      <c r="C291" s="287" t="s">
        <v>524</v>
      </c>
      <c r="D291" s="49">
        <v>0.2</v>
      </c>
      <c r="E291" s="288" t="s">
        <v>525</v>
      </c>
      <c r="F291" s="289" t="s">
        <v>526</v>
      </c>
      <c r="G291" s="288" t="s">
        <v>527</v>
      </c>
      <c r="H291" s="290">
        <v>0.16666666666666669</v>
      </c>
      <c r="I291" s="291"/>
      <c r="J291" s="290">
        <v>0.16666666666666669</v>
      </c>
      <c r="K291" s="291"/>
      <c r="L291" s="290">
        <v>0.16666666666666669</v>
      </c>
      <c r="M291" s="291"/>
      <c r="N291" s="290">
        <v>0.16666666666666669</v>
      </c>
      <c r="O291" s="291"/>
      <c r="P291" s="290">
        <v>0.16666666666666669</v>
      </c>
      <c r="Q291" s="291"/>
      <c r="R291" s="290">
        <v>0.16666666666666669</v>
      </c>
      <c r="S291" s="291"/>
      <c r="T291" s="290"/>
      <c r="U291" s="291"/>
      <c r="V291" s="290"/>
      <c r="W291" s="291"/>
      <c r="X291" s="290"/>
      <c r="Y291" s="291"/>
      <c r="Z291" s="290"/>
      <c r="AA291" s="292"/>
      <c r="AB291" s="290"/>
      <c r="AC291" s="291"/>
      <c r="AD291" s="290"/>
      <c r="AE291" s="292"/>
      <c r="AF291" s="81">
        <f>SUM(H291+J291+L291+N291+P291+R291+T291+V291+X291+Z291+AB291+AD291)</f>
        <v>1.0000000000000002</v>
      </c>
      <c r="AG291" s="59">
        <f t="shared" ref="AG291:AG295" si="45">+I291+K291+M291+O291+Q291+S291+U291+W291+Y291+AA291+AC291+AE291</f>
        <v>0</v>
      </c>
      <c r="AH291" s="290"/>
    </row>
    <row r="292" spans="1:34" s="78" customFormat="1" ht="38.25">
      <c r="A292" s="774"/>
      <c r="B292" s="296" t="s">
        <v>439</v>
      </c>
      <c r="C292" s="294" t="s">
        <v>528</v>
      </c>
      <c r="D292" s="246">
        <v>0.2</v>
      </c>
      <c r="E292" s="295" t="s">
        <v>529</v>
      </c>
      <c r="F292" s="296" t="s">
        <v>526</v>
      </c>
      <c r="G292" s="295" t="s">
        <v>530</v>
      </c>
      <c r="H292" s="290"/>
      <c r="I292" s="291"/>
      <c r="J292" s="290"/>
      <c r="K292" s="291"/>
      <c r="L292" s="290"/>
      <c r="M292" s="291"/>
      <c r="N292" s="290">
        <v>0.25</v>
      </c>
      <c r="O292" s="291"/>
      <c r="P292" s="290"/>
      <c r="Q292" s="291"/>
      <c r="R292" s="290"/>
      <c r="S292" s="291"/>
      <c r="T292" s="290">
        <v>0.25</v>
      </c>
      <c r="U292" s="291"/>
      <c r="V292" s="290"/>
      <c r="W292" s="291"/>
      <c r="X292" s="290"/>
      <c r="Y292" s="291"/>
      <c r="Z292" s="290">
        <v>0.25</v>
      </c>
      <c r="AA292" s="292"/>
      <c r="AB292" s="290"/>
      <c r="AC292" s="291"/>
      <c r="AD292" s="290">
        <v>0.25</v>
      </c>
      <c r="AE292" s="292"/>
      <c r="AF292" s="81">
        <f>SUM(H292+J292+L292+N292+P292+R292+T292+V292+X292+Z292+AB292+AD292)</f>
        <v>1</v>
      </c>
      <c r="AG292" s="59">
        <f t="shared" si="45"/>
        <v>0</v>
      </c>
      <c r="AH292" s="290"/>
    </row>
    <row r="293" spans="1:34" s="78" customFormat="1" ht="111" customHeight="1">
      <c r="A293" s="774"/>
      <c r="B293" s="300" t="s">
        <v>440</v>
      </c>
      <c r="C293" s="298" t="s">
        <v>531</v>
      </c>
      <c r="D293" s="246">
        <v>0.2</v>
      </c>
      <c r="E293" s="299" t="s">
        <v>532</v>
      </c>
      <c r="F293" s="300" t="s">
        <v>526</v>
      </c>
      <c r="G293" s="299" t="s">
        <v>533</v>
      </c>
      <c r="H293" s="290"/>
      <c r="I293" s="291"/>
      <c r="J293" s="290">
        <v>9.0909090909090912E-2</v>
      </c>
      <c r="K293" s="291"/>
      <c r="L293" s="290">
        <v>9.0909090909090912E-2</v>
      </c>
      <c r="M293" s="291"/>
      <c r="N293" s="290">
        <v>9.0909090909090912E-2</v>
      </c>
      <c r="O293" s="291"/>
      <c r="P293" s="290">
        <v>9.0909090909090912E-2</v>
      </c>
      <c r="Q293" s="291"/>
      <c r="R293" s="290">
        <v>9.0909090909090912E-2</v>
      </c>
      <c r="S293" s="291"/>
      <c r="T293" s="290">
        <v>9.0909090909090912E-2</v>
      </c>
      <c r="U293" s="291"/>
      <c r="V293" s="290">
        <v>9.0909090909090912E-2</v>
      </c>
      <c r="W293" s="291"/>
      <c r="X293" s="290">
        <v>9.0909090909090912E-2</v>
      </c>
      <c r="Y293" s="291"/>
      <c r="Z293" s="290">
        <v>9.0909090909090912E-2</v>
      </c>
      <c r="AA293" s="291"/>
      <c r="AB293" s="290">
        <v>9.0909090909090912E-2</v>
      </c>
      <c r="AC293" s="291"/>
      <c r="AD293" s="290">
        <v>9.0909090909090912E-2</v>
      </c>
      <c r="AE293" s="292"/>
      <c r="AF293" s="81">
        <f>SUM(H293+J293+L293+N293+P293+R293+T293+V293+X293+Z293+AB293+AD293)</f>
        <v>1.0000000000000002</v>
      </c>
      <c r="AG293" s="59">
        <f t="shared" si="45"/>
        <v>0</v>
      </c>
      <c r="AH293" s="290"/>
    </row>
    <row r="294" spans="1:34" s="78" customFormat="1" ht="63.75">
      <c r="A294" s="774"/>
      <c r="B294" s="296" t="s">
        <v>441</v>
      </c>
      <c r="C294" s="294" t="s">
        <v>534</v>
      </c>
      <c r="D294" s="246">
        <v>0.2</v>
      </c>
      <c r="E294" s="295" t="s">
        <v>535</v>
      </c>
      <c r="F294" s="296" t="s">
        <v>526</v>
      </c>
      <c r="G294" s="295" t="s">
        <v>536</v>
      </c>
      <c r="H294" s="290"/>
      <c r="I294" s="291"/>
      <c r="J294" s="290"/>
      <c r="K294" s="291"/>
      <c r="L294" s="290"/>
      <c r="M294" s="291"/>
      <c r="N294" s="290">
        <v>0.25</v>
      </c>
      <c r="O294" s="291"/>
      <c r="P294" s="290"/>
      <c r="Q294" s="291"/>
      <c r="R294" s="290"/>
      <c r="S294" s="291"/>
      <c r="T294" s="290">
        <v>0.25</v>
      </c>
      <c r="U294" s="291"/>
      <c r="V294" s="290"/>
      <c r="W294" s="291"/>
      <c r="X294" s="290"/>
      <c r="Y294" s="291"/>
      <c r="Z294" s="290">
        <v>0.25</v>
      </c>
      <c r="AA294" s="292"/>
      <c r="AB294" s="290"/>
      <c r="AC294" s="291"/>
      <c r="AD294" s="290">
        <v>0.25</v>
      </c>
      <c r="AE294" s="292"/>
      <c r="AF294" s="81">
        <f>SUM(H294+J294+L294+N294+P294+R294+T294+V294+X294+Z294+AB294+AD294)</f>
        <v>1</v>
      </c>
      <c r="AG294" s="59">
        <f t="shared" si="45"/>
        <v>0</v>
      </c>
      <c r="AH294" s="290"/>
    </row>
    <row r="295" spans="1:34" s="78" customFormat="1" ht="64.5" thickBot="1">
      <c r="A295" s="775"/>
      <c r="B295" s="296" t="s">
        <v>664</v>
      </c>
      <c r="C295" s="294" t="s">
        <v>537</v>
      </c>
      <c r="D295" s="50">
        <v>0.2</v>
      </c>
      <c r="E295" s="295" t="s">
        <v>538</v>
      </c>
      <c r="F295" s="296" t="s">
        <v>526</v>
      </c>
      <c r="G295" s="295" t="s">
        <v>539</v>
      </c>
      <c r="H295" s="290"/>
      <c r="I295" s="291"/>
      <c r="J295" s="290"/>
      <c r="K295" s="291"/>
      <c r="L295" s="290"/>
      <c r="M295" s="291"/>
      <c r="N295" s="290">
        <v>0.25</v>
      </c>
      <c r="O295" s="291"/>
      <c r="P295" s="290"/>
      <c r="Q295" s="291"/>
      <c r="R295" s="290"/>
      <c r="S295" s="291"/>
      <c r="T295" s="290">
        <v>0.25</v>
      </c>
      <c r="U295" s="291"/>
      <c r="V295" s="290"/>
      <c r="W295" s="291"/>
      <c r="X295" s="290"/>
      <c r="Y295" s="291"/>
      <c r="Z295" s="290">
        <v>0.25</v>
      </c>
      <c r="AA295" s="292"/>
      <c r="AB295" s="290"/>
      <c r="AC295" s="291"/>
      <c r="AD295" s="290">
        <v>0.25</v>
      </c>
      <c r="AE295" s="292"/>
      <c r="AF295" s="81">
        <f t="shared" ref="AF295" si="46">+H295+J295+L295+N295+P295+R295+T295+V295+X295+Z295+AB295+AD295</f>
        <v>1</v>
      </c>
      <c r="AG295" s="59">
        <f t="shared" si="45"/>
        <v>0</v>
      </c>
      <c r="AH295" s="290"/>
    </row>
    <row r="296" spans="1:34">
      <c r="D296" s="578">
        <f>SUM(D291:D295)</f>
        <v>1</v>
      </c>
    </row>
    <row r="297" spans="1:34" ht="13.5" thickBot="1">
      <c r="A297" s="233"/>
      <c r="B297" s="233"/>
      <c r="C297" s="507"/>
      <c r="D297" s="233"/>
      <c r="E297" s="507"/>
      <c r="F297" s="572"/>
      <c r="G297" s="507"/>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c r="AF297" s="233"/>
      <c r="AG297" s="233"/>
      <c r="AH297" s="705"/>
    </row>
    <row r="298" spans="1:34">
      <c r="A298" s="756" t="s">
        <v>201</v>
      </c>
      <c r="B298" s="757"/>
      <c r="C298" s="758"/>
      <c r="D298" s="759" t="s">
        <v>1004</v>
      </c>
      <c r="E298" s="760"/>
      <c r="F298" s="760"/>
      <c r="G298" s="760"/>
      <c r="H298" s="760"/>
      <c r="I298" s="760"/>
      <c r="J298" s="760"/>
      <c r="K298" s="760"/>
      <c r="L298" s="760"/>
      <c r="M298" s="760"/>
      <c r="N298" s="760"/>
      <c r="O298" s="760"/>
      <c r="P298" s="760"/>
      <c r="Q298" s="760"/>
      <c r="R298" s="760"/>
      <c r="S298" s="760"/>
      <c r="T298" s="760"/>
      <c r="U298" s="760"/>
      <c r="V298" s="760"/>
      <c r="W298" s="760"/>
      <c r="X298" s="760"/>
      <c r="Y298" s="760"/>
      <c r="Z298" s="760"/>
      <c r="AA298" s="760"/>
      <c r="AB298" s="760"/>
      <c r="AC298" s="760"/>
      <c r="AD298" s="760"/>
      <c r="AE298" s="760"/>
      <c r="AF298" s="760"/>
      <c r="AG298" s="760"/>
      <c r="AH298" s="761"/>
    </row>
    <row r="299" spans="1:34" ht="13.5" thickBot="1">
      <c r="A299" s="782" t="s">
        <v>1005</v>
      </c>
      <c r="B299" s="783"/>
      <c r="C299" s="784"/>
      <c r="D299" s="906" t="s">
        <v>1188</v>
      </c>
      <c r="E299" s="907"/>
      <c r="F299" s="907"/>
      <c r="G299" s="907"/>
      <c r="H299" s="907"/>
      <c r="I299" s="907"/>
      <c r="J299" s="907"/>
      <c r="K299" s="907"/>
      <c r="L299" s="907"/>
      <c r="M299" s="907"/>
      <c r="N299" s="907"/>
      <c r="O299" s="907"/>
      <c r="P299" s="907"/>
      <c r="Q299" s="907"/>
      <c r="R299" s="907"/>
      <c r="S299" s="907"/>
      <c r="T299" s="907"/>
      <c r="U299" s="907"/>
      <c r="V299" s="907"/>
      <c r="W299" s="907"/>
      <c r="X299" s="907"/>
      <c r="Y299" s="907"/>
      <c r="Z299" s="907"/>
      <c r="AA299" s="907"/>
      <c r="AB299" s="907"/>
      <c r="AC299" s="907"/>
      <c r="AD299" s="907"/>
      <c r="AE299" s="907"/>
      <c r="AF299" s="907"/>
      <c r="AG299" s="907"/>
      <c r="AH299" s="908"/>
    </row>
    <row r="300" spans="1:34" ht="13.5" thickBot="1">
      <c r="A300" s="800" t="s">
        <v>37</v>
      </c>
      <c r="B300" s="802" t="s">
        <v>35</v>
      </c>
      <c r="C300" s="804" t="s">
        <v>31</v>
      </c>
      <c r="D300" s="802" t="s">
        <v>38</v>
      </c>
      <c r="E300" s="802" t="s">
        <v>33</v>
      </c>
      <c r="F300" s="804" t="s">
        <v>40</v>
      </c>
      <c r="G300" s="909" t="s">
        <v>34</v>
      </c>
      <c r="H300" s="742" t="s">
        <v>2</v>
      </c>
      <c r="I300" s="743"/>
      <c r="J300" s="744" t="s">
        <v>3</v>
      </c>
      <c r="K300" s="744"/>
      <c r="L300" s="742" t="s">
        <v>4</v>
      </c>
      <c r="M300" s="743"/>
      <c r="N300" s="744" t="s">
        <v>5</v>
      </c>
      <c r="O300" s="744"/>
      <c r="P300" s="742" t="s">
        <v>6</v>
      </c>
      <c r="Q300" s="743"/>
      <c r="R300" s="744" t="s">
        <v>7</v>
      </c>
      <c r="S300" s="744"/>
      <c r="T300" s="742" t="s">
        <v>8</v>
      </c>
      <c r="U300" s="743"/>
      <c r="V300" s="744" t="s">
        <v>9</v>
      </c>
      <c r="W300" s="744"/>
      <c r="X300" s="742" t="s">
        <v>10</v>
      </c>
      <c r="Y300" s="743"/>
      <c r="Z300" s="744" t="s">
        <v>11</v>
      </c>
      <c r="AA300" s="744"/>
      <c r="AB300" s="742" t="s">
        <v>12</v>
      </c>
      <c r="AC300" s="743"/>
      <c r="AD300" s="744" t="s">
        <v>13</v>
      </c>
      <c r="AE300" s="744"/>
      <c r="AF300" s="745" t="s">
        <v>20</v>
      </c>
      <c r="AG300" s="745" t="s">
        <v>21</v>
      </c>
      <c r="AH300" s="747" t="s">
        <v>27</v>
      </c>
    </row>
    <row r="301" spans="1:34" ht="13.5" thickBot="1">
      <c r="A301" s="801"/>
      <c r="B301" s="803"/>
      <c r="C301" s="805"/>
      <c r="D301" s="803"/>
      <c r="E301" s="803"/>
      <c r="F301" s="805"/>
      <c r="G301" s="910"/>
      <c r="H301" s="26" t="s">
        <v>23</v>
      </c>
      <c r="I301" s="27" t="s">
        <v>24</v>
      </c>
      <c r="J301" s="26" t="s">
        <v>23</v>
      </c>
      <c r="K301" s="27" t="s">
        <v>24</v>
      </c>
      <c r="L301" s="26" t="s">
        <v>23</v>
      </c>
      <c r="M301" s="27" t="s">
        <v>24</v>
      </c>
      <c r="N301" s="26" t="s">
        <v>23</v>
      </c>
      <c r="O301" s="27" t="s">
        <v>24</v>
      </c>
      <c r="P301" s="26" t="s">
        <v>23</v>
      </c>
      <c r="Q301" s="27" t="s">
        <v>24</v>
      </c>
      <c r="R301" s="26" t="s">
        <v>23</v>
      </c>
      <c r="S301" s="27" t="s">
        <v>24</v>
      </c>
      <c r="T301" s="26" t="s">
        <v>23</v>
      </c>
      <c r="U301" s="27" t="s">
        <v>24</v>
      </c>
      <c r="V301" s="26" t="s">
        <v>23</v>
      </c>
      <c r="W301" s="27" t="s">
        <v>24</v>
      </c>
      <c r="X301" s="26" t="s">
        <v>23</v>
      </c>
      <c r="Y301" s="27" t="s">
        <v>24</v>
      </c>
      <c r="Z301" s="26" t="s">
        <v>23</v>
      </c>
      <c r="AA301" s="27" t="s">
        <v>24</v>
      </c>
      <c r="AB301" s="26" t="s">
        <v>23</v>
      </c>
      <c r="AC301" s="27" t="s">
        <v>24</v>
      </c>
      <c r="AD301" s="26" t="s">
        <v>23</v>
      </c>
      <c r="AE301" s="27" t="s">
        <v>24</v>
      </c>
      <c r="AF301" s="746" t="s">
        <v>23</v>
      </c>
      <c r="AG301" s="746" t="s">
        <v>24</v>
      </c>
      <c r="AH301" s="748"/>
    </row>
    <row r="302" spans="1:34" ht="114.75">
      <c r="A302" s="993">
        <v>0.15</v>
      </c>
      <c r="B302" s="300" t="s">
        <v>442</v>
      </c>
      <c r="C302" s="514" t="s">
        <v>1189</v>
      </c>
      <c r="D302" s="573">
        <v>0.1</v>
      </c>
      <c r="E302" s="288" t="s">
        <v>1190</v>
      </c>
      <c r="F302" s="289" t="s">
        <v>526</v>
      </c>
      <c r="G302" s="499" t="s">
        <v>1191</v>
      </c>
      <c r="H302" s="290">
        <v>0.5</v>
      </c>
      <c r="I302" s="291"/>
      <c r="J302" s="290">
        <v>0.5</v>
      </c>
      <c r="K302" s="291"/>
      <c r="L302" s="290"/>
      <c r="M302" s="291"/>
      <c r="N302" s="290"/>
      <c r="O302" s="291"/>
      <c r="P302" s="290"/>
      <c r="Q302" s="291"/>
      <c r="R302" s="290"/>
      <c r="S302" s="291"/>
      <c r="T302" s="290"/>
      <c r="U302" s="291"/>
      <c r="V302" s="290"/>
      <c r="W302" s="291"/>
      <c r="X302" s="290"/>
      <c r="Y302" s="291"/>
      <c r="Z302" s="290"/>
      <c r="AA302" s="292"/>
      <c r="AB302" s="290"/>
      <c r="AC302" s="291"/>
      <c r="AD302" s="290"/>
      <c r="AE302" s="292"/>
      <c r="AF302" s="81">
        <f t="shared" ref="AF302:AF311" si="47">SUM(H302+J302+L302+N302+P302+R302+T302+V302+X302+Z302+AB302+AD302)</f>
        <v>1</v>
      </c>
      <c r="AG302" s="59">
        <f t="shared" ref="AG302:AG311" si="48">+I302+K302+M302+O302+Q302+S302+U302+W302+Y302+AA302+AE302</f>
        <v>0</v>
      </c>
      <c r="AH302" s="290"/>
    </row>
    <row r="303" spans="1:34" ht="268.5" thickBot="1">
      <c r="A303" s="994"/>
      <c r="B303" s="487" t="s">
        <v>443</v>
      </c>
      <c r="C303" s="294" t="s">
        <v>1192</v>
      </c>
      <c r="D303" s="574">
        <v>0.1</v>
      </c>
      <c r="E303" s="295" t="s">
        <v>1193</v>
      </c>
      <c r="F303" s="296" t="s">
        <v>526</v>
      </c>
      <c r="G303" s="500" t="s">
        <v>1194</v>
      </c>
      <c r="H303" s="290">
        <v>0.5</v>
      </c>
      <c r="I303" s="291"/>
      <c r="J303" s="290"/>
      <c r="K303" s="291"/>
      <c r="L303" s="290"/>
      <c r="M303" s="291"/>
      <c r="N303" s="290"/>
      <c r="O303" s="291"/>
      <c r="P303" s="290"/>
      <c r="Q303" s="291"/>
      <c r="R303" s="290"/>
      <c r="S303" s="291"/>
      <c r="T303" s="290">
        <v>0.5</v>
      </c>
      <c r="U303" s="291"/>
      <c r="V303" s="290"/>
      <c r="W303" s="291"/>
      <c r="X303" s="290"/>
      <c r="Y303" s="291"/>
      <c r="Z303" s="290"/>
      <c r="AA303" s="292"/>
      <c r="AB303" s="290"/>
      <c r="AC303" s="291"/>
      <c r="AD303" s="290"/>
      <c r="AE303" s="292"/>
      <c r="AF303" s="81">
        <f t="shared" si="47"/>
        <v>1</v>
      </c>
      <c r="AG303" s="59">
        <f t="shared" si="48"/>
        <v>0</v>
      </c>
      <c r="AH303" s="290"/>
    </row>
    <row r="304" spans="1:34" ht="140.25">
      <c r="A304" s="994"/>
      <c r="B304" s="300" t="s">
        <v>445</v>
      </c>
      <c r="C304" s="294" t="s">
        <v>1195</v>
      </c>
      <c r="D304" s="574">
        <v>0.05</v>
      </c>
      <c r="E304" s="295" t="s">
        <v>1196</v>
      </c>
      <c r="F304" s="296" t="s">
        <v>526</v>
      </c>
      <c r="G304" s="500" t="s">
        <v>1197</v>
      </c>
      <c r="H304" s="290">
        <v>0.5</v>
      </c>
      <c r="I304" s="291"/>
      <c r="J304" s="290">
        <v>0.5</v>
      </c>
      <c r="K304" s="291"/>
      <c r="L304" s="290"/>
      <c r="M304" s="291"/>
      <c r="N304" s="290"/>
      <c r="O304" s="291"/>
      <c r="P304" s="290"/>
      <c r="Q304" s="291"/>
      <c r="R304" s="290"/>
      <c r="S304" s="291"/>
      <c r="T304" s="290"/>
      <c r="U304" s="291"/>
      <c r="V304" s="290"/>
      <c r="W304" s="291"/>
      <c r="X304" s="290"/>
      <c r="Y304" s="291"/>
      <c r="Z304" s="290"/>
      <c r="AA304" s="292"/>
      <c r="AB304" s="290"/>
      <c r="AC304" s="291"/>
      <c r="AD304" s="290"/>
      <c r="AE304" s="292"/>
      <c r="AF304" s="81">
        <f t="shared" si="47"/>
        <v>1</v>
      </c>
      <c r="AG304" s="59">
        <f t="shared" si="48"/>
        <v>0</v>
      </c>
      <c r="AH304" s="290"/>
    </row>
    <row r="305" spans="1:34" ht="217.5" thickBot="1">
      <c r="A305" s="994"/>
      <c r="B305" s="487" t="s">
        <v>444</v>
      </c>
      <c r="C305" s="294" t="s">
        <v>1198</v>
      </c>
      <c r="D305" s="574">
        <v>0.05</v>
      </c>
      <c r="E305" s="295" t="s">
        <v>1199</v>
      </c>
      <c r="F305" s="296" t="s">
        <v>526</v>
      </c>
      <c r="G305" s="500" t="s">
        <v>1200</v>
      </c>
      <c r="H305" s="290">
        <v>0.33329999999999999</v>
      </c>
      <c r="I305" s="291"/>
      <c r="J305" s="290">
        <v>0.33329999999999999</v>
      </c>
      <c r="K305" s="291"/>
      <c r="L305" s="290">
        <v>0.33329999999999999</v>
      </c>
      <c r="M305" s="291"/>
      <c r="N305" s="290"/>
      <c r="O305" s="291"/>
      <c r="P305" s="290"/>
      <c r="Q305" s="291"/>
      <c r="R305" s="290"/>
      <c r="S305" s="291"/>
      <c r="T305" s="290"/>
      <c r="U305" s="291"/>
      <c r="V305" s="290"/>
      <c r="W305" s="291"/>
      <c r="X305" s="290"/>
      <c r="Y305" s="291"/>
      <c r="Z305" s="290"/>
      <c r="AA305" s="292"/>
      <c r="AB305" s="290"/>
      <c r="AC305" s="291"/>
      <c r="AD305" s="290"/>
      <c r="AE305" s="292"/>
      <c r="AF305" s="81">
        <f t="shared" si="47"/>
        <v>0.99990000000000001</v>
      </c>
      <c r="AG305" s="59">
        <f t="shared" si="48"/>
        <v>0</v>
      </c>
      <c r="AH305" s="290"/>
    </row>
    <row r="306" spans="1:34" ht="153">
      <c r="A306" s="994"/>
      <c r="B306" s="300" t="s">
        <v>452</v>
      </c>
      <c r="C306" s="294" t="s">
        <v>1201</v>
      </c>
      <c r="D306" s="574">
        <v>0.1</v>
      </c>
      <c r="E306" s="295" t="s">
        <v>1202</v>
      </c>
      <c r="F306" s="296" t="s">
        <v>526</v>
      </c>
      <c r="G306" s="500" t="s">
        <v>1203</v>
      </c>
      <c r="H306" s="290"/>
      <c r="I306" s="291"/>
      <c r="J306" s="290"/>
      <c r="K306" s="291"/>
      <c r="L306" s="290">
        <v>0.25</v>
      </c>
      <c r="M306" s="291"/>
      <c r="N306" s="290"/>
      <c r="O306" s="291"/>
      <c r="P306" s="290"/>
      <c r="Q306" s="291"/>
      <c r="R306" s="290">
        <v>0.25</v>
      </c>
      <c r="S306" s="291"/>
      <c r="T306" s="290"/>
      <c r="U306" s="291"/>
      <c r="V306" s="290"/>
      <c r="W306" s="291"/>
      <c r="X306" s="290">
        <v>0.25</v>
      </c>
      <c r="Y306" s="291"/>
      <c r="Z306" s="290"/>
      <c r="AA306" s="292"/>
      <c r="AB306" s="290"/>
      <c r="AC306" s="291"/>
      <c r="AD306" s="290">
        <v>0.25</v>
      </c>
      <c r="AE306" s="292"/>
      <c r="AF306" s="81">
        <f t="shared" si="47"/>
        <v>1</v>
      </c>
      <c r="AG306" s="59">
        <f t="shared" si="48"/>
        <v>0</v>
      </c>
      <c r="AH306" s="290"/>
    </row>
    <row r="307" spans="1:34" ht="243" thickBot="1">
      <c r="A307" s="994"/>
      <c r="B307" s="487" t="s">
        <v>453</v>
      </c>
      <c r="C307" s="294" t="s">
        <v>1204</v>
      </c>
      <c r="D307" s="574">
        <v>0.2</v>
      </c>
      <c r="E307" s="295" t="s">
        <v>1205</v>
      </c>
      <c r="F307" s="296" t="s">
        <v>526</v>
      </c>
      <c r="G307" s="500" t="s">
        <v>1206</v>
      </c>
      <c r="H307" s="290"/>
      <c r="I307" s="291"/>
      <c r="J307" s="290"/>
      <c r="K307" s="291"/>
      <c r="L307" s="290"/>
      <c r="M307" s="291"/>
      <c r="N307" s="290">
        <v>0.33329999999999999</v>
      </c>
      <c r="O307" s="291"/>
      <c r="P307" s="290">
        <v>0.33329999999999999</v>
      </c>
      <c r="Q307" s="291"/>
      <c r="R307" s="290">
        <v>0.33329999999999999</v>
      </c>
      <c r="S307" s="291"/>
      <c r="T307" s="290"/>
      <c r="U307" s="291"/>
      <c r="V307" s="290"/>
      <c r="W307" s="291"/>
      <c r="X307" s="290"/>
      <c r="Y307" s="291"/>
      <c r="Z307" s="290"/>
      <c r="AA307" s="292"/>
      <c r="AB307" s="290"/>
      <c r="AC307" s="291"/>
      <c r="AD307" s="290"/>
      <c r="AE307" s="292"/>
      <c r="AF307" s="81">
        <f t="shared" si="47"/>
        <v>0.99990000000000001</v>
      </c>
      <c r="AG307" s="59">
        <f t="shared" si="48"/>
        <v>0</v>
      </c>
      <c r="AH307" s="290"/>
    </row>
    <row r="308" spans="1:34" ht="165.75">
      <c r="A308" s="994"/>
      <c r="B308" s="300" t="s">
        <v>454</v>
      </c>
      <c r="C308" s="294" t="s">
        <v>1207</v>
      </c>
      <c r="D308" s="574">
        <v>0.05</v>
      </c>
      <c r="E308" s="295" t="s">
        <v>1208</v>
      </c>
      <c r="F308" s="296" t="s">
        <v>526</v>
      </c>
      <c r="G308" s="500" t="s">
        <v>1209</v>
      </c>
      <c r="H308" s="290">
        <v>0.33329999999999999</v>
      </c>
      <c r="I308" s="291"/>
      <c r="J308" s="290">
        <v>0.33329999999999999</v>
      </c>
      <c r="K308" s="291"/>
      <c r="L308" s="290">
        <v>0.33329999999999999</v>
      </c>
      <c r="M308" s="291"/>
      <c r="N308" s="290"/>
      <c r="O308" s="291"/>
      <c r="P308" s="290"/>
      <c r="Q308" s="291"/>
      <c r="R308" s="290"/>
      <c r="S308" s="291"/>
      <c r="T308" s="290"/>
      <c r="U308" s="291"/>
      <c r="V308" s="290"/>
      <c r="W308" s="291"/>
      <c r="X308" s="290"/>
      <c r="Y308" s="291"/>
      <c r="Z308" s="290"/>
      <c r="AA308" s="292"/>
      <c r="AB308" s="290"/>
      <c r="AC308" s="291"/>
      <c r="AD308" s="290"/>
      <c r="AE308" s="292"/>
      <c r="AF308" s="81">
        <f t="shared" si="47"/>
        <v>0.99990000000000001</v>
      </c>
      <c r="AG308" s="59">
        <f t="shared" si="48"/>
        <v>0</v>
      </c>
      <c r="AH308" s="290"/>
    </row>
    <row r="309" spans="1:34" ht="102.75" thickBot="1">
      <c r="A309" s="994"/>
      <c r="B309" s="487" t="s">
        <v>698</v>
      </c>
      <c r="C309" s="294" t="s">
        <v>1210</v>
      </c>
      <c r="D309" s="574">
        <v>0.15</v>
      </c>
      <c r="E309" s="295" t="s">
        <v>1211</v>
      </c>
      <c r="F309" s="296" t="s">
        <v>526</v>
      </c>
      <c r="G309" s="500" t="s">
        <v>1212</v>
      </c>
      <c r="H309" s="290">
        <v>0.33329999999999999</v>
      </c>
      <c r="I309" s="291"/>
      <c r="J309" s="290">
        <v>0.33329999999999999</v>
      </c>
      <c r="K309" s="291"/>
      <c r="L309" s="290">
        <v>0.33329999999999999</v>
      </c>
      <c r="M309" s="291"/>
      <c r="N309" s="290"/>
      <c r="O309" s="291"/>
      <c r="P309" s="290"/>
      <c r="Q309" s="291"/>
      <c r="R309" s="290"/>
      <c r="S309" s="291"/>
      <c r="T309" s="290"/>
      <c r="U309" s="291"/>
      <c r="V309" s="290"/>
      <c r="W309" s="291"/>
      <c r="X309" s="290"/>
      <c r="Y309" s="291"/>
      <c r="Z309" s="290"/>
      <c r="AA309" s="292"/>
      <c r="AB309" s="290"/>
      <c r="AC309" s="291"/>
      <c r="AD309" s="290"/>
      <c r="AE309" s="292"/>
      <c r="AF309" s="81">
        <f t="shared" si="47"/>
        <v>0.99990000000000001</v>
      </c>
      <c r="AG309" s="59">
        <f t="shared" si="48"/>
        <v>0</v>
      </c>
      <c r="AH309" s="290"/>
    </row>
    <row r="310" spans="1:34" ht="114.75">
      <c r="A310" s="994"/>
      <c r="B310" s="300" t="s">
        <v>701</v>
      </c>
      <c r="C310" s="294" t="s">
        <v>1213</v>
      </c>
      <c r="D310" s="574">
        <v>0.15</v>
      </c>
      <c r="E310" s="295" t="s">
        <v>1214</v>
      </c>
      <c r="F310" s="296" t="s">
        <v>526</v>
      </c>
      <c r="G310" s="500" t="s">
        <v>1215</v>
      </c>
      <c r="H310" s="290">
        <v>0.33329999999999999</v>
      </c>
      <c r="I310" s="291"/>
      <c r="J310" s="290">
        <v>0.33329999999999999</v>
      </c>
      <c r="K310" s="291"/>
      <c r="L310" s="290">
        <v>0.33329999999999999</v>
      </c>
      <c r="M310" s="291"/>
      <c r="N310" s="290"/>
      <c r="O310" s="291"/>
      <c r="P310" s="290"/>
      <c r="Q310" s="291"/>
      <c r="R310" s="290"/>
      <c r="S310" s="291"/>
      <c r="T310" s="290"/>
      <c r="U310" s="291"/>
      <c r="V310" s="290"/>
      <c r="W310" s="291"/>
      <c r="X310" s="290"/>
      <c r="Y310" s="291"/>
      <c r="Z310" s="290"/>
      <c r="AA310" s="292"/>
      <c r="AB310" s="290"/>
      <c r="AC310" s="291"/>
      <c r="AD310" s="290"/>
      <c r="AE310" s="292"/>
      <c r="AF310" s="81">
        <f t="shared" si="47"/>
        <v>0.99990000000000001</v>
      </c>
      <c r="AG310" s="59">
        <f t="shared" si="48"/>
        <v>0</v>
      </c>
      <c r="AH310" s="290"/>
    </row>
    <row r="311" spans="1:34" ht="370.5" thickBot="1">
      <c r="A311" s="1234"/>
      <c r="B311" s="487" t="s">
        <v>705</v>
      </c>
      <c r="C311" s="519" t="s">
        <v>1216</v>
      </c>
      <c r="D311" s="575">
        <v>0.05</v>
      </c>
      <c r="E311" s="520" t="s">
        <v>1217</v>
      </c>
      <c r="F311" s="487" t="s">
        <v>1127</v>
      </c>
      <c r="G311" s="546" t="s">
        <v>1218</v>
      </c>
      <c r="H311" s="290"/>
      <c r="I311" s="291"/>
      <c r="J311" s="290"/>
      <c r="K311" s="291"/>
      <c r="L311" s="290"/>
      <c r="M311" s="291"/>
      <c r="N311" s="290"/>
      <c r="O311" s="291"/>
      <c r="P311" s="290"/>
      <c r="Q311" s="291"/>
      <c r="R311" s="290">
        <v>1</v>
      </c>
      <c r="S311" s="291"/>
      <c r="T311" s="290"/>
      <c r="U311" s="291"/>
      <c r="V311" s="290"/>
      <c r="W311" s="291"/>
      <c r="X311" s="290"/>
      <c r="Y311" s="291"/>
      <c r="Z311" s="290"/>
      <c r="AA311" s="292"/>
      <c r="AB311" s="290"/>
      <c r="AC311" s="291"/>
      <c r="AD311" s="290"/>
      <c r="AE311" s="292"/>
      <c r="AF311" s="81">
        <f t="shared" si="47"/>
        <v>1</v>
      </c>
      <c r="AG311" s="59">
        <f t="shared" si="48"/>
        <v>0</v>
      </c>
      <c r="AH311" s="290"/>
    </row>
    <row r="312" spans="1:34">
      <c r="A312" s="240">
        <f>+A302+A291+A284+A275</f>
        <v>1</v>
      </c>
      <c r="D312" s="547">
        <f>SUM(D302:D311)</f>
        <v>1.0000000000000002</v>
      </c>
    </row>
    <row r="313" spans="1:34" ht="13.5" thickBot="1"/>
    <row r="314" spans="1:34" s="2" customFormat="1" ht="65.25" customHeight="1" thickBot="1">
      <c r="A314" s="820"/>
      <c r="B314" s="821"/>
      <c r="C314" s="826" t="s">
        <v>41</v>
      </c>
      <c r="D314" s="827"/>
      <c r="E314" s="827"/>
      <c r="F314" s="827"/>
      <c r="G314" s="827"/>
      <c r="H314" s="827"/>
      <c r="I314" s="827"/>
      <c r="J314" s="827"/>
      <c r="K314" s="827"/>
      <c r="L314" s="827"/>
      <c r="M314" s="827"/>
      <c r="N314" s="827"/>
      <c r="O314" s="827"/>
      <c r="P314" s="827"/>
      <c r="Q314" s="827"/>
      <c r="R314" s="827"/>
      <c r="S314" s="827"/>
      <c r="T314" s="827"/>
      <c r="U314" s="827"/>
      <c r="V314" s="827"/>
      <c r="W314" s="827"/>
      <c r="X314" s="827"/>
      <c r="Y314" s="827"/>
      <c r="Z314" s="827"/>
      <c r="AA314" s="827"/>
      <c r="AB314" s="827"/>
      <c r="AC314" s="827"/>
      <c r="AD314" s="827"/>
      <c r="AE314" s="827"/>
      <c r="AF314" s="827"/>
      <c r="AG314" s="827"/>
      <c r="AH314" s="828"/>
    </row>
    <row r="315" spans="1:34" s="2" customFormat="1" ht="17.25" customHeight="1" thickBot="1">
      <c r="A315" s="822"/>
      <c r="B315" s="823"/>
      <c r="C315" s="650" t="s">
        <v>30</v>
      </c>
      <c r="D315" s="14"/>
      <c r="E315" s="653"/>
      <c r="F315" s="654"/>
      <c r="G315" s="654"/>
      <c r="H315" s="14"/>
      <c r="I315" s="15"/>
      <c r="J315" s="16"/>
      <c r="K315" s="16"/>
      <c r="L315" s="16"/>
      <c r="M315" s="16"/>
      <c r="N315" s="16"/>
      <c r="O315" s="16"/>
      <c r="P315" s="16"/>
      <c r="Q315" s="16"/>
      <c r="R315" s="16"/>
      <c r="S315" s="17"/>
      <c r="T315" s="829" t="s">
        <v>39</v>
      </c>
      <c r="U315" s="830"/>
      <c r="V315" s="830"/>
      <c r="W315" s="830"/>
      <c r="X315" s="830"/>
      <c r="Y315" s="830"/>
      <c r="Z315" s="830"/>
      <c r="AA315" s="830"/>
      <c r="AB315" s="830"/>
      <c r="AC315" s="830"/>
      <c r="AD315" s="830"/>
      <c r="AE315" s="830"/>
      <c r="AF315" s="830"/>
      <c r="AG315" s="830"/>
      <c r="AH315" s="831"/>
    </row>
    <row r="316" spans="1:34" s="2" customFormat="1" ht="15" customHeight="1" thickBot="1">
      <c r="A316" s="824"/>
      <c r="B316" s="825"/>
      <c r="C316" s="829" t="s">
        <v>36</v>
      </c>
      <c r="D316" s="830"/>
      <c r="E316" s="830"/>
      <c r="F316" s="830"/>
      <c r="G316" s="830"/>
      <c r="H316" s="830"/>
      <c r="I316" s="830"/>
      <c r="J316" s="830"/>
      <c r="K316" s="830"/>
      <c r="L316" s="830"/>
      <c r="M316" s="830"/>
      <c r="N316" s="830"/>
      <c r="O316" s="830"/>
      <c r="P316" s="830"/>
      <c r="Q316" s="830"/>
      <c r="R316" s="830"/>
      <c r="S316" s="830"/>
      <c r="T316" s="830"/>
      <c r="U316" s="830"/>
      <c r="V316" s="830"/>
      <c r="W316" s="830"/>
      <c r="X316" s="830"/>
      <c r="Y316" s="830"/>
      <c r="Z316" s="830"/>
      <c r="AA316" s="830"/>
      <c r="AB316" s="830"/>
      <c r="AC316" s="830"/>
      <c r="AD316" s="830"/>
      <c r="AE316" s="830"/>
      <c r="AF316" s="830"/>
      <c r="AG316" s="830"/>
      <c r="AH316" s="831"/>
    </row>
    <row r="317" spans="1:34" s="8" customFormat="1" ht="27" customHeight="1" thickBot="1">
      <c r="A317" s="6"/>
      <c r="B317" s="6"/>
      <c r="C317" s="651"/>
      <c r="D317" s="6"/>
      <c r="E317" s="651"/>
      <c r="F317" s="655"/>
      <c r="G317" s="655"/>
      <c r="H317" s="7"/>
      <c r="I317" s="7"/>
      <c r="J317" s="7"/>
      <c r="K317" s="7"/>
      <c r="AH317" s="689"/>
    </row>
    <row r="318" spans="1:34" s="8" customFormat="1" ht="15">
      <c r="A318" s="832" t="s">
        <v>29</v>
      </c>
      <c r="B318" s="833"/>
      <c r="C318" s="834" t="s">
        <v>14</v>
      </c>
      <c r="D318" s="835"/>
      <c r="E318" s="835"/>
      <c r="F318" s="835"/>
      <c r="G318" s="835"/>
      <c r="H318" s="835"/>
      <c r="I318" s="836"/>
      <c r="J318" s="837" t="s">
        <v>215</v>
      </c>
      <c r="K318" s="838"/>
      <c r="L318" s="838"/>
      <c r="M318" s="838"/>
      <c r="N318" s="838"/>
      <c r="O318" s="838"/>
      <c r="P318" s="838"/>
      <c r="Q318" s="838"/>
      <c r="R318" s="838"/>
      <c r="S318" s="838"/>
      <c r="T318" s="838"/>
      <c r="U318" s="838"/>
      <c r="V318" s="838"/>
      <c r="W318" s="838"/>
      <c r="X318" s="838"/>
      <c r="Y318" s="838"/>
      <c r="Z318" s="838"/>
      <c r="AA318" s="838"/>
      <c r="AB318" s="838"/>
      <c r="AC318" s="838"/>
      <c r="AD318" s="838"/>
      <c r="AE318" s="838"/>
      <c r="AF318" s="838"/>
      <c r="AG318" s="838"/>
      <c r="AH318" s="839"/>
    </row>
    <row r="319" spans="1:34" s="8" customFormat="1" ht="15">
      <c r="A319" s="840">
        <v>2015</v>
      </c>
      <c r="B319" s="841"/>
      <c r="C319" s="844" t="s">
        <v>0</v>
      </c>
      <c r="D319" s="845"/>
      <c r="E319" s="845"/>
      <c r="F319" s="845"/>
      <c r="G319" s="845"/>
      <c r="H319" s="845"/>
      <c r="I319" s="846"/>
      <c r="J319" s="847" t="s">
        <v>243</v>
      </c>
      <c r="K319" s="848"/>
      <c r="L319" s="848"/>
      <c r="M319" s="848"/>
      <c r="N319" s="848"/>
      <c r="O319" s="848"/>
      <c r="P319" s="848"/>
      <c r="Q319" s="848"/>
      <c r="R319" s="848"/>
      <c r="S319" s="848"/>
      <c r="T319" s="848"/>
      <c r="U319" s="848"/>
      <c r="V319" s="848"/>
      <c r="W319" s="848"/>
      <c r="X319" s="848"/>
      <c r="Y319" s="848"/>
      <c r="Z319" s="848"/>
      <c r="AA319" s="848"/>
      <c r="AB319" s="848"/>
      <c r="AC319" s="848"/>
      <c r="AD319" s="848"/>
      <c r="AE319" s="848"/>
      <c r="AF319" s="848"/>
      <c r="AG319" s="848"/>
      <c r="AH319" s="849"/>
    </row>
    <row r="320" spans="1:34" s="8" customFormat="1" ht="15.75" thickBot="1">
      <c r="A320" s="842"/>
      <c r="B320" s="843"/>
      <c r="C320" s="850" t="s">
        <v>1</v>
      </c>
      <c r="D320" s="851"/>
      <c r="E320" s="851"/>
      <c r="F320" s="851"/>
      <c r="G320" s="851"/>
      <c r="H320" s="851"/>
      <c r="I320" s="852"/>
      <c r="J320" s="853" t="s">
        <v>244</v>
      </c>
      <c r="K320" s="854"/>
      <c r="L320" s="854"/>
      <c r="M320" s="854"/>
      <c r="N320" s="854"/>
      <c r="O320" s="854"/>
      <c r="P320" s="854"/>
      <c r="Q320" s="854"/>
      <c r="R320" s="854"/>
      <c r="S320" s="854"/>
      <c r="T320" s="854"/>
      <c r="U320" s="854"/>
      <c r="V320" s="854"/>
      <c r="W320" s="854"/>
      <c r="X320" s="854"/>
      <c r="Y320" s="854"/>
      <c r="Z320" s="854"/>
      <c r="AA320" s="854"/>
      <c r="AB320" s="854"/>
      <c r="AC320" s="854"/>
      <c r="AD320" s="854"/>
      <c r="AE320" s="854"/>
      <c r="AF320" s="854"/>
      <c r="AG320" s="854"/>
      <c r="AH320" s="855"/>
    </row>
    <row r="321" spans="1:34" s="9" customFormat="1" ht="25.5" customHeight="1" thickBot="1">
      <c r="C321" s="78"/>
      <c r="E321" s="78"/>
      <c r="F321" s="78"/>
      <c r="G321" s="78"/>
      <c r="AH321" s="581"/>
    </row>
    <row r="322" spans="1:34" s="8" customFormat="1" ht="15.75" customHeight="1">
      <c r="A322" s="856" t="s">
        <v>26</v>
      </c>
      <c r="B322" s="859" t="s">
        <v>19</v>
      </c>
      <c r="C322" s="860"/>
      <c r="D322" s="944" t="s">
        <v>245</v>
      </c>
      <c r="E322" s="945"/>
      <c r="F322" s="945"/>
      <c r="G322" s="945"/>
      <c r="H322" s="945"/>
      <c r="I322" s="945"/>
      <c r="J322" s="945"/>
      <c r="K322" s="945"/>
      <c r="L322" s="945"/>
      <c r="M322" s="945"/>
      <c r="N322" s="945"/>
      <c r="O322" s="945"/>
      <c r="P322" s="945"/>
      <c r="Q322" s="945"/>
      <c r="R322" s="945"/>
      <c r="S322" s="946"/>
      <c r="T322" s="864" t="s">
        <v>25</v>
      </c>
      <c r="U322" s="865"/>
      <c r="V322" s="866"/>
      <c r="W322" s="873" t="s">
        <v>28</v>
      </c>
      <c r="X322" s="874"/>
      <c r="Y322" s="947" t="s">
        <v>246</v>
      </c>
      <c r="Z322" s="948"/>
      <c r="AA322" s="948"/>
      <c r="AB322" s="948"/>
      <c r="AC322" s="948"/>
      <c r="AD322" s="948"/>
      <c r="AE322" s="948"/>
      <c r="AF322" s="948"/>
      <c r="AG322" s="948"/>
      <c r="AH322" s="949"/>
    </row>
    <row r="323" spans="1:34" s="8" customFormat="1" ht="15.75" customHeight="1">
      <c r="A323" s="857"/>
      <c r="B323" s="883" t="s">
        <v>15</v>
      </c>
      <c r="C323" s="884"/>
      <c r="D323" s="953" t="s">
        <v>247</v>
      </c>
      <c r="E323" s="954"/>
      <c r="F323" s="954"/>
      <c r="G323" s="954"/>
      <c r="H323" s="954"/>
      <c r="I323" s="954"/>
      <c r="J323" s="954"/>
      <c r="K323" s="954"/>
      <c r="L323" s="954"/>
      <c r="M323" s="954"/>
      <c r="N323" s="954"/>
      <c r="O323" s="954"/>
      <c r="P323" s="954"/>
      <c r="Q323" s="954"/>
      <c r="R323" s="954"/>
      <c r="S323" s="955"/>
      <c r="T323" s="867"/>
      <c r="U323" s="868"/>
      <c r="V323" s="869"/>
      <c r="W323" s="875"/>
      <c r="X323" s="876"/>
      <c r="Y323" s="950"/>
      <c r="Z323" s="951"/>
      <c r="AA323" s="951"/>
      <c r="AB323" s="951"/>
      <c r="AC323" s="951"/>
      <c r="AD323" s="951"/>
      <c r="AE323" s="951"/>
      <c r="AF323" s="951"/>
      <c r="AG323" s="951"/>
      <c r="AH323" s="952"/>
    </row>
    <row r="324" spans="1:34" s="8" customFormat="1" ht="15.75" customHeight="1">
      <c r="A324" s="857"/>
      <c r="B324" s="883" t="s">
        <v>16</v>
      </c>
      <c r="C324" s="884"/>
      <c r="D324" s="953" t="s">
        <v>248</v>
      </c>
      <c r="E324" s="954"/>
      <c r="F324" s="954"/>
      <c r="G324" s="954"/>
      <c r="H324" s="954"/>
      <c r="I324" s="954"/>
      <c r="J324" s="954"/>
      <c r="K324" s="954"/>
      <c r="L324" s="954"/>
      <c r="M324" s="954"/>
      <c r="N324" s="954"/>
      <c r="O324" s="954"/>
      <c r="P324" s="954"/>
      <c r="Q324" s="954"/>
      <c r="R324" s="954"/>
      <c r="S324" s="955"/>
      <c r="T324" s="867"/>
      <c r="U324" s="868"/>
      <c r="V324" s="869"/>
      <c r="W324" s="888" t="s">
        <v>17</v>
      </c>
      <c r="X324" s="889"/>
      <c r="Y324" s="1177" t="s">
        <v>249</v>
      </c>
      <c r="Z324" s="1178"/>
      <c r="AA324" s="1178"/>
      <c r="AB324" s="1178"/>
      <c r="AC324" s="1178"/>
      <c r="AD324" s="1178"/>
      <c r="AE324" s="1178"/>
      <c r="AF324" s="1178"/>
      <c r="AG324" s="1178"/>
      <c r="AH324" s="1179"/>
    </row>
    <row r="325" spans="1:34" s="8" customFormat="1" ht="15.75" customHeight="1" thickBot="1">
      <c r="A325" s="858"/>
      <c r="B325" s="898" t="s">
        <v>18</v>
      </c>
      <c r="C325" s="899"/>
      <c r="D325" s="1183" t="s">
        <v>250</v>
      </c>
      <c r="E325" s="1184"/>
      <c r="F325" s="1184"/>
      <c r="G325" s="1184"/>
      <c r="H325" s="1184"/>
      <c r="I325" s="1184"/>
      <c r="J325" s="1184"/>
      <c r="K325" s="1184"/>
      <c r="L325" s="1184"/>
      <c r="M325" s="1184"/>
      <c r="N325" s="1184"/>
      <c r="O325" s="1184"/>
      <c r="P325" s="1184"/>
      <c r="Q325" s="1184"/>
      <c r="R325" s="1184"/>
      <c r="S325" s="1185"/>
      <c r="T325" s="870"/>
      <c r="U325" s="871"/>
      <c r="V325" s="872"/>
      <c r="W325" s="890"/>
      <c r="X325" s="891"/>
      <c r="Y325" s="1180"/>
      <c r="Z325" s="1181"/>
      <c r="AA325" s="1181"/>
      <c r="AB325" s="1181"/>
      <c r="AC325" s="1181"/>
      <c r="AD325" s="1181"/>
      <c r="AE325" s="1181"/>
      <c r="AF325" s="1181"/>
      <c r="AG325" s="1181"/>
      <c r="AH325" s="1182"/>
    </row>
    <row r="326" spans="1:34" s="9" customFormat="1" ht="30" customHeight="1" thickBot="1">
      <c r="C326" s="78"/>
      <c r="E326" s="78"/>
      <c r="F326" s="78"/>
      <c r="G326" s="78"/>
      <c r="AH326" s="581"/>
    </row>
    <row r="327" spans="1:34" s="9" customFormat="1" ht="15.75" customHeight="1" thickBot="1">
      <c r="A327" s="727" t="s">
        <v>183</v>
      </c>
      <c r="B327" s="728"/>
      <c r="C327" s="729"/>
      <c r="D327" s="1237" t="s">
        <v>251</v>
      </c>
      <c r="E327" s="1238"/>
      <c r="F327" s="1238"/>
      <c r="G327" s="1238"/>
      <c r="H327" s="1238"/>
      <c r="I327" s="1239"/>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673"/>
    </row>
    <row r="328" spans="1:34" s="9" customFormat="1" ht="15.75" customHeight="1" thickBot="1">
      <c r="A328" s="1145" t="s">
        <v>252</v>
      </c>
      <c r="B328" s="1146"/>
      <c r="C328" s="1147"/>
      <c r="D328" s="793" t="s">
        <v>243</v>
      </c>
      <c r="E328" s="794"/>
      <c r="F328" s="794"/>
      <c r="G328" s="794"/>
      <c r="H328" s="794"/>
      <c r="I328" s="794"/>
      <c r="J328" s="794"/>
      <c r="K328" s="794"/>
      <c r="L328" s="794"/>
      <c r="M328" s="794"/>
      <c r="N328" s="794"/>
      <c r="O328" s="794"/>
      <c r="P328" s="794"/>
      <c r="Q328" s="794"/>
      <c r="R328" s="794"/>
      <c r="S328" s="794"/>
      <c r="T328" s="794"/>
      <c r="U328" s="794"/>
      <c r="V328" s="794"/>
      <c r="W328" s="794"/>
      <c r="X328" s="794"/>
      <c r="Y328" s="794"/>
      <c r="Z328" s="794"/>
      <c r="AA328" s="794"/>
      <c r="AB328" s="795"/>
      <c r="AC328" s="13"/>
      <c r="AD328" s="13"/>
      <c r="AE328" s="13"/>
      <c r="AF328" s="13"/>
      <c r="AG328" s="13"/>
      <c r="AH328" s="690"/>
    </row>
    <row r="329" spans="1:34" s="78" customFormat="1" ht="13.5" customHeight="1" thickBot="1">
      <c r="A329" s="737" t="s">
        <v>37</v>
      </c>
      <c r="B329" s="737" t="s">
        <v>35</v>
      </c>
      <c r="C329" s="738" t="s">
        <v>31</v>
      </c>
      <c r="D329" s="738" t="s">
        <v>38</v>
      </c>
      <c r="E329" s="738" t="s">
        <v>33</v>
      </c>
      <c r="F329" s="739" t="s">
        <v>40</v>
      </c>
      <c r="G329" s="816" t="s">
        <v>34</v>
      </c>
      <c r="H329" s="744" t="s">
        <v>2</v>
      </c>
      <c r="I329" s="743"/>
      <c r="J329" s="744" t="s">
        <v>3</v>
      </c>
      <c r="K329" s="744"/>
      <c r="L329" s="742" t="s">
        <v>4</v>
      </c>
      <c r="M329" s="743"/>
      <c r="N329" s="744" t="s">
        <v>5</v>
      </c>
      <c r="O329" s="744"/>
      <c r="P329" s="742" t="s">
        <v>6</v>
      </c>
      <c r="Q329" s="743"/>
      <c r="R329" s="744" t="s">
        <v>7</v>
      </c>
      <c r="S329" s="744"/>
      <c r="T329" s="742" t="s">
        <v>8</v>
      </c>
      <c r="U329" s="743"/>
      <c r="V329" s="744" t="s">
        <v>9</v>
      </c>
      <c r="W329" s="744"/>
      <c r="X329" s="742" t="s">
        <v>10</v>
      </c>
      <c r="Y329" s="743"/>
      <c r="Z329" s="744" t="s">
        <v>11</v>
      </c>
      <c r="AA329" s="744"/>
      <c r="AB329" s="742" t="s">
        <v>12</v>
      </c>
      <c r="AC329" s="743"/>
      <c r="AD329" s="744" t="s">
        <v>13</v>
      </c>
      <c r="AE329" s="744"/>
      <c r="AF329" s="745" t="s">
        <v>20</v>
      </c>
      <c r="AG329" s="745" t="s">
        <v>21</v>
      </c>
      <c r="AH329" s="747" t="s">
        <v>253</v>
      </c>
    </row>
    <row r="330" spans="1:34" s="78" customFormat="1" ht="27" customHeight="1" thickBot="1">
      <c r="A330" s="959"/>
      <c r="B330" s="959"/>
      <c r="C330" s="960"/>
      <c r="D330" s="960"/>
      <c r="E330" s="960"/>
      <c r="F330" s="741"/>
      <c r="G330" s="1081"/>
      <c r="H330" s="18" t="s">
        <v>23</v>
      </c>
      <c r="I330" s="5" t="s">
        <v>24</v>
      </c>
      <c r="J330" s="4" t="s">
        <v>23</v>
      </c>
      <c r="K330" s="5" t="s">
        <v>24</v>
      </c>
      <c r="L330" s="4" t="s">
        <v>23</v>
      </c>
      <c r="M330" s="5" t="s">
        <v>24</v>
      </c>
      <c r="N330" s="4" t="s">
        <v>23</v>
      </c>
      <c r="O330" s="5" t="s">
        <v>24</v>
      </c>
      <c r="P330" s="4" t="s">
        <v>23</v>
      </c>
      <c r="Q330" s="5" t="s">
        <v>24</v>
      </c>
      <c r="R330" s="4" t="s">
        <v>23</v>
      </c>
      <c r="S330" s="5" t="s">
        <v>24</v>
      </c>
      <c r="T330" s="4" t="s">
        <v>23</v>
      </c>
      <c r="U330" s="5" t="s">
        <v>24</v>
      </c>
      <c r="V330" s="4" t="s">
        <v>23</v>
      </c>
      <c r="W330" s="5" t="s">
        <v>24</v>
      </c>
      <c r="X330" s="4" t="s">
        <v>23</v>
      </c>
      <c r="Y330" s="5" t="s">
        <v>24</v>
      </c>
      <c r="Z330" s="4" t="s">
        <v>23</v>
      </c>
      <c r="AA330" s="5" t="s">
        <v>24</v>
      </c>
      <c r="AB330" s="4" t="s">
        <v>23</v>
      </c>
      <c r="AC330" s="5" t="s">
        <v>24</v>
      </c>
      <c r="AD330" s="4" t="s">
        <v>23</v>
      </c>
      <c r="AE330" s="5" t="s">
        <v>24</v>
      </c>
      <c r="AF330" s="817"/>
      <c r="AG330" s="817"/>
      <c r="AH330" s="818"/>
    </row>
    <row r="331" spans="1:34" s="78" customFormat="1" ht="52.5" customHeight="1">
      <c r="A331" s="965">
        <v>0.7</v>
      </c>
      <c r="B331" s="222" t="s">
        <v>429</v>
      </c>
      <c r="C331" s="75" t="s">
        <v>254</v>
      </c>
      <c r="D331" s="108">
        <v>0.3</v>
      </c>
      <c r="E331" s="75" t="s">
        <v>255</v>
      </c>
      <c r="F331" s="146" t="s">
        <v>256</v>
      </c>
      <c r="G331" s="147" t="s">
        <v>257</v>
      </c>
      <c r="H331" s="31">
        <v>0.05</v>
      </c>
      <c r="I331" s="32"/>
      <c r="J331" s="31">
        <v>0.05</v>
      </c>
      <c r="K331" s="33"/>
      <c r="L331" s="34">
        <v>0.05</v>
      </c>
      <c r="M331" s="32"/>
      <c r="N331" s="31">
        <v>0.05</v>
      </c>
      <c r="O331" s="33"/>
      <c r="P331" s="34">
        <v>0.1</v>
      </c>
      <c r="Q331" s="32"/>
      <c r="R331" s="31">
        <v>0.1</v>
      </c>
      <c r="S331" s="33"/>
      <c r="T331" s="34">
        <v>0.1</v>
      </c>
      <c r="U331" s="32"/>
      <c r="V331" s="34">
        <v>0.1</v>
      </c>
      <c r="W331" s="32"/>
      <c r="X331" s="34">
        <v>0.1</v>
      </c>
      <c r="Y331" s="32"/>
      <c r="Z331" s="34">
        <v>0.3</v>
      </c>
      <c r="AA331" s="32"/>
      <c r="AB331" s="34">
        <v>0</v>
      </c>
      <c r="AC331" s="32"/>
      <c r="AD331" s="34">
        <v>0</v>
      </c>
      <c r="AE331" s="32"/>
      <c r="AF331" s="35">
        <f t="shared" ref="AF331:AG333" si="49">+H331+J331+L331+N331+P331+R331+T331+V331+X331+Z331+AB331+AD331</f>
        <v>1</v>
      </c>
      <c r="AG331" s="96">
        <f t="shared" si="49"/>
        <v>0</v>
      </c>
      <c r="AH331" s="708"/>
    </row>
    <row r="332" spans="1:34" s="78" customFormat="1" ht="79.5" customHeight="1">
      <c r="A332" s="966"/>
      <c r="B332" s="28" t="s">
        <v>430</v>
      </c>
      <c r="C332" s="563" t="s">
        <v>258</v>
      </c>
      <c r="D332" s="76">
        <v>0.3</v>
      </c>
      <c r="E332" s="563" t="s">
        <v>259</v>
      </c>
      <c r="F332" s="29" t="s">
        <v>260</v>
      </c>
      <c r="G332" s="30" t="s">
        <v>261</v>
      </c>
      <c r="H332" s="36">
        <v>0.05</v>
      </c>
      <c r="I332" s="37"/>
      <c r="J332" s="36">
        <v>0.05</v>
      </c>
      <c r="K332" s="38"/>
      <c r="L332" s="39">
        <v>0.1</v>
      </c>
      <c r="M332" s="37"/>
      <c r="N332" s="36">
        <v>0.1</v>
      </c>
      <c r="O332" s="38"/>
      <c r="P332" s="39">
        <v>0.1</v>
      </c>
      <c r="Q332" s="37"/>
      <c r="R332" s="36">
        <v>0.2</v>
      </c>
      <c r="S332" s="38"/>
      <c r="T332" s="39">
        <v>0.2</v>
      </c>
      <c r="U332" s="37"/>
      <c r="V332" s="39">
        <v>0.2</v>
      </c>
      <c r="W332" s="37"/>
      <c r="X332" s="39"/>
      <c r="Y332" s="37"/>
      <c r="Z332" s="39"/>
      <c r="AA332" s="37"/>
      <c r="AB332" s="39"/>
      <c r="AC332" s="37"/>
      <c r="AD332" s="39"/>
      <c r="AE332" s="37"/>
      <c r="AF332" s="35">
        <f t="shared" si="49"/>
        <v>1</v>
      </c>
      <c r="AG332" s="96">
        <f t="shared" si="49"/>
        <v>0</v>
      </c>
      <c r="AH332" s="699"/>
    </row>
    <row r="333" spans="1:34" s="78" customFormat="1" ht="80.25" customHeight="1">
      <c r="A333" s="1168"/>
      <c r="B333" s="28" t="s">
        <v>431</v>
      </c>
      <c r="C333" s="563" t="s">
        <v>262</v>
      </c>
      <c r="D333" s="76">
        <v>0.4</v>
      </c>
      <c r="E333" s="563" t="s">
        <v>263</v>
      </c>
      <c r="F333" s="29" t="s">
        <v>260</v>
      </c>
      <c r="G333" s="30" t="s">
        <v>264</v>
      </c>
      <c r="H333" s="36">
        <v>0</v>
      </c>
      <c r="I333" s="37"/>
      <c r="J333" s="36">
        <v>0</v>
      </c>
      <c r="K333" s="38"/>
      <c r="L333" s="39">
        <v>0</v>
      </c>
      <c r="M333" s="37"/>
      <c r="N333" s="36">
        <v>0.1</v>
      </c>
      <c r="O333" s="38"/>
      <c r="P333" s="39">
        <v>0.1</v>
      </c>
      <c r="Q333" s="37"/>
      <c r="R333" s="36">
        <v>0.2</v>
      </c>
      <c r="S333" s="38"/>
      <c r="T333" s="39">
        <v>0.2</v>
      </c>
      <c r="U333" s="37"/>
      <c r="V333" s="39">
        <v>0.2</v>
      </c>
      <c r="W333" s="37"/>
      <c r="X333" s="39">
        <v>0.2</v>
      </c>
      <c r="Y333" s="37"/>
      <c r="Z333" s="39"/>
      <c r="AA333" s="37"/>
      <c r="AB333" s="39"/>
      <c r="AC333" s="37"/>
      <c r="AD333" s="39"/>
      <c r="AE333" s="37"/>
      <c r="AF333" s="35">
        <f t="shared" si="49"/>
        <v>1</v>
      </c>
      <c r="AG333" s="96">
        <f t="shared" si="49"/>
        <v>0</v>
      </c>
      <c r="AH333" s="699"/>
    </row>
    <row r="334" spans="1:34" ht="13.5" thickBot="1">
      <c r="A334" s="240">
        <f>+A331</f>
        <v>0.7</v>
      </c>
      <c r="D334" s="240">
        <f>SUM(D331:D333)</f>
        <v>1</v>
      </c>
    </row>
    <row r="335" spans="1:34" s="9" customFormat="1" ht="15.75" customHeight="1">
      <c r="A335" s="727" t="s">
        <v>832</v>
      </c>
      <c r="B335" s="728"/>
      <c r="C335" s="729"/>
      <c r="D335" s="727" t="s">
        <v>523</v>
      </c>
      <c r="E335" s="728"/>
      <c r="F335" s="728"/>
      <c r="G335" s="728"/>
      <c r="H335" s="728"/>
      <c r="I335" s="728"/>
      <c r="J335" s="728"/>
      <c r="K335" s="728"/>
      <c r="L335" s="728"/>
      <c r="M335" s="11"/>
      <c r="N335" s="11"/>
      <c r="O335" s="11"/>
      <c r="P335" s="11"/>
      <c r="Q335" s="11"/>
      <c r="R335" s="11"/>
      <c r="S335" s="11"/>
      <c r="T335" s="11"/>
      <c r="U335" s="11"/>
      <c r="V335" s="11"/>
      <c r="W335" s="11"/>
      <c r="X335" s="11"/>
      <c r="Y335" s="11"/>
      <c r="Z335" s="11"/>
      <c r="AA335" s="11"/>
      <c r="AB335" s="11"/>
      <c r="AC335" s="11"/>
      <c r="AD335" s="11"/>
      <c r="AE335" s="11"/>
      <c r="AF335" s="11"/>
      <c r="AG335" s="11"/>
      <c r="AH335" s="673"/>
    </row>
    <row r="336" spans="1:34" s="9" customFormat="1" ht="15.75" customHeight="1" thickBot="1">
      <c r="A336" s="733" t="s">
        <v>22</v>
      </c>
      <c r="B336" s="734"/>
      <c r="C336" s="735"/>
      <c r="D336" s="793" t="s">
        <v>1386</v>
      </c>
      <c r="E336" s="794"/>
      <c r="F336" s="794"/>
      <c r="G336" s="794"/>
      <c r="H336" s="794"/>
      <c r="I336" s="794"/>
      <c r="J336" s="794"/>
      <c r="K336" s="794"/>
      <c r="L336" s="794"/>
      <c r="M336" s="794"/>
      <c r="N336" s="794"/>
      <c r="O336" s="794"/>
      <c r="P336" s="794"/>
      <c r="Q336" s="794"/>
      <c r="R336" s="794"/>
      <c r="S336" s="794"/>
      <c r="T336" s="794"/>
      <c r="U336" s="794"/>
      <c r="V336" s="794"/>
      <c r="W336" s="794"/>
      <c r="X336" s="794"/>
      <c r="Y336" s="794"/>
      <c r="Z336" s="794"/>
      <c r="AA336" s="794"/>
      <c r="AB336" s="795"/>
      <c r="AC336" s="13"/>
      <c r="AD336" s="13"/>
      <c r="AE336" s="13"/>
      <c r="AF336" s="13"/>
      <c r="AG336" s="13"/>
      <c r="AH336" s="690"/>
    </row>
    <row r="337" spans="1:34" s="78" customFormat="1" ht="13.5" customHeight="1" thickBot="1">
      <c r="A337" s="737" t="s">
        <v>37</v>
      </c>
      <c r="B337" s="737" t="s">
        <v>35</v>
      </c>
      <c r="C337" s="738" t="s">
        <v>31</v>
      </c>
      <c r="D337" s="738" t="s">
        <v>32</v>
      </c>
      <c r="E337" s="738" t="s">
        <v>33</v>
      </c>
      <c r="F337" s="740" t="s">
        <v>40</v>
      </c>
      <c r="G337" s="738" t="s">
        <v>34</v>
      </c>
      <c r="H337" s="742" t="s">
        <v>2</v>
      </c>
      <c r="I337" s="743"/>
      <c r="J337" s="744" t="s">
        <v>3</v>
      </c>
      <c r="K337" s="744"/>
      <c r="L337" s="742" t="s">
        <v>4</v>
      </c>
      <c r="M337" s="743"/>
      <c r="N337" s="744" t="s">
        <v>5</v>
      </c>
      <c r="O337" s="744"/>
      <c r="P337" s="742" t="s">
        <v>6</v>
      </c>
      <c r="Q337" s="743"/>
      <c r="R337" s="744" t="s">
        <v>7</v>
      </c>
      <c r="S337" s="744"/>
      <c r="T337" s="742" t="s">
        <v>8</v>
      </c>
      <c r="U337" s="743"/>
      <c r="V337" s="744" t="s">
        <v>9</v>
      </c>
      <c r="W337" s="744"/>
      <c r="X337" s="742" t="s">
        <v>10</v>
      </c>
      <c r="Y337" s="743"/>
      <c r="Z337" s="744" t="s">
        <v>11</v>
      </c>
      <c r="AA337" s="744"/>
      <c r="AB337" s="742" t="s">
        <v>12</v>
      </c>
      <c r="AC337" s="743"/>
      <c r="AD337" s="744" t="s">
        <v>13</v>
      </c>
      <c r="AE337" s="744"/>
      <c r="AF337" s="745" t="s">
        <v>20</v>
      </c>
      <c r="AG337" s="745" t="s">
        <v>21</v>
      </c>
      <c r="AH337" s="747" t="s">
        <v>27</v>
      </c>
    </row>
    <row r="338" spans="1:34" s="78" customFormat="1" ht="25.5" customHeight="1" thickBot="1">
      <c r="A338" s="737"/>
      <c r="B338" s="737"/>
      <c r="C338" s="739"/>
      <c r="D338" s="739"/>
      <c r="E338" s="739"/>
      <c r="F338" s="741"/>
      <c r="G338" s="739"/>
      <c r="H338" s="26" t="s">
        <v>23</v>
      </c>
      <c r="I338" s="27" t="s">
        <v>24</v>
      </c>
      <c r="J338" s="26" t="s">
        <v>23</v>
      </c>
      <c r="K338" s="27" t="s">
        <v>24</v>
      </c>
      <c r="L338" s="26" t="s">
        <v>23</v>
      </c>
      <c r="M338" s="27" t="s">
        <v>24</v>
      </c>
      <c r="N338" s="26" t="s">
        <v>23</v>
      </c>
      <c r="O338" s="27" t="s">
        <v>24</v>
      </c>
      <c r="P338" s="26" t="s">
        <v>23</v>
      </c>
      <c r="Q338" s="27" t="s">
        <v>24</v>
      </c>
      <c r="R338" s="26" t="s">
        <v>23</v>
      </c>
      <c r="S338" s="27" t="s">
        <v>24</v>
      </c>
      <c r="T338" s="26" t="s">
        <v>23</v>
      </c>
      <c r="U338" s="27" t="s">
        <v>24</v>
      </c>
      <c r="V338" s="26" t="s">
        <v>23</v>
      </c>
      <c r="W338" s="27" t="s">
        <v>24</v>
      </c>
      <c r="X338" s="26" t="s">
        <v>23</v>
      </c>
      <c r="Y338" s="27" t="s">
        <v>24</v>
      </c>
      <c r="Z338" s="26" t="s">
        <v>23</v>
      </c>
      <c r="AA338" s="27" t="s">
        <v>24</v>
      </c>
      <c r="AB338" s="26" t="s">
        <v>23</v>
      </c>
      <c r="AC338" s="27" t="s">
        <v>24</v>
      </c>
      <c r="AD338" s="26" t="s">
        <v>23</v>
      </c>
      <c r="AE338" s="27" t="s">
        <v>24</v>
      </c>
      <c r="AF338" s="746"/>
      <c r="AG338" s="746"/>
      <c r="AH338" s="748"/>
    </row>
    <row r="339" spans="1:34" s="78" customFormat="1" ht="36.75" customHeight="1">
      <c r="A339" s="773">
        <v>0.15</v>
      </c>
      <c r="B339" s="577" t="s">
        <v>435</v>
      </c>
      <c r="C339" s="287" t="s">
        <v>524</v>
      </c>
      <c r="D339" s="243">
        <v>0.2</v>
      </c>
      <c r="E339" s="288" t="s">
        <v>525</v>
      </c>
      <c r="F339" s="289" t="s">
        <v>526</v>
      </c>
      <c r="G339" s="288" t="s">
        <v>527</v>
      </c>
      <c r="H339" s="290">
        <v>0.16666666666666669</v>
      </c>
      <c r="I339" s="291"/>
      <c r="J339" s="290">
        <v>0.16666666666666669</v>
      </c>
      <c r="K339" s="291"/>
      <c r="L339" s="290">
        <v>0.16666666666666669</v>
      </c>
      <c r="M339" s="291"/>
      <c r="N339" s="290">
        <v>0.16666666666666669</v>
      </c>
      <c r="O339" s="291"/>
      <c r="P339" s="290">
        <v>0.16666666666666669</v>
      </c>
      <c r="Q339" s="291"/>
      <c r="R339" s="290">
        <v>0.16666666666666669</v>
      </c>
      <c r="S339" s="291"/>
      <c r="T339" s="290"/>
      <c r="U339" s="291"/>
      <c r="V339" s="290"/>
      <c r="W339" s="291"/>
      <c r="X339" s="290"/>
      <c r="Y339" s="291"/>
      <c r="Z339" s="290"/>
      <c r="AA339" s="292"/>
      <c r="AB339" s="290"/>
      <c r="AC339" s="291"/>
      <c r="AD339" s="290"/>
      <c r="AE339" s="292"/>
      <c r="AF339" s="81">
        <f>SUM(H339+J339+L339+N339+P339+R339+T339+V339+X339+Z339+AB339+AD339)</f>
        <v>1.0000000000000002</v>
      </c>
      <c r="AG339" s="59">
        <f t="shared" ref="AG339:AG343" si="50">+I339+K339+M339+O339+Q339+S339+U339+W339+Y339+AA339+AC339+AE339</f>
        <v>0</v>
      </c>
      <c r="AH339" s="290"/>
    </row>
    <row r="340" spans="1:34" s="78" customFormat="1" ht="36.75" customHeight="1">
      <c r="A340" s="774"/>
      <c r="B340" s="296" t="s">
        <v>436</v>
      </c>
      <c r="C340" s="294" t="s">
        <v>528</v>
      </c>
      <c r="D340" s="243">
        <v>0.2</v>
      </c>
      <c r="E340" s="295" t="s">
        <v>529</v>
      </c>
      <c r="F340" s="296" t="s">
        <v>526</v>
      </c>
      <c r="G340" s="295" t="s">
        <v>530</v>
      </c>
      <c r="H340" s="290"/>
      <c r="I340" s="291"/>
      <c r="J340" s="290"/>
      <c r="K340" s="291"/>
      <c r="L340" s="290"/>
      <c r="M340" s="291"/>
      <c r="N340" s="290">
        <v>0.25</v>
      </c>
      <c r="O340" s="291"/>
      <c r="P340" s="290"/>
      <c r="Q340" s="291"/>
      <c r="R340" s="290"/>
      <c r="S340" s="291"/>
      <c r="T340" s="290">
        <v>0.25</v>
      </c>
      <c r="U340" s="291"/>
      <c r="V340" s="290"/>
      <c r="W340" s="291"/>
      <c r="X340" s="290"/>
      <c r="Y340" s="291"/>
      <c r="Z340" s="290">
        <v>0.25</v>
      </c>
      <c r="AA340" s="292"/>
      <c r="AB340" s="290"/>
      <c r="AC340" s="291"/>
      <c r="AD340" s="290">
        <v>0.25</v>
      </c>
      <c r="AE340" s="292"/>
      <c r="AF340" s="81">
        <f>SUM(H340+J340+L340+N340+P340+R340+T340+V340+X340+Z340+AB340+AD340)</f>
        <v>1</v>
      </c>
      <c r="AG340" s="59">
        <f t="shared" si="50"/>
        <v>0</v>
      </c>
      <c r="AH340" s="290"/>
    </row>
    <row r="341" spans="1:34" s="78" customFormat="1" ht="111" customHeight="1">
      <c r="A341" s="774"/>
      <c r="B341" s="300" t="s">
        <v>437</v>
      </c>
      <c r="C341" s="298" t="s">
        <v>531</v>
      </c>
      <c r="D341" s="243">
        <v>0.2</v>
      </c>
      <c r="E341" s="299" t="s">
        <v>1221</v>
      </c>
      <c r="F341" s="300" t="s">
        <v>526</v>
      </c>
      <c r="G341" s="299" t="s">
        <v>533</v>
      </c>
      <c r="H341" s="290"/>
      <c r="I341" s="291"/>
      <c r="J341" s="290">
        <v>9.0909090909090912E-2</v>
      </c>
      <c r="K341" s="291"/>
      <c r="L341" s="290">
        <v>9.0909090909090912E-2</v>
      </c>
      <c r="M341" s="291"/>
      <c r="N341" s="290">
        <v>9.0909090909090912E-2</v>
      </c>
      <c r="O341" s="291"/>
      <c r="P341" s="290">
        <v>9.0909090909090912E-2</v>
      </c>
      <c r="Q341" s="291"/>
      <c r="R341" s="290">
        <v>9.0909090909090912E-2</v>
      </c>
      <c r="S341" s="291"/>
      <c r="T341" s="290">
        <v>9.0909090909090912E-2</v>
      </c>
      <c r="U341" s="291"/>
      <c r="V341" s="290">
        <v>9.0909090909090912E-2</v>
      </c>
      <c r="W341" s="291"/>
      <c r="X341" s="290">
        <v>9.0909090909090912E-2</v>
      </c>
      <c r="Y341" s="291"/>
      <c r="Z341" s="290">
        <v>9.0909090909090912E-2</v>
      </c>
      <c r="AA341" s="291"/>
      <c r="AB341" s="290">
        <v>9.0909090909090912E-2</v>
      </c>
      <c r="AC341" s="291"/>
      <c r="AD341" s="290">
        <v>9.0909090909090912E-2</v>
      </c>
      <c r="AE341" s="292"/>
      <c r="AF341" s="81">
        <f>SUM(H341+J341+L341+N341+P341+R341+T341+V341+X341+Z341+AB341+AD341)</f>
        <v>1.0000000000000002</v>
      </c>
      <c r="AG341" s="59">
        <f t="shared" si="50"/>
        <v>0</v>
      </c>
      <c r="AH341" s="290"/>
    </row>
    <row r="342" spans="1:34" s="78" customFormat="1" ht="36.75" customHeight="1">
      <c r="A342" s="774"/>
      <c r="B342" s="296" t="s">
        <v>438</v>
      </c>
      <c r="C342" s="294" t="s">
        <v>534</v>
      </c>
      <c r="D342" s="243">
        <v>0.2</v>
      </c>
      <c r="E342" s="295" t="s">
        <v>535</v>
      </c>
      <c r="F342" s="296" t="s">
        <v>526</v>
      </c>
      <c r="G342" s="295" t="s">
        <v>536</v>
      </c>
      <c r="H342" s="290"/>
      <c r="I342" s="291"/>
      <c r="J342" s="290"/>
      <c r="K342" s="291"/>
      <c r="L342" s="290"/>
      <c r="M342" s="291"/>
      <c r="N342" s="290">
        <v>0.25</v>
      </c>
      <c r="O342" s="291"/>
      <c r="P342" s="290"/>
      <c r="Q342" s="291"/>
      <c r="R342" s="290"/>
      <c r="S342" s="291"/>
      <c r="T342" s="290">
        <v>0.25</v>
      </c>
      <c r="U342" s="291"/>
      <c r="V342" s="290"/>
      <c r="W342" s="291"/>
      <c r="X342" s="290"/>
      <c r="Y342" s="291"/>
      <c r="Z342" s="290">
        <v>0.25</v>
      </c>
      <c r="AA342" s="292"/>
      <c r="AB342" s="290"/>
      <c r="AC342" s="291"/>
      <c r="AD342" s="290">
        <v>0.25</v>
      </c>
      <c r="AE342" s="292"/>
      <c r="AF342" s="81">
        <f>SUM(H342+J342+L342+N342+P342+R342+T342+V342+X342+Z342+AB342+AD342)</f>
        <v>1</v>
      </c>
      <c r="AG342" s="59">
        <f t="shared" si="50"/>
        <v>0</v>
      </c>
      <c r="AH342" s="290"/>
    </row>
    <row r="343" spans="1:34" s="78" customFormat="1" ht="36.75" customHeight="1" thickBot="1">
      <c r="A343" s="775"/>
      <c r="B343" s="296" t="s">
        <v>448</v>
      </c>
      <c r="C343" s="294" t="s">
        <v>537</v>
      </c>
      <c r="D343" s="243">
        <v>0.2</v>
      </c>
      <c r="E343" s="295" t="s">
        <v>538</v>
      </c>
      <c r="F343" s="296" t="s">
        <v>526</v>
      </c>
      <c r="G343" s="295" t="s">
        <v>539</v>
      </c>
      <c r="H343" s="290"/>
      <c r="I343" s="291"/>
      <c r="J343" s="290"/>
      <c r="K343" s="291"/>
      <c r="L343" s="290"/>
      <c r="M343" s="291"/>
      <c r="N343" s="290">
        <v>0.25</v>
      </c>
      <c r="O343" s="291"/>
      <c r="P343" s="290"/>
      <c r="Q343" s="291"/>
      <c r="R343" s="290"/>
      <c r="S343" s="291"/>
      <c r="T343" s="290">
        <v>0.25</v>
      </c>
      <c r="U343" s="291"/>
      <c r="V343" s="290"/>
      <c r="W343" s="291"/>
      <c r="X343" s="290"/>
      <c r="Y343" s="291"/>
      <c r="Z343" s="290">
        <v>0.25</v>
      </c>
      <c r="AA343" s="292"/>
      <c r="AB343" s="290"/>
      <c r="AC343" s="291"/>
      <c r="AD343" s="290">
        <v>0.25</v>
      </c>
      <c r="AE343" s="292"/>
      <c r="AF343" s="81">
        <f t="shared" ref="AF343" si="51">+H343+J343+L343+N343+P343+R343+T343+V343+X343+Z343+AB343+AD343</f>
        <v>1</v>
      </c>
      <c r="AG343" s="59">
        <f t="shared" si="50"/>
        <v>0</v>
      </c>
      <c r="AH343" s="290"/>
    </row>
    <row r="344" spans="1:34" ht="13.5" thickBot="1">
      <c r="A344" s="240"/>
      <c r="D344" s="240">
        <f>SUM(D339:D343)</f>
        <v>1</v>
      </c>
    </row>
    <row r="345" spans="1:34">
      <c r="A345" s="756" t="s">
        <v>195</v>
      </c>
      <c r="B345" s="757"/>
      <c r="C345" s="758"/>
      <c r="D345" s="911" t="s">
        <v>1004</v>
      </c>
      <c r="E345" s="912"/>
      <c r="F345" s="912"/>
      <c r="G345" s="912"/>
      <c r="H345" s="912"/>
      <c r="I345" s="912"/>
      <c r="J345" s="912"/>
      <c r="K345" s="912"/>
      <c r="L345" s="912"/>
      <c r="M345" s="912"/>
      <c r="N345" s="912"/>
      <c r="O345" s="912"/>
      <c r="P345" s="912"/>
      <c r="Q345" s="912"/>
      <c r="R345" s="912"/>
      <c r="S345" s="912"/>
      <c r="T345" s="912"/>
      <c r="U345" s="912"/>
      <c r="V345" s="912"/>
      <c r="W345" s="912"/>
      <c r="X345" s="912"/>
      <c r="Y345" s="912"/>
      <c r="Z345" s="912"/>
      <c r="AA345" s="912"/>
      <c r="AB345" s="912"/>
      <c r="AC345" s="912"/>
      <c r="AD345" s="912"/>
      <c r="AE345" s="912"/>
      <c r="AF345" s="912"/>
      <c r="AG345" s="912"/>
      <c r="AH345" s="913"/>
    </row>
    <row r="346" spans="1:34" ht="13.5" thickBot="1">
      <c r="A346" s="782" t="s">
        <v>1005</v>
      </c>
      <c r="B346" s="783"/>
      <c r="C346" s="784"/>
      <c r="D346" s="906" t="s">
        <v>1006</v>
      </c>
      <c r="E346" s="907"/>
      <c r="F346" s="907"/>
      <c r="G346" s="907"/>
      <c r="H346" s="907"/>
      <c r="I346" s="907"/>
      <c r="J346" s="907"/>
      <c r="K346" s="907"/>
      <c r="L346" s="907"/>
      <c r="M346" s="907"/>
      <c r="N346" s="907"/>
      <c r="O346" s="907"/>
      <c r="P346" s="907"/>
      <c r="Q346" s="907"/>
      <c r="R346" s="907"/>
      <c r="S346" s="907"/>
      <c r="T346" s="907"/>
      <c r="U346" s="907"/>
      <c r="V346" s="907"/>
      <c r="W346" s="907"/>
      <c r="X346" s="907"/>
      <c r="Y346" s="907"/>
      <c r="Z346" s="907"/>
      <c r="AA346" s="907"/>
      <c r="AB346" s="907"/>
      <c r="AC346" s="907"/>
      <c r="AD346" s="907"/>
      <c r="AE346" s="907"/>
      <c r="AF346" s="907"/>
      <c r="AG346" s="907"/>
      <c r="AH346" s="908"/>
    </row>
    <row r="347" spans="1:34" ht="25.5">
      <c r="A347" s="1235" t="s">
        <v>37</v>
      </c>
      <c r="B347" s="1299" t="s">
        <v>35</v>
      </c>
      <c r="C347" s="766" t="s">
        <v>31</v>
      </c>
      <c r="D347" s="1299" t="s">
        <v>38</v>
      </c>
      <c r="E347" s="1299" t="s">
        <v>33</v>
      </c>
      <c r="F347" s="766" t="s">
        <v>40</v>
      </c>
      <c r="G347" s="1301" t="s">
        <v>34</v>
      </c>
      <c r="H347" s="914" t="s">
        <v>2</v>
      </c>
      <c r="I347" s="915"/>
      <c r="J347" s="916" t="s">
        <v>3</v>
      </c>
      <c r="K347" s="916"/>
      <c r="L347" s="914" t="s">
        <v>4</v>
      </c>
      <c r="M347" s="915"/>
      <c r="N347" s="917" t="s">
        <v>5</v>
      </c>
      <c r="O347" s="917"/>
      <c r="P347" s="918" t="s">
        <v>6</v>
      </c>
      <c r="Q347" s="919"/>
      <c r="R347" s="917" t="s">
        <v>7</v>
      </c>
      <c r="S347" s="917"/>
      <c r="T347" s="914" t="s">
        <v>8</v>
      </c>
      <c r="U347" s="915"/>
      <c r="V347" s="916" t="s">
        <v>9</v>
      </c>
      <c r="W347" s="916"/>
      <c r="X347" s="914" t="s">
        <v>10</v>
      </c>
      <c r="Y347" s="915"/>
      <c r="Z347" s="917" t="s">
        <v>11</v>
      </c>
      <c r="AA347" s="917"/>
      <c r="AB347" s="918" t="s">
        <v>12</v>
      </c>
      <c r="AC347" s="919"/>
      <c r="AD347" s="918" t="s">
        <v>13</v>
      </c>
      <c r="AE347" s="919"/>
      <c r="AF347" s="242" t="s">
        <v>20</v>
      </c>
      <c r="AG347" s="242" t="s">
        <v>21</v>
      </c>
      <c r="AH347" s="920" t="s">
        <v>27</v>
      </c>
    </row>
    <row r="348" spans="1:34" ht="13.5" thickBot="1">
      <c r="A348" s="1236"/>
      <c r="B348" s="1300"/>
      <c r="C348" s="767"/>
      <c r="D348" s="1300"/>
      <c r="E348" s="1300"/>
      <c r="F348" s="767"/>
      <c r="G348" s="1302"/>
      <c r="H348" s="477" t="s">
        <v>23</v>
      </c>
      <c r="I348" s="478" t="s">
        <v>24</v>
      </c>
      <c r="J348" s="477" t="s">
        <v>23</v>
      </c>
      <c r="K348" s="478" t="s">
        <v>24</v>
      </c>
      <c r="L348" s="477" t="s">
        <v>23</v>
      </c>
      <c r="M348" s="478" t="s">
        <v>24</v>
      </c>
      <c r="N348" s="479" t="s">
        <v>23</v>
      </c>
      <c r="O348" s="480" t="s">
        <v>24</v>
      </c>
      <c r="P348" s="479" t="s">
        <v>23</v>
      </c>
      <c r="Q348" s="480" t="s">
        <v>24</v>
      </c>
      <c r="R348" s="479" t="s">
        <v>23</v>
      </c>
      <c r="S348" s="480" t="s">
        <v>24</v>
      </c>
      <c r="T348" s="477" t="s">
        <v>23</v>
      </c>
      <c r="U348" s="478" t="s">
        <v>24</v>
      </c>
      <c r="V348" s="477" t="s">
        <v>23</v>
      </c>
      <c r="W348" s="478" t="s">
        <v>24</v>
      </c>
      <c r="X348" s="477" t="s">
        <v>23</v>
      </c>
      <c r="Y348" s="478" t="s">
        <v>24</v>
      </c>
      <c r="Z348" s="479" t="s">
        <v>23</v>
      </c>
      <c r="AA348" s="480" t="s">
        <v>24</v>
      </c>
      <c r="AB348" s="479" t="s">
        <v>23</v>
      </c>
      <c r="AC348" s="480" t="s">
        <v>24</v>
      </c>
      <c r="AD348" s="479" t="s">
        <v>23</v>
      </c>
      <c r="AE348" s="480" t="s">
        <v>24</v>
      </c>
      <c r="AF348" s="477" t="s">
        <v>23</v>
      </c>
      <c r="AG348" s="478" t="s">
        <v>24</v>
      </c>
      <c r="AH348" s="921"/>
    </row>
    <row r="349" spans="1:34" ht="370.5" thickBot="1">
      <c r="A349" s="579">
        <v>0.15</v>
      </c>
      <c r="B349" s="495" t="s">
        <v>451</v>
      </c>
      <c r="C349" s="492" t="s">
        <v>1007</v>
      </c>
      <c r="D349" s="493">
        <v>1</v>
      </c>
      <c r="E349" s="494" t="s">
        <v>1008</v>
      </c>
      <c r="F349" s="495" t="s">
        <v>526</v>
      </c>
      <c r="G349" s="494" t="s">
        <v>1009</v>
      </c>
      <c r="H349" s="290"/>
      <c r="I349" s="291"/>
      <c r="J349" s="290"/>
      <c r="K349" s="291"/>
      <c r="L349" s="290">
        <v>0.25</v>
      </c>
      <c r="M349" s="291"/>
      <c r="N349" s="290">
        <v>0.25</v>
      </c>
      <c r="O349" s="291"/>
      <c r="P349" s="290">
        <v>0.25</v>
      </c>
      <c r="Q349" s="291"/>
      <c r="R349" s="290">
        <v>0.25</v>
      </c>
      <c r="S349" s="291"/>
      <c r="T349" s="290"/>
      <c r="U349" s="291"/>
      <c r="V349" s="290"/>
      <c r="W349" s="291"/>
      <c r="X349" s="290"/>
      <c r="Y349" s="291"/>
      <c r="Z349" s="290"/>
      <c r="AA349" s="291"/>
      <c r="AB349" s="290"/>
      <c r="AC349" s="291"/>
      <c r="AD349" s="290"/>
      <c r="AE349" s="292"/>
      <c r="AF349" s="81">
        <f>SUM(H349+J349+L349+N349+P349+R349+T349+V349+X349+Z349+AB349+AD349)</f>
        <v>1</v>
      </c>
      <c r="AG349" s="59">
        <f>+I349+K349+M349+O349+Q349+S349+U349+W349+Y349+AA349+AE349</f>
        <v>0</v>
      </c>
      <c r="AH349" s="290"/>
    </row>
    <row r="350" spans="1:34">
      <c r="A350" s="240">
        <f>SUM(+A339+A331+A349)</f>
        <v>1</v>
      </c>
      <c r="D350" s="240">
        <f>+D349</f>
        <v>1</v>
      </c>
    </row>
    <row r="351" spans="1:34" ht="13.5" thickBot="1">
      <c r="A351" s="240"/>
      <c r="D351" s="240"/>
    </row>
    <row r="352" spans="1:34" s="2" customFormat="1" ht="65.25" customHeight="1" thickBot="1">
      <c r="A352" s="820"/>
      <c r="B352" s="821"/>
      <c r="C352" s="826" t="s">
        <v>41</v>
      </c>
      <c r="D352" s="827"/>
      <c r="E352" s="827"/>
      <c r="F352" s="827"/>
      <c r="G352" s="827"/>
      <c r="H352" s="827"/>
      <c r="I352" s="827"/>
      <c r="J352" s="827"/>
      <c r="K352" s="827"/>
      <c r="L352" s="827"/>
      <c r="M352" s="827"/>
      <c r="N352" s="827"/>
      <c r="O352" s="827"/>
      <c r="P352" s="827"/>
      <c r="Q352" s="827"/>
      <c r="R352" s="827"/>
      <c r="S352" s="827"/>
      <c r="T352" s="827"/>
      <c r="U352" s="827"/>
      <c r="V352" s="827"/>
      <c r="W352" s="827"/>
      <c r="X352" s="827"/>
      <c r="Y352" s="827"/>
      <c r="Z352" s="827"/>
      <c r="AA352" s="827"/>
      <c r="AB352" s="827"/>
      <c r="AC352" s="827"/>
      <c r="AD352" s="827"/>
      <c r="AE352" s="827"/>
      <c r="AF352" s="827"/>
      <c r="AG352" s="827"/>
      <c r="AH352" s="828"/>
    </row>
    <row r="353" spans="1:34" s="2" customFormat="1" ht="17.25" customHeight="1" thickBot="1">
      <c r="A353" s="822"/>
      <c r="B353" s="823"/>
      <c r="C353" s="650" t="s">
        <v>30</v>
      </c>
      <c r="D353" s="14"/>
      <c r="E353" s="653"/>
      <c r="F353" s="654"/>
      <c r="G353" s="654"/>
      <c r="H353" s="14"/>
      <c r="I353" s="15"/>
      <c r="J353" s="16"/>
      <c r="K353" s="16"/>
      <c r="L353" s="16"/>
      <c r="M353" s="16"/>
      <c r="N353" s="16"/>
      <c r="O353" s="16"/>
      <c r="P353" s="16"/>
      <c r="Q353" s="16"/>
      <c r="R353" s="16"/>
      <c r="S353" s="17"/>
      <c r="T353" s="829" t="s">
        <v>39</v>
      </c>
      <c r="U353" s="830"/>
      <c r="V353" s="830"/>
      <c r="W353" s="830"/>
      <c r="X353" s="830"/>
      <c r="Y353" s="830"/>
      <c r="Z353" s="830"/>
      <c r="AA353" s="830"/>
      <c r="AB353" s="830"/>
      <c r="AC353" s="830"/>
      <c r="AD353" s="830"/>
      <c r="AE353" s="830"/>
      <c r="AF353" s="830"/>
      <c r="AG353" s="830"/>
      <c r="AH353" s="831"/>
    </row>
    <row r="354" spans="1:34" s="2" customFormat="1" ht="15" customHeight="1" thickBot="1">
      <c r="A354" s="824"/>
      <c r="B354" s="825"/>
      <c r="C354" s="829" t="s">
        <v>36</v>
      </c>
      <c r="D354" s="830"/>
      <c r="E354" s="830"/>
      <c r="F354" s="830"/>
      <c r="G354" s="830"/>
      <c r="H354" s="830"/>
      <c r="I354" s="830"/>
      <c r="J354" s="830"/>
      <c r="K354" s="830"/>
      <c r="L354" s="830"/>
      <c r="M354" s="830"/>
      <c r="N354" s="830"/>
      <c r="O354" s="830"/>
      <c r="P354" s="830"/>
      <c r="Q354" s="830"/>
      <c r="R354" s="830"/>
      <c r="S354" s="830"/>
      <c r="T354" s="830"/>
      <c r="U354" s="830"/>
      <c r="V354" s="830"/>
      <c r="W354" s="830"/>
      <c r="X354" s="830"/>
      <c r="Y354" s="830"/>
      <c r="Z354" s="830"/>
      <c r="AA354" s="830"/>
      <c r="AB354" s="830"/>
      <c r="AC354" s="830"/>
      <c r="AD354" s="830"/>
      <c r="AE354" s="830"/>
      <c r="AF354" s="830"/>
      <c r="AG354" s="830"/>
      <c r="AH354" s="831"/>
    </row>
    <row r="355" spans="1:34" s="8" customFormat="1" ht="27" customHeight="1" thickBot="1">
      <c r="A355" s="6"/>
      <c r="B355" s="6"/>
      <c r="C355" s="651"/>
      <c r="D355" s="6"/>
      <c r="E355" s="651"/>
      <c r="F355" s="655"/>
      <c r="G355" s="655"/>
      <c r="H355" s="7"/>
      <c r="I355" s="7"/>
      <c r="J355" s="7"/>
      <c r="K355" s="7"/>
      <c r="AH355" s="689"/>
    </row>
    <row r="356" spans="1:34" s="8" customFormat="1" ht="15">
      <c r="A356" s="832" t="s">
        <v>29</v>
      </c>
      <c r="B356" s="833"/>
      <c r="C356" s="834" t="s">
        <v>14</v>
      </c>
      <c r="D356" s="835"/>
      <c r="E356" s="835"/>
      <c r="F356" s="835"/>
      <c r="G356" s="835"/>
      <c r="H356" s="835"/>
      <c r="I356" s="836"/>
      <c r="J356" s="837" t="s">
        <v>215</v>
      </c>
      <c r="K356" s="838"/>
      <c r="L356" s="838"/>
      <c r="M356" s="838"/>
      <c r="N356" s="838"/>
      <c r="O356" s="838"/>
      <c r="P356" s="838"/>
      <c r="Q356" s="838"/>
      <c r="R356" s="838"/>
      <c r="S356" s="838"/>
      <c r="T356" s="838"/>
      <c r="U356" s="838"/>
      <c r="V356" s="838"/>
      <c r="W356" s="838"/>
      <c r="X356" s="838"/>
      <c r="Y356" s="838"/>
      <c r="Z356" s="838"/>
      <c r="AA356" s="838"/>
      <c r="AB356" s="838"/>
      <c r="AC356" s="838"/>
      <c r="AD356" s="838"/>
      <c r="AE356" s="838"/>
      <c r="AF356" s="838"/>
      <c r="AG356" s="838"/>
      <c r="AH356" s="839"/>
    </row>
    <row r="357" spans="1:34" s="8" customFormat="1" ht="15">
      <c r="A357" s="840">
        <v>2015</v>
      </c>
      <c r="B357" s="841"/>
      <c r="C357" s="844" t="s">
        <v>0</v>
      </c>
      <c r="D357" s="845"/>
      <c r="E357" s="845"/>
      <c r="F357" s="845"/>
      <c r="G357" s="845"/>
      <c r="H357" s="845"/>
      <c r="I357" s="846"/>
      <c r="J357" s="847" t="s">
        <v>1295</v>
      </c>
      <c r="K357" s="848"/>
      <c r="L357" s="848"/>
      <c r="M357" s="848"/>
      <c r="N357" s="848"/>
      <c r="O357" s="848"/>
      <c r="P357" s="848"/>
      <c r="Q357" s="848"/>
      <c r="R357" s="848"/>
      <c r="S357" s="848"/>
      <c r="T357" s="848"/>
      <c r="U357" s="848"/>
      <c r="V357" s="848"/>
      <c r="W357" s="848"/>
      <c r="X357" s="848"/>
      <c r="Y357" s="848"/>
      <c r="Z357" s="848"/>
      <c r="AA357" s="848"/>
      <c r="AB357" s="848"/>
      <c r="AC357" s="848"/>
      <c r="AD357" s="848"/>
      <c r="AE357" s="848"/>
      <c r="AF357" s="848"/>
      <c r="AG357" s="848"/>
      <c r="AH357" s="849"/>
    </row>
    <row r="358" spans="1:34" s="8" customFormat="1" ht="15.75" thickBot="1">
      <c r="A358" s="842"/>
      <c r="B358" s="843"/>
      <c r="C358" s="850" t="s">
        <v>1</v>
      </c>
      <c r="D358" s="851"/>
      <c r="E358" s="851"/>
      <c r="F358" s="851"/>
      <c r="G358" s="851"/>
      <c r="H358" s="851"/>
      <c r="I358" s="852"/>
      <c r="J358" s="853" t="s">
        <v>244</v>
      </c>
      <c r="K358" s="854"/>
      <c r="L358" s="854"/>
      <c r="M358" s="854"/>
      <c r="N358" s="854"/>
      <c r="O358" s="854"/>
      <c r="P358" s="854"/>
      <c r="Q358" s="854"/>
      <c r="R358" s="854"/>
      <c r="S358" s="854"/>
      <c r="T358" s="854"/>
      <c r="U358" s="854"/>
      <c r="V358" s="854"/>
      <c r="W358" s="854"/>
      <c r="X358" s="854"/>
      <c r="Y358" s="854"/>
      <c r="Z358" s="854"/>
      <c r="AA358" s="854"/>
      <c r="AB358" s="854"/>
      <c r="AC358" s="854"/>
      <c r="AD358" s="854"/>
      <c r="AE358" s="854"/>
      <c r="AF358" s="854"/>
      <c r="AG358" s="854"/>
      <c r="AH358" s="855"/>
    </row>
    <row r="359" spans="1:34" s="9" customFormat="1" ht="25.5" customHeight="1" thickBot="1">
      <c r="C359" s="78"/>
      <c r="E359" s="78"/>
      <c r="F359" s="78"/>
      <c r="G359" s="78"/>
      <c r="AH359" s="581"/>
    </row>
    <row r="360" spans="1:34" s="8" customFormat="1" ht="15.75" customHeight="1">
      <c r="A360" s="856" t="s">
        <v>26</v>
      </c>
      <c r="B360" s="859" t="s">
        <v>19</v>
      </c>
      <c r="C360" s="860"/>
      <c r="D360" s="944" t="s">
        <v>217</v>
      </c>
      <c r="E360" s="945"/>
      <c r="F360" s="945"/>
      <c r="G360" s="945"/>
      <c r="H360" s="945"/>
      <c r="I360" s="945"/>
      <c r="J360" s="945"/>
      <c r="K360" s="945"/>
      <c r="L360" s="945"/>
      <c r="M360" s="945"/>
      <c r="N360" s="945"/>
      <c r="O360" s="945"/>
      <c r="P360" s="945"/>
      <c r="Q360" s="945"/>
      <c r="R360" s="945"/>
      <c r="S360" s="946"/>
      <c r="T360" s="864" t="s">
        <v>25</v>
      </c>
      <c r="U360" s="865"/>
      <c r="V360" s="866"/>
      <c r="W360" s="873" t="s">
        <v>28</v>
      </c>
      <c r="X360" s="874"/>
      <c r="Y360" s="947" t="s">
        <v>265</v>
      </c>
      <c r="Z360" s="948"/>
      <c r="AA360" s="948"/>
      <c r="AB360" s="948"/>
      <c r="AC360" s="948"/>
      <c r="AD360" s="948"/>
      <c r="AE360" s="948"/>
      <c r="AF360" s="948"/>
      <c r="AG360" s="948"/>
      <c r="AH360" s="949"/>
    </row>
    <row r="361" spans="1:34" s="8" customFormat="1" ht="15.75" customHeight="1">
      <c r="A361" s="857"/>
      <c r="B361" s="883" t="s">
        <v>15</v>
      </c>
      <c r="C361" s="884"/>
      <c r="D361" s="953" t="s">
        <v>218</v>
      </c>
      <c r="E361" s="954"/>
      <c r="F361" s="954"/>
      <c r="G361" s="954"/>
      <c r="H361" s="954"/>
      <c r="I361" s="954"/>
      <c r="J361" s="954"/>
      <c r="K361" s="954"/>
      <c r="L361" s="954"/>
      <c r="M361" s="954"/>
      <c r="N361" s="954"/>
      <c r="O361" s="954"/>
      <c r="P361" s="954"/>
      <c r="Q361" s="954"/>
      <c r="R361" s="954"/>
      <c r="S361" s="955"/>
      <c r="T361" s="867"/>
      <c r="U361" s="868"/>
      <c r="V361" s="869"/>
      <c r="W361" s="875"/>
      <c r="X361" s="876"/>
      <c r="Y361" s="950"/>
      <c r="Z361" s="951"/>
      <c r="AA361" s="951"/>
      <c r="AB361" s="951"/>
      <c r="AC361" s="951"/>
      <c r="AD361" s="951"/>
      <c r="AE361" s="951"/>
      <c r="AF361" s="951"/>
      <c r="AG361" s="951"/>
      <c r="AH361" s="952"/>
    </row>
    <row r="362" spans="1:34" s="8" customFormat="1" ht="15.75" customHeight="1">
      <c r="A362" s="857"/>
      <c r="B362" s="883" t="s">
        <v>16</v>
      </c>
      <c r="C362" s="884"/>
      <c r="D362" s="953" t="s">
        <v>219</v>
      </c>
      <c r="E362" s="954"/>
      <c r="F362" s="954"/>
      <c r="G362" s="954"/>
      <c r="H362" s="954"/>
      <c r="I362" s="954"/>
      <c r="J362" s="954"/>
      <c r="K362" s="954"/>
      <c r="L362" s="954"/>
      <c r="M362" s="954"/>
      <c r="N362" s="954"/>
      <c r="O362" s="954"/>
      <c r="P362" s="954"/>
      <c r="Q362" s="954"/>
      <c r="R362" s="954"/>
      <c r="S362" s="955"/>
      <c r="T362" s="867"/>
      <c r="U362" s="868"/>
      <c r="V362" s="869"/>
      <c r="W362" s="888" t="s">
        <v>17</v>
      </c>
      <c r="X362" s="889"/>
      <c r="Y362" s="1177" t="s">
        <v>266</v>
      </c>
      <c r="Z362" s="1178"/>
      <c r="AA362" s="1178"/>
      <c r="AB362" s="1178"/>
      <c r="AC362" s="1178"/>
      <c r="AD362" s="1178"/>
      <c r="AE362" s="1178"/>
      <c r="AF362" s="1178"/>
      <c r="AG362" s="1178"/>
      <c r="AH362" s="1179"/>
    </row>
    <row r="363" spans="1:34" s="8" customFormat="1" ht="15.75" customHeight="1" thickBot="1">
      <c r="A363" s="858"/>
      <c r="B363" s="898" t="s">
        <v>18</v>
      </c>
      <c r="C363" s="899"/>
      <c r="D363" s="1183" t="s">
        <v>220</v>
      </c>
      <c r="E363" s="1184"/>
      <c r="F363" s="1184"/>
      <c r="G363" s="1184"/>
      <c r="H363" s="1184"/>
      <c r="I363" s="1184"/>
      <c r="J363" s="1184"/>
      <c r="K363" s="1184"/>
      <c r="L363" s="1184"/>
      <c r="M363" s="1184"/>
      <c r="N363" s="1184"/>
      <c r="O363" s="1184"/>
      <c r="P363" s="1184"/>
      <c r="Q363" s="1184"/>
      <c r="R363" s="1184"/>
      <c r="S363" s="1185"/>
      <c r="T363" s="870"/>
      <c r="U363" s="871"/>
      <c r="V363" s="872"/>
      <c r="W363" s="890"/>
      <c r="X363" s="891"/>
      <c r="Y363" s="1180"/>
      <c r="Z363" s="1181"/>
      <c r="AA363" s="1181"/>
      <c r="AB363" s="1181"/>
      <c r="AC363" s="1181"/>
      <c r="AD363" s="1181"/>
      <c r="AE363" s="1181"/>
      <c r="AF363" s="1181"/>
      <c r="AG363" s="1181"/>
      <c r="AH363" s="1182"/>
    </row>
    <row r="364" spans="1:34" ht="13.5" thickBot="1"/>
    <row r="365" spans="1:34" s="9" customFormat="1" ht="15.75" customHeight="1">
      <c r="A365" s="956" t="s">
        <v>183</v>
      </c>
      <c r="B365" s="957"/>
      <c r="C365" s="957"/>
      <c r="D365" s="1248" t="s">
        <v>300</v>
      </c>
      <c r="E365" s="1249"/>
      <c r="F365" s="1249"/>
      <c r="G365" s="1249"/>
      <c r="H365" s="1249"/>
      <c r="I365" s="1249"/>
      <c r="J365" s="1249"/>
      <c r="K365" s="1249"/>
      <c r="L365" s="1249"/>
      <c r="M365" s="1249"/>
      <c r="N365" s="1249"/>
      <c r="O365" s="1249"/>
      <c r="P365" s="1249"/>
      <c r="Q365" s="1249"/>
      <c r="R365" s="1249"/>
      <c r="S365" s="1249"/>
      <c r="T365" s="1249"/>
      <c r="U365" s="1249"/>
      <c r="V365" s="1249"/>
      <c r="W365" s="1249"/>
      <c r="X365" s="1249"/>
      <c r="Y365" s="1249"/>
      <c r="Z365" s="1249"/>
      <c r="AA365" s="1249"/>
      <c r="AB365" s="1249"/>
      <c r="AC365" s="1249"/>
      <c r="AD365" s="1249"/>
      <c r="AE365" s="1249"/>
      <c r="AF365" s="1249"/>
      <c r="AG365" s="1249"/>
      <c r="AH365" s="1250"/>
    </row>
    <row r="366" spans="1:34" s="9" customFormat="1" ht="15.75" customHeight="1" thickBot="1">
      <c r="A366" s="1251" t="s">
        <v>301</v>
      </c>
      <c r="B366" s="1252"/>
      <c r="C366" s="1252"/>
      <c r="D366" s="1252"/>
      <c r="E366" s="1252"/>
      <c r="F366" s="1252"/>
      <c r="G366" s="1252"/>
      <c r="H366" s="1252"/>
      <c r="I366" s="1252"/>
      <c r="J366" s="1252"/>
      <c r="K366" s="1252"/>
      <c r="L366" s="1252"/>
      <c r="M366" s="1252"/>
      <c r="N366" s="1252"/>
      <c r="O366" s="1252"/>
      <c r="P366" s="1252"/>
      <c r="Q366" s="1252"/>
      <c r="R366" s="1252"/>
      <c r="S366" s="1252"/>
      <c r="T366" s="1252"/>
      <c r="U366" s="1252"/>
      <c r="V366" s="1252"/>
      <c r="W366" s="1252"/>
      <c r="X366" s="1252"/>
      <c r="Y366" s="1252"/>
      <c r="Z366" s="1252"/>
      <c r="AA366" s="1252"/>
      <c r="AB366" s="1252"/>
      <c r="AC366" s="1252"/>
      <c r="AD366" s="1252"/>
      <c r="AE366" s="1252"/>
      <c r="AF366" s="1252"/>
      <c r="AG366" s="1252"/>
      <c r="AH366" s="1253"/>
    </row>
    <row r="367" spans="1:34" s="78" customFormat="1" ht="13.5" customHeight="1" thickBot="1">
      <c r="A367" s="958" t="s">
        <v>37</v>
      </c>
      <c r="B367" s="958" t="s">
        <v>35</v>
      </c>
      <c r="C367" s="815" t="s">
        <v>31</v>
      </c>
      <c r="D367" s="815" t="s">
        <v>38</v>
      </c>
      <c r="E367" s="815" t="s">
        <v>33</v>
      </c>
      <c r="F367" s="1044" t="s">
        <v>40</v>
      </c>
      <c r="G367" s="1254" t="s">
        <v>34</v>
      </c>
      <c r="H367" s="1245" t="s">
        <v>2</v>
      </c>
      <c r="I367" s="1247"/>
      <c r="J367" s="1245" t="s">
        <v>3</v>
      </c>
      <c r="K367" s="1245"/>
      <c r="L367" s="1246" t="s">
        <v>4</v>
      </c>
      <c r="M367" s="1247"/>
      <c r="N367" s="1245" t="s">
        <v>5</v>
      </c>
      <c r="O367" s="1245"/>
      <c r="P367" s="1246" t="s">
        <v>6</v>
      </c>
      <c r="Q367" s="1247"/>
      <c r="R367" s="1245" t="s">
        <v>7</v>
      </c>
      <c r="S367" s="1245"/>
      <c r="T367" s="1246" t="s">
        <v>8</v>
      </c>
      <c r="U367" s="1247"/>
      <c r="V367" s="1245" t="s">
        <v>9</v>
      </c>
      <c r="W367" s="1245"/>
      <c r="X367" s="1246" t="s">
        <v>10</v>
      </c>
      <c r="Y367" s="1247"/>
      <c r="Z367" s="1245" t="s">
        <v>11</v>
      </c>
      <c r="AA367" s="1245"/>
      <c r="AB367" s="1246" t="s">
        <v>12</v>
      </c>
      <c r="AC367" s="1247"/>
      <c r="AD367" s="1245" t="s">
        <v>13</v>
      </c>
      <c r="AE367" s="1245"/>
      <c r="AF367" s="746" t="s">
        <v>20</v>
      </c>
      <c r="AG367" s="746" t="s">
        <v>21</v>
      </c>
      <c r="AH367" s="748" t="s">
        <v>253</v>
      </c>
    </row>
    <row r="368" spans="1:34" s="78" customFormat="1" ht="27" customHeight="1" thickBot="1">
      <c r="A368" s="819"/>
      <c r="B368" s="959"/>
      <c r="C368" s="960"/>
      <c r="D368" s="960"/>
      <c r="E368" s="960"/>
      <c r="F368" s="741"/>
      <c r="G368" s="1081"/>
      <c r="H368" s="64" t="s">
        <v>23</v>
      </c>
      <c r="I368" s="27" t="s">
        <v>24</v>
      </c>
      <c r="J368" s="26" t="s">
        <v>23</v>
      </c>
      <c r="K368" s="27" t="s">
        <v>24</v>
      </c>
      <c r="L368" s="26" t="s">
        <v>23</v>
      </c>
      <c r="M368" s="27" t="s">
        <v>24</v>
      </c>
      <c r="N368" s="26" t="s">
        <v>23</v>
      </c>
      <c r="O368" s="27" t="s">
        <v>24</v>
      </c>
      <c r="P368" s="26" t="s">
        <v>23</v>
      </c>
      <c r="Q368" s="27" t="s">
        <v>24</v>
      </c>
      <c r="R368" s="26" t="s">
        <v>23</v>
      </c>
      <c r="S368" s="27" t="s">
        <v>24</v>
      </c>
      <c r="T368" s="26" t="s">
        <v>23</v>
      </c>
      <c r="U368" s="27" t="s">
        <v>24</v>
      </c>
      <c r="V368" s="26" t="s">
        <v>23</v>
      </c>
      <c r="W368" s="27" t="s">
        <v>24</v>
      </c>
      <c r="X368" s="26" t="s">
        <v>23</v>
      </c>
      <c r="Y368" s="27" t="s">
        <v>24</v>
      </c>
      <c r="Z368" s="26" t="s">
        <v>23</v>
      </c>
      <c r="AA368" s="27" t="s">
        <v>24</v>
      </c>
      <c r="AB368" s="26" t="s">
        <v>23</v>
      </c>
      <c r="AC368" s="27" t="s">
        <v>24</v>
      </c>
      <c r="AD368" s="26" t="s">
        <v>23</v>
      </c>
      <c r="AE368" s="27" t="s">
        <v>24</v>
      </c>
      <c r="AF368" s="746"/>
      <c r="AG368" s="746"/>
      <c r="AH368" s="748"/>
    </row>
    <row r="369" spans="1:34" s="78" customFormat="1" ht="109.5" customHeight="1">
      <c r="A369" s="964">
        <v>0.3</v>
      </c>
      <c r="B369" s="222" t="s">
        <v>429</v>
      </c>
      <c r="C369" s="219" t="s">
        <v>267</v>
      </c>
      <c r="D369" s="223">
        <v>0.25</v>
      </c>
      <c r="E369" s="219" t="s">
        <v>268</v>
      </c>
      <c r="F369" s="1240" t="s">
        <v>269</v>
      </c>
      <c r="G369" s="148" t="s">
        <v>270</v>
      </c>
      <c r="H369" s="151">
        <v>8.3299999999999999E-2</v>
      </c>
      <c r="I369" s="152"/>
      <c r="J369" s="151">
        <v>8.3299999999999999E-2</v>
      </c>
      <c r="K369" s="152"/>
      <c r="L369" s="151">
        <v>8.3299999999999999E-2</v>
      </c>
      <c r="M369" s="152"/>
      <c r="N369" s="151">
        <v>8.3299999999999999E-2</v>
      </c>
      <c r="O369" s="152"/>
      <c r="P369" s="151">
        <v>8.3299999999999999E-2</v>
      </c>
      <c r="Q369" s="152"/>
      <c r="R369" s="151">
        <v>8.3299999999999999E-2</v>
      </c>
      <c r="S369" s="152"/>
      <c r="T369" s="151">
        <v>8.3299999999999999E-2</v>
      </c>
      <c r="U369" s="152"/>
      <c r="V369" s="151">
        <v>8.3299999999999999E-2</v>
      </c>
      <c r="W369" s="152"/>
      <c r="X369" s="151">
        <v>8.3299999999999999E-2</v>
      </c>
      <c r="Y369" s="152"/>
      <c r="Z369" s="151">
        <v>8.3299999999999999E-2</v>
      </c>
      <c r="AA369" s="152"/>
      <c r="AB369" s="151">
        <v>8.3299999999999999E-2</v>
      </c>
      <c r="AC369" s="152"/>
      <c r="AD369" s="151">
        <v>8.3299999999999999E-2</v>
      </c>
      <c r="AE369" s="152"/>
      <c r="AF369" s="69">
        <f t="shared" ref="AF369:AF370" si="52">+H369+J369+L369+N369+P369+R369+T369+V369+X369+Z369+AB369+AD369</f>
        <v>0.99960000000000016</v>
      </c>
      <c r="AG369" s="72">
        <f t="shared" ref="AG369:AG370" si="53">+I369+K369+M369+O369+Q369+S369+U369+W369+Y369+AA369+AC369+AE369</f>
        <v>0</v>
      </c>
      <c r="AH369" s="691"/>
    </row>
    <row r="370" spans="1:34" s="78" customFormat="1" ht="182.25" customHeight="1">
      <c r="A370" s="1123"/>
      <c r="B370" s="28" t="s">
        <v>430</v>
      </c>
      <c r="C370" s="220" t="s">
        <v>271</v>
      </c>
      <c r="D370" s="224">
        <v>0.3</v>
      </c>
      <c r="E370" s="220" t="s">
        <v>272</v>
      </c>
      <c r="F370" s="1241"/>
      <c r="G370" s="149" t="s">
        <v>273</v>
      </c>
      <c r="H370" s="153"/>
      <c r="I370" s="154"/>
      <c r="J370" s="153"/>
      <c r="K370" s="154"/>
      <c r="L370" s="153">
        <v>0.1</v>
      </c>
      <c r="M370" s="154"/>
      <c r="N370" s="153">
        <v>0.1</v>
      </c>
      <c r="O370" s="154"/>
      <c r="P370" s="153">
        <v>0.1</v>
      </c>
      <c r="Q370" s="154"/>
      <c r="R370" s="153">
        <v>0.1</v>
      </c>
      <c r="S370" s="154"/>
      <c r="T370" s="153">
        <v>0.1</v>
      </c>
      <c r="U370" s="154"/>
      <c r="V370" s="153">
        <v>0.1</v>
      </c>
      <c r="W370" s="154"/>
      <c r="X370" s="153">
        <v>0.1</v>
      </c>
      <c r="Y370" s="154"/>
      <c r="Z370" s="153">
        <v>0.1</v>
      </c>
      <c r="AA370" s="154"/>
      <c r="AB370" s="153">
        <v>0.1</v>
      </c>
      <c r="AC370" s="154"/>
      <c r="AD370" s="153">
        <v>0.1</v>
      </c>
      <c r="AE370" s="154"/>
      <c r="AF370" s="69">
        <f t="shared" si="52"/>
        <v>0.99999999999999989</v>
      </c>
      <c r="AG370" s="72">
        <f t="shared" si="53"/>
        <v>0</v>
      </c>
      <c r="AH370" s="691"/>
    </row>
    <row r="371" spans="1:34" s="78" customFormat="1" ht="189" customHeight="1">
      <c r="A371" s="1123"/>
      <c r="B371" s="28" t="s">
        <v>431</v>
      </c>
      <c r="C371" s="220" t="s">
        <v>274</v>
      </c>
      <c r="D371" s="224">
        <v>0.3</v>
      </c>
      <c r="E371" s="220" t="s">
        <v>275</v>
      </c>
      <c r="F371" s="56" t="s">
        <v>276</v>
      </c>
      <c r="G371" s="149" t="s">
        <v>277</v>
      </c>
      <c r="H371" s="153"/>
      <c r="I371" s="154"/>
      <c r="J371" s="153"/>
      <c r="K371" s="154"/>
      <c r="L371" s="153">
        <v>0.1</v>
      </c>
      <c r="M371" s="154"/>
      <c r="N371" s="153">
        <v>0.1</v>
      </c>
      <c r="O371" s="154"/>
      <c r="P371" s="153">
        <v>0.1</v>
      </c>
      <c r="Q371" s="154"/>
      <c r="R371" s="153">
        <v>0.1</v>
      </c>
      <c r="S371" s="154"/>
      <c r="T371" s="153">
        <v>0.1</v>
      </c>
      <c r="U371" s="154"/>
      <c r="V371" s="153">
        <v>0.1</v>
      </c>
      <c r="W371" s="154"/>
      <c r="X371" s="153">
        <v>0.1</v>
      </c>
      <c r="Y371" s="154"/>
      <c r="Z371" s="153">
        <v>0.1</v>
      </c>
      <c r="AA371" s="154"/>
      <c r="AB371" s="153">
        <v>0.1</v>
      </c>
      <c r="AC371" s="154"/>
      <c r="AD371" s="153">
        <v>0.1</v>
      </c>
      <c r="AE371" s="154"/>
      <c r="AF371" s="69">
        <f t="shared" ref="AF371" si="54">+H371+J371+L371+N371+P371+R371+T371+V371+X371+Z371+AB371+AD371</f>
        <v>0.99999999999999989</v>
      </c>
      <c r="AG371" s="72">
        <f t="shared" ref="AG371" si="55">+I371+K371+M371+O371+Q371+S371+U371+W371+Y371+AA371+AC371+AE371</f>
        <v>0</v>
      </c>
      <c r="AH371" s="691"/>
    </row>
    <row r="372" spans="1:34" s="78" customFormat="1" ht="114.75" customHeight="1" thickBot="1">
      <c r="A372" s="1123"/>
      <c r="B372" s="28" t="s">
        <v>432</v>
      </c>
      <c r="C372" s="221" t="s">
        <v>278</v>
      </c>
      <c r="D372" s="225">
        <v>0.15</v>
      </c>
      <c r="E372" s="221" t="s">
        <v>279</v>
      </c>
      <c r="F372" s="57" t="s">
        <v>280</v>
      </c>
      <c r="G372" s="150" t="s">
        <v>281</v>
      </c>
      <c r="H372" s="153"/>
      <c r="I372" s="154"/>
      <c r="J372" s="153"/>
      <c r="K372" s="154"/>
      <c r="L372" s="153">
        <v>0.1</v>
      </c>
      <c r="M372" s="154"/>
      <c r="N372" s="153">
        <v>0.1</v>
      </c>
      <c r="O372" s="154"/>
      <c r="P372" s="153">
        <v>0.1</v>
      </c>
      <c r="Q372" s="154"/>
      <c r="R372" s="153">
        <v>0.1</v>
      </c>
      <c r="S372" s="154"/>
      <c r="T372" s="153">
        <v>0.1</v>
      </c>
      <c r="U372" s="154"/>
      <c r="V372" s="153">
        <v>0.1</v>
      </c>
      <c r="W372" s="154"/>
      <c r="X372" s="153">
        <v>0.1</v>
      </c>
      <c r="Y372" s="154"/>
      <c r="Z372" s="153">
        <v>0.1</v>
      </c>
      <c r="AA372" s="154"/>
      <c r="AB372" s="153">
        <v>0.1</v>
      </c>
      <c r="AC372" s="154"/>
      <c r="AD372" s="153">
        <v>0.1</v>
      </c>
      <c r="AE372" s="154"/>
      <c r="AF372" s="69">
        <f t="shared" ref="AF372" si="56">+H372+J372+L372+N372+P372+R372+T372+V372+X372+Z372+AB372+AD372</f>
        <v>0.99999999999999989</v>
      </c>
      <c r="AG372" s="72">
        <f t="shared" ref="AG372" si="57">+I372+K372+M372+O372+Q372+S372+U372+W372+Y372+AA372+AC372+AE372</f>
        <v>0</v>
      </c>
      <c r="AH372" s="691"/>
    </row>
    <row r="373" spans="1:34" ht="13.5" thickBot="1">
      <c r="D373" s="240">
        <f>SUM(D369:D372)</f>
        <v>1</v>
      </c>
    </row>
    <row r="374" spans="1:34" s="9" customFormat="1" ht="15.75" customHeight="1" thickBot="1">
      <c r="A374" s="727" t="s">
        <v>189</v>
      </c>
      <c r="B374" s="728"/>
      <c r="C374" s="729"/>
      <c r="D374" s="1242" t="s">
        <v>299</v>
      </c>
      <c r="E374" s="1243"/>
      <c r="F374" s="1243"/>
      <c r="G374" s="1243"/>
      <c r="H374" s="1243"/>
      <c r="I374" s="1244"/>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673"/>
    </row>
    <row r="375" spans="1:34" s="9" customFormat="1" ht="15.75" customHeight="1" thickBot="1">
      <c r="A375" s="1145" t="s">
        <v>252</v>
      </c>
      <c r="B375" s="1146"/>
      <c r="C375" s="1147"/>
      <c r="D375" s="164" t="s">
        <v>298</v>
      </c>
      <c r="E375" s="660"/>
      <c r="F375" s="661"/>
      <c r="G375" s="662"/>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690"/>
    </row>
    <row r="376" spans="1:34" s="78" customFormat="1" ht="13.5" customHeight="1" thickBot="1">
      <c r="A376" s="737" t="s">
        <v>37</v>
      </c>
      <c r="B376" s="737" t="s">
        <v>35</v>
      </c>
      <c r="C376" s="738" t="s">
        <v>31</v>
      </c>
      <c r="D376" s="738" t="s">
        <v>38</v>
      </c>
      <c r="E376" s="738" t="s">
        <v>33</v>
      </c>
      <c r="F376" s="739" t="s">
        <v>40</v>
      </c>
      <c r="G376" s="816" t="s">
        <v>34</v>
      </c>
      <c r="H376" s="744" t="s">
        <v>2</v>
      </c>
      <c r="I376" s="743"/>
      <c r="J376" s="744" t="s">
        <v>3</v>
      </c>
      <c r="K376" s="744"/>
      <c r="L376" s="742" t="s">
        <v>4</v>
      </c>
      <c r="M376" s="743"/>
      <c r="N376" s="744" t="s">
        <v>5</v>
      </c>
      <c r="O376" s="744"/>
      <c r="P376" s="742" t="s">
        <v>6</v>
      </c>
      <c r="Q376" s="743"/>
      <c r="R376" s="744" t="s">
        <v>7</v>
      </c>
      <c r="S376" s="744"/>
      <c r="T376" s="742" t="s">
        <v>8</v>
      </c>
      <c r="U376" s="743"/>
      <c r="V376" s="744" t="s">
        <v>9</v>
      </c>
      <c r="W376" s="744"/>
      <c r="X376" s="742" t="s">
        <v>10</v>
      </c>
      <c r="Y376" s="743"/>
      <c r="Z376" s="744" t="s">
        <v>11</v>
      </c>
      <c r="AA376" s="744"/>
      <c r="AB376" s="742" t="s">
        <v>12</v>
      </c>
      <c r="AC376" s="743"/>
      <c r="AD376" s="744" t="s">
        <v>13</v>
      </c>
      <c r="AE376" s="744"/>
      <c r="AF376" s="745" t="s">
        <v>20</v>
      </c>
      <c r="AG376" s="745" t="s">
        <v>21</v>
      </c>
      <c r="AH376" s="747" t="s">
        <v>253</v>
      </c>
    </row>
    <row r="377" spans="1:34" s="78" customFormat="1" ht="27" customHeight="1" thickBot="1">
      <c r="A377" s="819"/>
      <c r="B377" s="819"/>
      <c r="C377" s="739"/>
      <c r="D377" s="739"/>
      <c r="E377" s="739"/>
      <c r="F377" s="1044"/>
      <c r="G377" s="1186"/>
      <c r="H377" s="64" t="s">
        <v>23</v>
      </c>
      <c r="I377" s="27" t="s">
        <v>24</v>
      </c>
      <c r="J377" s="26" t="s">
        <v>23</v>
      </c>
      <c r="K377" s="27" t="s">
        <v>24</v>
      </c>
      <c r="L377" s="26" t="s">
        <v>23</v>
      </c>
      <c r="M377" s="27" t="s">
        <v>24</v>
      </c>
      <c r="N377" s="26" t="s">
        <v>23</v>
      </c>
      <c r="O377" s="27" t="s">
        <v>24</v>
      </c>
      <c r="P377" s="26" t="s">
        <v>23</v>
      </c>
      <c r="Q377" s="27" t="s">
        <v>24</v>
      </c>
      <c r="R377" s="26" t="s">
        <v>23</v>
      </c>
      <c r="S377" s="27" t="s">
        <v>24</v>
      </c>
      <c r="T377" s="26" t="s">
        <v>23</v>
      </c>
      <c r="U377" s="27" t="s">
        <v>24</v>
      </c>
      <c r="V377" s="26" t="s">
        <v>23</v>
      </c>
      <c r="W377" s="27" t="s">
        <v>24</v>
      </c>
      <c r="X377" s="26" t="s">
        <v>23</v>
      </c>
      <c r="Y377" s="27" t="s">
        <v>24</v>
      </c>
      <c r="Z377" s="26" t="s">
        <v>23</v>
      </c>
      <c r="AA377" s="27" t="s">
        <v>24</v>
      </c>
      <c r="AB377" s="26" t="s">
        <v>23</v>
      </c>
      <c r="AC377" s="27" t="s">
        <v>24</v>
      </c>
      <c r="AD377" s="26" t="s">
        <v>23</v>
      </c>
      <c r="AE377" s="27" t="s">
        <v>24</v>
      </c>
      <c r="AF377" s="746"/>
      <c r="AG377" s="746"/>
      <c r="AH377" s="748"/>
    </row>
    <row r="378" spans="1:34" s="78" customFormat="1" ht="109.5" customHeight="1">
      <c r="A378" s="1205">
        <v>0.4</v>
      </c>
      <c r="B378" s="214" t="s">
        <v>435</v>
      </c>
      <c r="C378" s="215" t="s">
        <v>282</v>
      </c>
      <c r="D378" s="169">
        <v>0.25</v>
      </c>
      <c r="E378" s="215" t="s">
        <v>283</v>
      </c>
      <c r="F378" s="156">
        <v>15000000</v>
      </c>
      <c r="G378" s="157" t="s">
        <v>284</v>
      </c>
      <c r="H378" s="158"/>
      <c r="I378" s="159"/>
      <c r="J378" s="158"/>
      <c r="K378" s="159"/>
      <c r="L378" s="158">
        <v>0.1</v>
      </c>
      <c r="M378" s="159"/>
      <c r="N378" s="158">
        <v>0.1</v>
      </c>
      <c r="O378" s="159"/>
      <c r="P378" s="158">
        <v>0.1</v>
      </c>
      <c r="Q378" s="159"/>
      <c r="R378" s="158">
        <v>0.1</v>
      </c>
      <c r="S378" s="159"/>
      <c r="T378" s="158">
        <v>0.1</v>
      </c>
      <c r="U378" s="159"/>
      <c r="V378" s="158">
        <v>0.1</v>
      </c>
      <c r="W378" s="159"/>
      <c r="X378" s="158">
        <v>0.1</v>
      </c>
      <c r="Y378" s="159"/>
      <c r="Z378" s="158">
        <v>0.1</v>
      </c>
      <c r="AA378" s="159"/>
      <c r="AB378" s="158">
        <v>0.1</v>
      </c>
      <c r="AC378" s="159"/>
      <c r="AD378" s="158">
        <v>0.1</v>
      </c>
      <c r="AE378" s="159"/>
      <c r="AF378" s="114">
        <f t="shared" ref="AF378:AF382" si="58">+H378+J378+L378+N378+P378+R378+T378+V378+X378+Z378+AB378+AD378</f>
        <v>0.99999999999999989</v>
      </c>
      <c r="AG378" s="160">
        <f t="shared" ref="AG378:AG382" si="59">+I378+K378+M378+O378+Q378+S378+U378+W378+Y378+AA378+AC378+AE378</f>
        <v>0</v>
      </c>
      <c r="AH378" s="707"/>
    </row>
    <row r="379" spans="1:34" s="78" customFormat="1" ht="182.25" customHeight="1">
      <c r="A379" s="1194"/>
      <c r="B379" s="216" t="s">
        <v>436</v>
      </c>
      <c r="C379" s="213" t="s">
        <v>285</v>
      </c>
      <c r="D379" s="170">
        <v>0.2</v>
      </c>
      <c r="E379" s="213" t="s">
        <v>286</v>
      </c>
      <c r="F379" s="155">
        <v>100000000</v>
      </c>
      <c r="G379" s="61" t="s">
        <v>287</v>
      </c>
      <c r="H379" s="153"/>
      <c r="I379" s="154"/>
      <c r="J379" s="153"/>
      <c r="K379" s="154"/>
      <c r="L379" s="153">
        <v>0.1</v>
      </c>
      <c r="M379" s="154"/>
      <c r="N379" s="153">
        <v>0.1</v>
      </c>
      <c r="O379" s="154"/>
      <c r="P379" s="153">
        <v>0.1</v>
      </c>
      <c r="Q379" s="154"/>
      <c r="R379" s="153">
        <v>0.1</v>
      </c>
      <c r="S379" s="154"/>
      <c r="T379" s="153">
        <v>0.1</v>
      </c>
      <c r="U379" s="154"/>
      <c r="V379" s="153">
        <v>0.1</v>
      </c>
      <c r="W379" s="154"/>
      <c r="X379" s="153">
        <v>0.1</v>
      </c>
      <c r="Y379" s="154"/>
      <c r="Z379" s="153">
        <v>0.1</v>
      </c>
      <c r="AA379" s="154"/>
      <c r="AB379" s="153">
        <v>0.1</v>
      </c>
      <c r="AC379" s="154"/>
      <c r="AD379" s="153">
        <v>0.1</v>
      </c>
      <c r="AE379" s="154"/>
      <c r="AF379" s="69">
        <f t="shared" si="58"/>
        <v>0.99999999999999989</v>
      </c>
      <c r="AG379" s="72">
        <f t="shared" si="59"/>
        <v>0</v>
      </c>
      <c r="AH379" s="696"/>
    </row>
    <row r="380" spans="1:34" s="78" customFormat="1" ht="189" customHeight="1">
      <c r="A380" s="1194"/>
      <c r="B380" s="216" t="s">
        <v>437</v>
      </c>
      <c r="C380" s="213" t="s">
        <v>288</v>
      </c>
      <c r="D380" s="170">
        <v>0.2</v>
      </c>
      <c r="E380" s="213" t="s">
        <v>289</v>
      </c>
      <c r="F380" s="155">
        <v>100000000</v>
      </c>
      <c r="G380" s="61" t="s">
        <v>290</v>
      </c>
      <c r="H380" s="153"/>
      <c r="I380" s="154"/>
      <c r="J380" s="153"/>
      <c r="K380" s="154"/>
      <c r="L380" s="153">
        <v>0.1</v>
      </c>
      <c r="M380" s="154"/>
      <c r="N380" s="153">
        <v>0.1</v>
      </c>
      <c r="O380" s="154"/>
      <c r="P380" s="153">
        <v>0.1</v>
      </c>
      <c r="Q380" s="154"/>
      <c r="R380" s="153">
        <v>0.1</v>
      </c>
      <c r="S380" s="154"/>
      <c r="T380" s="153">
        <v>0.1</v>
      </c>
      <c r="U380" s="154"/>
      <c r="V380" s="153">
        <v>0.1</v>
      </c>
      <c r="W380" s="154"/>
      <c r="X380" s="153">
        <v>0.1</v>
      </c>
      <c r="Y380" s="154"/>
      <c r="Z380" s="153">
        <v>0.1</v>
      </c>
      <c r="AA380" s="154"/>
      <c r="AB380" s="153">
        <v>0.1</v>
      </c>
      <c r="AC380" s="154"/>
      <c r="AD380" s="153">
        <v>0.1</v>
      </c>
      <c r="AE380" s="154"/>
      <c r="AF380" s="69">
        <f t="shared" si="58"/>
        <v>0.99999999999999989</v>
      </c>
      <c r="AG380" s="72">
        <f t="shared" si="59"/>
        <v>0</v>
      </c>
      <c r="AH380" s="696"/>
    </row>
    <row r="381" spans="1:34" s="78" customFormat="1" ht="189" customHeight="1">
      <c r="A381" s="1194"/>
      <c r="B381" s="216" t="s">
        <v>438</v>
      </c>
      <c r="C381" s="213" t="s">
        <v>291</v>
      </c>
      <c r="D381" s="168">
        <v>0.1</v>
      </c>
      <c r="E381" s="213" t="s">
        <v>292</v>
      </c>
      <c r="F381" s="155">
        <v>400000000</v>
      </c>
      <c r="G381" s="61" t="s">
        <v>293</v>
      </c>
      <c r="H381" s="153"/>
      <c r="I381" s="154"/>
      <c r="J381" s="153"/>
      <c r="K381" s="154"/>
      <c r="L381" s="153">
        <v>0.1</v>
      </c>
      <c r="M381" s="154"/>
      <c r="N381" s="153">
        <v>0.1</v>
      </c>
      <c r="O381" s="154"/>
      <c r="P381" s="153">
        <v>0.1</v>
      </c>
      <c r="Q381" s="154"/>
      <c r="R381" s="153">
        <v>0.1</v>
      </c>
      <c r="S381" s="154"/>
      <c r="T381" s="153">
        <v>0.1</v>
      </c>
      <c r="U381" s="154"/>
      <c r="V381" s="153">
        <v>0.1</v>
      </c>
      <c r="W381" s="154"/>
      <c r="X381" s="153">
        <v>0.1</v>
      </c>
      <c r="Y381" s="154"/>
      <c r="Z381" s="153">
        <v>0.1</v>
      </c>
      <c r="AA381" s="154"/>
      <c r="AB381" s="153">
        <v>0.1</v>
      </c>
      <c r="AC381" s="154"/>
      <c r="AD381" s="153">
        <v>0.1</v>
      </c>
      <c r="AE381" s="154"/>
      <c r="AF381" s="69"/>
      <c r="AG381" s="72"/>
      <c r="AH381" s="696"/>
    </row>
    <row r="382" spans="1:34" s="78" customFormat="1" ht="114.75" customHeight="1" thickBot="1">
      <c r="A382" s="1195"/>
      <c r="B382" s="217" t="s">
        <v>448</v>
      </c>
      <c r="C382" s="218" t="s">
        <v>294</v>
      </c>
      <c r="D382" s="171">
        <v>0.25</v>
      </c>
      <c r="E382" s="218" t="s">
        <v>295</v>
      </c>
      <c r="F382" s="161" t="s">
        <v>296</v>
      </c>
      <c r="G382" s="161" t="s">
        <v>297</v>
      </c>
      <c r="H382" s="162"/>
      <c r="I382" s="163"/>
      <c r="J382" s="162"/>
      <c r="K382" s="163"/>
      <c r="L382" s="162">
        <v>0.1</v>
      </c>
      <c r="M382" s="163"/>
      <c r="N382" s="162">
        <v>0.1</v>
      </c>
      <c r="O382" s="163"/>
      <c r="P382" s="162">
        <v>0.1</v>
      </c>
      <c r="Q382" s="163"/>
      <c r="R382" s="162">
        <v>0.1</v>
      </c>
      <c r="S382" s="163"/>
      <c r="T382" s="162">
        <v>0.1</v>
      </c>
      <c r="U382" s="163"/>
      <c r="V382" s="162">
        <v>0.1</v>
      </c>
      <c r="W382" s="163"/>
      <c r="X382" s="162">
        <v>0.1</v>
      </c>
      <c r="Y382" s="163"/>
      <c r="Z382" s="162">
        <v>0.1</v>
      </c>
      <c r="AA382" s="163"/>
      <c r="AB382" s="162">
        <v>0.1</v>
      </c>
      <c r="AC382" s="163"/>
      <c r="AD382" s="162">
        <v>0.1</v>
      </c>
      <c r="AE382" s="163"/>
      <c r="AF382" s="85">
        <f t="shared" si="58"/>
        <v>0.99999999999999989</v>
      </c>
      <c r="AG382" s="86">
        <f t="shared" si="59"/>
        <v>0</v>
      </c>
      <c r="AH382" s="697"/>
    </row>
    <row r="383" spans="1:34">
      <c r="D383" s="240">
        <f>SUM(D378:D382)</f>
        <v>1</v>
      </c>
    </row>
    <row r="384" spans="1:34" ht="15">
      <c r="A384" s="1255" t="s">
        <v>195</v>
      </c>
      <c r="B384" s="1256"/>
      <c r="C384" s="1256"/>
      <c r="D384" s="1257" t="s">
        <v>302</v>
      </c>
      <c r="E384" s="1256"/>
      <c r="F384" s="1256"/>
      <c r="G384" s="1256"/>
      <c r="H384" s="1256"/>
      <c r="I384" s="1256"/>
      <c r="J384" s="1256"/>
      <c r="K384" s="1256"/>
      <c r="L384" s="1256"/>
      <c r="M384" s="1256"/>
      <c r="N384" s="1256"/>
      <c r="O384" s="1256"/>
      <c r="P384" s="1256"/>
      <c r="Q384" s="1256"/>
      <c r="R384" s="1256"/>
      <c r="S384" s="1256"/>
      <c r="T384" s="1256"/>
      <c r="U384" s="1256"/>
      <c r="V384" s="1256"/>
      <c r="W384" s="1256"/>
      <c r="X384" s="1256"/>
      <c r="Y384" s="1256"/>
      <c r="Z384" s="1256"/>
      <c r="AA384" s="1256"/>
      <c r="AB384" s="1256"/>
      <c r="AC384" s="1256"/>
      <c r="AD384" s="1256"/>
      <c r="AE384" s="1256"/>
      <c r="AF384" s="1256"/>
      <c r="AG384" s="1256"/>
      <c r="AH384" s="1256"/>
    </row>
    <row r="385" spans="1:34" ht="15">
      <c r="A385" s="1258" t="s">
        <v>301</v>
      </c>
      <c r="B385" s="1256"/>
      <c r="C385" s="1256"/>
      <c r="D385" s="1256"/>
      <c r="E385" s="1256"/>
      <c r="F385" s="1256"/>
      <c r="G385" s="1256"/>
      <c r="H385" s="1256"/>
      <c r="I385" s="1256"/>
      <c r="J385" s="1256"/>
      <c r="K385" s="1256"/>
      <c r="L385" s="1256"/>
      <c r="M385" s="1256"/>
      <c r="N385" s="1256"/>
      <c r="O385" s="1256"/>
      <c r="P385" s="1256"/>
      <c r="Q385" s="1256"/>
      <c r="R385" s="1256"/>
      <c r="S385" s="1256"/>
      <c r="T385" s="1256"/>
      <c r="U385" s="1256"/>
      <c r="V385" s="1256"/>
      <c r="W385" s="1256"/>
      <c r="X385" s="1256"/>
      <c r="Y385" s="1256"/>
      <c r="Z385" s="1256"/>
      <c r="AA385" s="1256"/>
      <c r="AB385" s="1256"/>
      <c r="AC385" s="1256"/>
      <c r="AD385" s="1256"/>
      <c r="AE385" s="1256"/>
      <c r="AF385" s="1256"/>
      <c r="AG385" s="1256"/>
      <c r="AH385" s="1256"/>
    </row>
    <row r="386" spans="1:34" ht="15">
      <c r="A386" s="1259" t="s">
        <v>37</v>
      </c>
      <c r="B386" s="1259" t="s">
        <v>35</v>
      </c>
      <c r="C386" s="1259" t="s">
        <v>31</v>
      </c>
      <c r="D386" s="1259" t="s">
        <v>38</v>
      </c>
      <c r="E386" s="1259" t="s">
        <v>33</v>
      </c>
      <c r="F386" s="1259" t="s">
        <v>40</v>
      </c>
      <c r="G386" s="1259" t="s">
        <v>34</v>
      </c>
      <c r="H386" s="1259" t="s">
        <v>2</v>
      </c>
      <c r="I386" s="1256"/>
      <c r="J386" s="1259" t="s">
        <v>3</v>
      </c>
      <c r="K386" s="1256"/>
      <c r="L386" s="1259" t="s">
        <v>4</v>
      </c>
      <c r="M386" s="1256"/>
      <c r="N386" s="1259" t="s">
        <v>5</v>
      </c>
      <c r="O386" s="1256"/>
      <c r="P386" s="1259" t="s">
        <v>6</v>
      </c>
      <c r="Q386" s="1256"/>
      <c r="R386" s="1259" t="s">
        <v>7</v>
      </c>
      <c r="S386" s="1256"/>
      <c r="T386" s="1259" t="s">
        <v>8</v>
      </c>
      <c r="U386" s="1256"/>
      <c r="V386" s="1259" t="s">
        <v>9</v>
      </c>
      <c r="W386" s="1256"/>
      <c r="X386" s="1259" t="s">
        <v>10</v>
      </c>
      <c r="Y386" s="1256"/>
      <c r="Z386" s="1259" t="s">
        <v>11</v>
      </c>
      <c r="AA386" s="1256"/>
      <c r="AB386" s="1259" t="s">
        <v>12</v>
      </c>
      <c r="AC386" s="1256"/>
      <c r="AD386" s="1259" t="s">
        <v>13</v>
      </c>
      <c r="AE386" s="1256"/>
      <c r="AF386" s="1259" t="s">
        <v>20</v>
      </c>
      <c r="AG386" s="1259" t="s">
        <v>21</v>
      </c>
      <c r="AH386" s="1262" t="s">
        <v>303</v>
      </c>
    </row>
    <row r="387" spans="1:34" ht="26.25" customHeight="1">
      <c r="A387" s="1256"/>
      <c r="B387" s="1256"/>
      <c r="C387" s="1260"/>
      <c r="D387" s="1256"/>
      <c r="E387" s="1260"/>
      <c r="F387" s="1261"/>
      <c r="G387" s="1261"/>
      <c r="H387" s="165" t="s">
        <v>23</v>
      </c>
      <c r="I387" s="165" t="s">
        <v>24</v>
      </c>
      <c r="J387" s="165" t="s">
        <v>23</v>
      </c>
      <c r="K387" s="165" t="s">
        <v>24</v>
      </c>
      <c r="L387" s="165" t="s">
        <v>23</v>
      </c>
      <c r="M387" s="165" t="s">
        <v>24</v>
      </c>
      <c r="N387" s="165" t="s">
        <v>23</v>
      </c>
      <c r="O387" s="165" t="s">
        <v>24</v>
      </c>
      <c r="P387" s="165" t="s">
        <v>23</v>
      </c>
      <c r="Q387" s="165" t="s">
        <v>24</v>
      </c>
      <c r="R387" s="165" t="s">
        <v>23</v>
      </c>
      <c r="S387" s="165" t="s">
        <v>24</v>
      </c>
      <c r="T387" s="165" t="s">
        <v>23</v>
      </c>
      <c r="U387" s="165" t="s">
        <v>24</v>
      </c>
      <c r="V387" s="165" t="s">
        <v>23</v>
      </c>
      <c r="W387" s="165" t="s">
        <v>24</v>
      </c>
      <c r="X387" s="165" t="s">
        <v>23</v>
      </c>
      <c r="Y387" s="165" t="s">
        <v>24</v>
      </c>
      <c r="Z387" s="165" t="s">
        <v>23</v>
      </c>
      <c r="AA387" s="165" t="s">
        <v>24</v>
      </c>
      <c r="AB387" s="165" t="s">
        <v>23</v>
      </c>
      <c r="AC387" s="165" t="s">
        <v>24</v>
      </c>
      <c r="AD387" s="165" t="s">
        <v>23</v>
      </c>
      <c r="AE387" s="165" t="s">
        <v>24</v>
      </c>
      <c r="AF387" s="1256"/>
      <c r="AG387" s="1256"/>
      <c r="AH387" s="1263"/>
    </row>
    <row r="388" spans="1:34" ht="114.75">
      <c r="A388" s="1264">
        <v>0.15</v>
      </c>
      <c r="B388" s="61" t="s">
        <v>451</v>
      </c>
      <c r="C388" s="213" t="s">
        <v>304</v>
      </c>
      <c r="D388" s="168">
        <v>0.4</v>
      </c>
      <c r="E388" s="213" t="s">
        <v>305</v>
      </c>
      <c r="F388" s="155">
        <v>40000000</v>
      </c>
      <c r="G388" s="61" t="s">
        <v>306</v>
      </c>
      <c r="H388" s="125"/>
      <c r="I388" s="126"/>
      <c r="J388" s="125"/>
      <c r="K388" s="126"/>
      <c r="L388" s="125"/>
      <c r="M388" s="126"/>
      <c r="N388" s="125">
        <v>0.111</v>
      </c>
      <c r="O388" s="126"/>
      <c r="P388" s="125">
        <v>0.111</v>
      </c>
      <c r="Q388" s="126"/>
      <c r="R388" s="125">
        <v>0.111</v>
      </c>
      <c r="S388" s="126"/>
      <c r="T388" s="125">
        <v>0.111</v>
      </c>
      <c r="U388" s="126"/>
      <c r="V388" s="125">
        <v>0.111</v>
      </c>
      <c r="W388" s="126"/>
      <c r="X388" s="125">
        <v>0.111</v>
      </c>
      <c r="Y388" s="126"/>
      <c r="Z388" s="125">
        <v>0.111</v>
      </c>
      <c r="AA388" s="126"/>
      <c r="AB388" s="125">
        <v>0.111</v>
      </c>
      <c r="AC388" s="126"/>
      <c r="AD388" s="125">
        <v>0.111</v>
      </c>
      <c r="AE388" s="126"/>
      <c r="AF388" s="125">
        <f t="shared" ref="AF388:AG390" si="60">+H388+J388+L388+N388+P388+R388+T388+V388+X388+Z388+AB388+AD388</f>
        <v>0.999</v>
      </c>
      <c r="AG388" s="126">
        <f t="shared" si="60"/>
        <v>0</v>
      </c>
      <c r="AH388" s="709"/>
    </row>
    <row r="389" spans="1:34" ht="111.75" customHeight="1">
      <c r="A389" s="1265"/>
      <c r="B389" s="61" t="s">
        <v>439</v>
      </c>
      <c r="C389" s="213" t="s">
        <v>307</v>
      </c>
      <c r="D389" s="168">
        <v>0.3</v>
      </c>
      <c r="E389" s="213" t="s">
        <v>308</v>
      </c>
      <c r="F389" s="155">
        <v>100000000</v>
      </c>
      <c r="G389" s="61" t="s">
        <v>309</v>
      </c>
      <c r="H389" s="125"/>
      <c r="I389" s="126"/>
      <c r="J389" s="125"/>
      <c r="K389" s="126"/>
      <c r="L389" s="125">
        <v>0.1</v>
      </c>
      <c r="M389" s="126"/>
      <c r="N389" s="125">
        <v>0.1</v>
      </c>
      <c r="O389" s="126"/>
      <c r="P389" s="125">
        <v>0.1</v>
      </c>
      <c r="Q389" s="126"/>
      <c r="R389" s="125">
        <v>0.1</v>
      </c>
      <c r="S389" s="126"/>
      <c r="T389" s="125">
        <v>0.1</v>
      </c>
      <c r="U389" s="126"/>
      <c r="V389" s="125">
        <v>0.1</v>
      </c>
      <c r="W389" s="126"/>
      <c r="X389" s="125">
        <v>0.1</v>
      </c>
      <c r="Y389" s="126"/>
      <c r="Z389" s="125">
        <v>0.1</v>
      </c>
      <c r="AA389" s="126"/>
      <c r="AB389" s="125">
        <v>0.1</v>
      </c>
      <c r="AC389" s="126"/>
      <c r="AD389" s="125">
        <v>0.1</v>
      </c>
      <c r="AE389" s="126"/>
      <c r="AF389" s="125">
        <f t="shared" si="60"/>
        <v>0.99999999999999989</v>
      </c>
      <c r="AG389" s="126">
        <f t="shared" si="60"/>
        <v>0</v>
      </c>
      <c r="AH389" s="709"/>
    </row>
    <row r="390" spans="1:34" ht="197.25" customHeight="1">
      <c r="A390" s="1265"/>
      <c r="B390" s="166" t="s">
        <v>440</v>
      </c>
      <c r="C390" s="213" t="s">
        <v>310</v>
      </c>
      <c r="D390" s="168">
        <v>0.3</v>
      </c>
      <c r="E390" s="213" t="s">
        <v>311</v>
      </c>
      <c r="F390" s="167">
        <v>30000000</v>
      </c>
      <c r="G390" s="61" t="s">
        <v>312</v>
      </c>
      <c r="H390" s="125"/>
      <c r="I390" s="126"/>
      <c r="J390" s="125"/>
      <c r="K390" s="126"/>
      <c r="L390" s="125">
        <v>0.1</v>
      </c>
      <c r="M390" s="126"/>
      <c r="N390" s="125">
        <v>0.1</v>
      </c>
      <c r="O390" s="126"/>
      <c r="P390" s="125">
        <v>0.1</v>
      </c>
      <c r="Q390" s="126"/>
      <c r="R390" s="125">
        <v>0.1</v>
      </c>
      <c r="S390" s="126"/>
      <c r="T390" s="125">
        <v>0.1</v>
      </c>
      <c r="U390" s="126"/>
      <c r="V390" s="125">
        <v>0.1</v>
      </c>
      <c r="W390" s="126"/>
      <c r="X390" s="125">
        <v>0.1</v>
      </c>
      <c r="Y390" s="126"/>
      <c r="Z390" s="125">
        <v>0.1</v>
      </c>
      <c r="AA390" s="126"/>
      <c r="AB390" s="125">
        <v>0.1</v>
      </c>
      <c r="AC390" s="126"/>
      <c r="AD390" s="125">
        <v>0.1</v>
      </c>
      <c r="AE390" s="126"/>
      <c r="AF390" s="125">
        <f t="shared" si="60"/>
        <v>0.99999999999999989</v>
      </c>
      <c r="AG390" s="126">
        <f t="shared" si="60"/>
        <v>0</v>
      </c>
      <c r="AH390" s="709"/>
    </row>
    <row r="391" spans="1:34" ht="13.5" thickBot="1">
      <c r="A391" s="240">
        <f>+A388+A378+A369</f>
        <v>0.85000000000000009</v>
      </c>
      <c r="D391" s="240">
        <f>SUM(D388:D390)</f>
        <v>1</v>
      </c>
    </row>
    <row r="392" spans="1:34" s="9" customFormat="1" ht="15.75" customHeight="1">
      <c r="A392" s="727" t="s">
        <v>864</v>
      </c>
      <c r="B392" s="728"/>
      <c r="C392" s="729"/>
      <c r="D392" s="727" t="s">
        <v>523</v>
      </c>
      <c r="E392" s="728"/>
      <c r="F392" s="728"/>
      <c r="G392" s="728"/>
      <c r="H392" s="728"/>
      <c r="I392" s="728"/>
      <c r="J392" s="728"/>
      <c r="K392" s="728"/>
      <c r="L392" s="728"/>
      <c r="M392" s="11"/>
      <c r="N392" s="11"/>
      <c r="O392" s="11"/>
      <c r="P392" s="11"/>
      <c r="Q392" s="11"/>
      <c r="R392" s="11"/>
      <c r="S392" s="11"/>
      <c r="T392" s="11"/>
      <c r="U392" s="11"/>
      <c r="V392" s="11"/>
      <c r="W392" s="11"/>
      <c r="X392" s="11"/>
      <c r="Y392" s="11"/>
      <c r="Z392" s="11"/>
      <c r="AA392" s="11"/>
      <c r="AB392" s="11"/>
      <c r="AC392" s="11"/>
      <c r="AD392" s="11"/>
      <c r="AE392" s="11"/>
      <c r="AF392" s="11"/>
      <c r="AG392" s="11"/>
      <c r="AH392" s="673"/>
    </row>
    <row r="393" spans="1:34" s="9" customFormat="1" ht="15.75" customHeight="1" thickBot="1">
      <c r="A393" s="733" t="s">
        <v>22</v>
      </c>
      <c r="B393" s="734"/>
      <c r="C393" s="735"/>
      <c r="D393" s="559" t="s">
        <v>1386</v>
      </c>
      <c r="E393" s="647"/>
      <c r="F393" s="647"/>
      <c r="G393" s="647"/>
      <c r="H393" s="12"/>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690"/>
    </row>
    <row r="394" spans="1:34" s="78" customFormat="1" ht="13.5" customHeight="1" thickBot="1">
      <c r="A394" s="737" t="s">
        <v>37</v>
      </c>
      <c r="B394" s="737" t="s">
        <v>35</v>
      </c>
      <c r="C394" s="738" t="s">
        <v>31</v>
      </c>
      <c r="D394" s="738" t="s">
        <v>32</v>
      </c>
      <c r="E394" s="738" t="s">
        <v>33</v>
      </c>
      <c r="F394" s="740" t="s">
        <v>40</v>
      </c>
      <c r="G394" s="738" t="s">
        <v>34</v>
      </c>
      <c r="H394" s="742" t="s">
        <v>2</v>
      </c>
      <c r="I394" s="743"/>
      <c r="J394" s="744" t="s">
        <v>3</v>
      </c>
      <c r="K394" s="744"/>
      <c r="L394" s="742" t="s">
        <v>4</v>
      </c>
      <c r="M394" s="743"/>
      <c r="N394" s="744" t="s">
        <v>5</v>
      </c>
      <c r="O394" s="744"/>
      <c r="P394" s="742" t="s">
        <v>6</v>
      </c>
      <c r="Q394" s="743"/>
      <c r="R394" s="744" t="s">
        <v>7</v>
      </c>
      <c r="S394" s="744"/>
      <c r="T394" s="742" t="s">
        <v>8</v>
      </c>
      <c r="U394" s="743"/>
      <c r="V394" s="744" t="s">
        <v>9</v>
      </c>
      <c r="W394" s="744"/>
      <c r="X394" s="742" t="s">
        <v>10</v>
      </c>
      <c r="Y394" s="743"/>
      <c r="Z394" s="744" t="s">
        <v>11</v>
      </c>
      <c r="AA394" s="744"/>
      <c r="AB394" s="742" t="s">
        <v>12</v>
      </c>
      <c r="AC394" s="743"/>
      <c r="AD394" s="744" t="s">
        <v>13</v>
      </c>
      <c r="AE394" s="744"/>
      <c r="AF394" s="745" t="s">
        <v>20</v>
      </c>
      <c r="AG394" s="745" t="s">
        <v>21</v>
      </c>
      <c r="AH394" s="747" t="s">
        <v>27</v>
      </c>
    </row>
    <row r="395" spans="1:34" s="78" customFormat="1" ht="25.5" customHeight="1" thickBot="1">
      <c r="A395" s="737"/>
      <c r="B395" s="737"/>
      <c r="C395" s="739"/>
      <c r="D395" s="739"/>
      <c r="E395" s="739"/>
      <c r="F395" s="741"/>
      <c r="G395" s="739"/>
      <c r="H395" s="26" t="s">
        <v>23</v>
      </c>
      <c r="I395" s="27" t="s">
        <v>24</v>
      </c>
      <c r="J395" s="26" t="s">
        <v>23</v>
      </c>
      <c r="K395" s="27" t="s">
        <v>24</v>
      </c>
      <c r="L395" s="26" t="s">
        <v>23</v>
      </c>
      <c r="M395" s="27" t="s">
        <v>24</v>
      </c>
      <c r="N395" s="26" t="s">
        <v>23</v>
      </c>
      <c r="O395" s="27" t="s">
        <v>24</v>
      </c>
      <c r="P395" s="26" t="s">
        <v>23</v>
      </c>
      <c r="Q395" s="27" t="s">
        <v>24</v>
      </c>
      <c r="R395" s="26" t="s">
        <v>23</v>
      </c>
      <c r="S395" s="27" t="s">
        <v>24</v>
      </c>
      <c r="T395" s="26" t="s">
        <v>23</v>
      </c>
      <c r="U395" s="27" t="s">
        <v>24</v>
      </c>
      <c r="V395" s="26" t="s">
        <v>23</v>
      </c>
      <c r="W395" s="27" t="s">
        <v>24</v>
      </c>
      <c r="X395" s="26" t="s">
        <v>23</v>
      </c>
      <c r="Y395" s="27" t="s">
        <v>24</v>
      </c>
      <c r="Z395" s="26" t="s">
        <v>23</v>
      </c>
      <c r="AA395" s="27" t="s">
        <v>24</v>
      </c>
      <c r="AB395" s="26" t="s">
        <v>23</v>
      </c>
      <c r="AC395" s="27" t="s">
        <v>24</v>
      </c>
      <c r="AD395" s="26" t="s">
        <v>23</v>
      </c>
      <c r="AE395" s="27" t="s">
        <v>24</v>
      </c>
      <c r="AF395" s="746"/>
      <c r="AG395" s="746"/>
      <c r="AH395" s="748"/>
    </row>
    <row r="396" spans="1:34" s="78" customFormat="1" ht="36.75" customHeight="1">
      <c r="A396" s="773">
        <v>0.15</v>
      </c>
      <c r="B396" s="577" t="s">
        <v>442</v>
      </c>
      <c r="C396" s="287" t="s">
        <v>524</v>
      </c>
      <c r="D396" s="49">
        <v>0.2</v>
      </c>
      <c r="E396" s="288" t="s">
        <v>525</v>
      </c>
      <c r="F396" s="289" t="s">
        <v>526</v>
      </c>
      <c r="G396" s="288" t="s">
        <v>527</v>
      </c>
      <c r="H396" s="290">
        <v>0.16666666666666669</v>
      </c>
      <c r="I396" s="291"/>
      <c r="J396" s="290">
        <v>0.16666666666666669</v>
      </c>
      <c r="K396" s="291"/>
      <c r="L396" s="290">
        <v>0.16666666666666669</v>
      </c>
      <c r="M396" s="291"/>
      <c r="N396" s="290">
        <v>0.16666666666666669</v>
      </c>
      <c r="O396" s="291"/>
      <c r="P396" s="290">
        <v>0.16666666666666669</v>
      </c>
      <c r="Q396" s="291"/>
      <c r="R396" s="290">
        <v>0.16666666666666669</v>
      </c>
      <c r="S396" s="291"/>
      <c r="T396" s="290"/>
      <c r="U396" s="291"/>
      <c r="V396" s="290"/>
      <c r="W396" s="291"/>
      <c r="X396" s="290"/>
      <c r="Y396" s="291"/>
      <c r="Z396" s="290"/>
      <c r="AA396" s="292"/>
      <c r="AB396" s="290"/>
      <c r="AC396" s="291"/>
      <c r="AD396" s="290"/>
      <c r="AE396" s="292"/>
      <c r="AF396" s="81">
        <f>SUM(H396+J396+L396+N396+P396+R396+T396+V396+X396+Z396+AB396+AD396)</f>
        <v>1.0000000000000002</v>
      </c>
      <c r="AG396" s="59">
        <f t="shared" ref="AG396:AG400" si="61">+I396+K396+M396+O396+Q396+S396+U396+W396+Y396+AA396+AC396+AE396</f>
        <v>0</v>
      </c>
      <c r="AH396" s="290"/>
    </row>
    <row r="397" spans="1:34" s="78" customFormat="1" ht="36.75" customHeight="1">
      <c r="A397" s="774"/>
      <c r="B397" s="296" t="s">
        <v>443</v>
      </c>
      <c r="C397" s="294" t="s">
        <v>528</v>
      </c>
      <c r="D397" s="246">
        <v>0.2</v>
      </c>
      <c r="E397" s="295" t="s">
        <v>529</v>
      </c>
      <c r="F397" s="296" t="s">
        <v>526</v>
      </c>
      <c r="G397" s="295" t="s">
        <v>530</v>
      </c>
      <c r="H397" s="290"/>
      <c r="I397" s="291"/>
      <c r="J397" s="290"/>
      <c r="K397" s="291"/>
      <c r="L397" s="290"/>
      <c r="M397" s="291"/>
      <c r="N397" s="290">
        <v>0.25</v>
      </c>
      <c r="O397" s="291"/>
      <c r="P397" s="290"/>
      <c r="Q397" s="291"/>
      <c r="R397" s="290"/>
      <c r="S397" s="291"/>
      <c r="T397" s="290">
        <v>0.25</v>
      </c>
      <c r="U397" s="291"/>
      <c r="V397" s="290"/>
      <c r="W397" s="291"/>
      <c r="X397" s="290"/>
      <c r="Y397" s="291"/>
      <c r="Z397" s="290">
        <v>0.25</v>
      </c>
      <c r="AA397" s="292"/>
      <c r="AB397" s="290"/>
      <c r="AC397" s="291"/>
      <c r="AD397" s="290">
        <v>0.25</v>
      </c>
      <c r="AE397" s="292"/>
      <c r="AF397" s="81">
        <f>SUM(H397+J397+L397+N397+P397+R397+T397+V397+X397+Z397+AB397+AD397)</f>
        <v>1</v>
      </c>
      <c r="AG397" s="59">
        <f t="shared" si="61"/>
        <v>0</v>
      </c>
      <c r="AH397" s="290"/>
    </row>
    <row r="398" spans="1:34" s="78" customFormat="1" ht="111" customHeight="1">
      <c r="A398" s="774"/>
      <c r="B398" s="300" t="s">
        <v>445</v>
      </c>
      <c r="C398" s="298" t="s">
        <v>531</v>
      </c>
      <c r="D398" s="246">
        <v>0.2</v>
      </c>
      <c r="E398" s="299" t="s">
        <v>532</v>
      </c>
      <c r="F398" s="300" t="s">
        <v>526</v>
      </c>
      <c r="G398" s="299" t="s">
        <v>533</v>
      </c>
      <c r="H398" s="290"/>
      <c r="I398" s="291"/>
      <c r="J398" s="290">
        <v>9.0909090909090912E-2</v>
      </c>
      <c r="K398" s="291"/>
      <c r="L398" s="290">
        <v>9.0909090909090912E-2</v>
      </c>
      <c r="M398" s="291"/>
      <c r="N398" s="290">
        <v>9.0909090909090912E-2</v>
      </c>
      <c r="O398" s="291"/>
      <c r="P398" s="290">
        <v>9.0909090909090912E-2</v>
      </c>
      <c r="Q398" s="291"/>
      <c r="R398" s="290">
        <v>9.0909090909090912E-2</v>
      </c>
      <c r="S398" s="291"/>
      <c r="T398" s="290">
        <v>9.0909090909090912E-2</v>
      </c>
      <c r="U398" s="291"/>
      <c r="V398" s="290">
        <v>9.0909090909090912E-2</v>
      </c>
      <c r="W398" s="291"/>
      <c r="X398" s="290">
        <v>9.0909090909090912E-2</v>
      </c>
      <c r="Y398" s="291"/>
      <c r="Z398" s="290">
        <v>9.0909090909090912E-2</v>
      </c>
      <c r="AA398" s="291"/>
      <c r="AB398" s="290">
        <v>9.0909090909090912E-2</v>
      </c>
      <c r="AC398" s="291"/>
      <c r="AD398" s="290">
        <v>9.0909090909090912E-2</v>
      </c>
      <c r="AE398" s="292"/>
      <c r="AF398" s="81">
        <f>SUM(H398+J398+L398+N398+P398+R398+T398+V398+X398+Z398+AB398+AD398)</f>
        <v>1.0000000000000002</v>
      </c>
      <c r="AG398" s="59">
        <f t="shared" si="61"/>
        <v>0</v>
      </c>
      <c r="AH398" s="290"/>
    </row>
    <row r="399" spans="1:34" s="78" customFormat="1" ht="36.75" customHeight="1">
      <c r="A399" s="774"/>
      <c r="B399" s="296" t="s">
        <v>444</v>
      </c>
      <c r="C399" s="294" t="s">
        <v>534</v>
      </c>
      <c r="D399" s="246">
        <v>0.2</v>
      </c>
      <c r="E399" s="295" t="s">
        <v>535</v>
      </c>
      <c r="F399" s="296" t="s">
        <v>526</v>
      </c>
      <c r="G399" s="295" t="s">
        <v>536</v>
      </c>
      <c r="H399" s="290"/>
      <c r="I399" s="291"/>
      <c r="J399" s="290"/>
      <c r="K399" s="291"/>
      <c r="L399" s="290"/>
      <c r="M399" s="291"/>
      <c r="N399" s="290">
        <v>0.25</v>
      </c>
      <c r="O399" s="291"/>
      <c r="P399" s="290"/>
      <c r="Q399" s="291"/>
      <c r="R399" s="290"/>
      <c r="S399" s="291"/>
      <c r="T399" s="290">
        <v>0.25</v>
      </c>
      <c r="U399" s="291"/>
      <c r="V399" s="290"/>
      <c r="W399" s="291"/>
      <c r="X399" s="290"/>
      <c r="Y399" s="291"/>
      <c r="Z399" s="290">
        <v>0.25</v>
      </c>
      <c r="AA399" s="292"/>
      <c r="AB399" s="290"/>
      <c r="AC399" s="291"/>
      <c r="AD399" s="290">
        <v>0.25</v>
      </c>
      <c r="AE399" s="292"/>
      <c r="AF399" s="81">
        <f>SUM(H399+J399+L399+N399+P399+R399+T399+V399+X399+Z399+AB399+AD399)</f>
        <v>1</v>
      </c>
      <c r="AG399" s="59">
        <f t="shared" si="61"/>
        <v>0</v>
      </c>
      <c r="AH399" s="290"/>
    </row>
    <row r="400" spans="1:34" s="78" customFormat="1" ht="36.75" customHeight="1" thickBot="1">
      <c r="A400" s="775"/>
      <c r="B400" s="296" t="s">
        <v>452</v>
      </c>
      <c r="C400" s="294" t="s">
        <v>537</v>
      </c>
      <c r="D400" s="50">
        <v>0.2</v>
      </c>
      <c r="E400" s="295" t="s">
        <v>538</v>
      </c>
      <c r="F400" s="296" t="s">
        <v>526</v>
      </c>
      <c r="G400" s="295" t="s">
        <v>539</v>
      </c>
      <c r="H400" s="290"/>
      <c r="I400" s="291"/>
      <c r="J400" s="290"/>
      <c r="K400" s="291"/>
      <c r="L400" s="290"/>
      <c r="M400" s="291"/>
      <c r="N400" s="290">
        <v>0.25</v>
      </c>
      <c r="O400" s="291"/>
      <c r="P400" s="290"/>
      <c r="Q400" s="291"/>
      <c r="R400" s="290"/>
      <c r="S400" s="291"/>
      <c r="T400" s="290">
        <v>0.25</v>
      </c>
      <c r="U400" s="291"/>
      <c r="V400" s="290"/>
      <c r="W400" s="291"/>
      <c r="X400" s="290"/>
      <c r="Y400" s="291"/>
      <c r="Z400" s="290">
        <v>0.25</v>
      </c>
      <c r="AA400" s="292"/>
      <c r="AB400" s="290"/>
      <c r="AC400" s="291"/>
      <c r="AD400" s="290">
        <v>0.25</v>
      </c>
      <c r="AE400" s="292"/>
      <c r="AF400" s="81">
        <f t="shared" ref="AF400" si="62">+H400+J400+L400+N400+P400+R400+T400+V400+X400+Z400+AB400+AD400</f>
        <v>1</v>
      </c>
      <c r="AG400" s="59">
        <f t="shared" si="61"/>
        <v>0</v>
      </c>
      <c r="AH400" s="290"/>
    </row>
    <row r="401" spans="1:34" ht="13.5" thickBot="1">
      <c r="A401" s="240">
        <f>+A396+A388+A378+A369</f>
        <v>1</v>
      </c>
      <c r="D401" s="580">
        <f>SUM(D396:D400)</f>
        <v>1</v>
      </c>
    </row>
    <row r="402" spans="1:34" s="2" customFormat="1" ht="65.25" customHeight="1" thickBot="1">
      <c r="A402" s="820"/>
      <c r="B402" s="821"/>
      <c r="C402" s="826" t="s">
        <v>41</v>
      </c>
      <c r="D402" s="827"/>
      <c r="E402" s="827"/>
      <c r="F402" s="827"/>
      <c r="G402" s="827"/>
      <c r="H402" s="827"/>
      <c r="I402" s="827"/>
      <c r="J402" s="827"/>
      <c r="K402" s="827"/>
      <c r="L402" s="827"/>
      <c r="M402" s="827"/>
      <c r="N402" s="827"/>
      <c r="O402" s="827"/>
      <c r="P402" s="827"/>
      <c r="Q402" s="827"/>
      <c r="R402" s="827"/>
      <c r="S402" s="827"/>
      <c r="T402" s="827"/>
      <c r="U402" s="827"/>
      <c r="V402" s="827"/>
      <c r="W402" s="827"/>
      <c r="X402" s="827"/>
      <c r="Y402" s="827"/>
      <c r="Z402" s="827"/>
      <c r="AA402" s="827"/>
      <c r="AB402" s="827"/>
      <c r="AC402" s="827"/>
      <c r="AD402" s="827"/>
      <c r="AE402" s="827"/>
      <c r="AF402" s="827"/>
      <c r="AG402" s="827"/>
      <c r="AH402" s="828"/>
    </row>
    <row r="403" spans="1:34" s="2" customFormat="1" ht="17.25" customHeight="1" thickBot="1">
      <c r="A403" s="822"/>
      <c r="B403" s="823"/>
      <c r="C403" s="650" t="s">
        <v>30</v>
      </c>
      <c r="D403" s="14"/>
      <c r="E403" s="653"/>
      <c r="F403" s="654"/>
      <c r="G403" s="654"/>
      <c r="H403" s="14"/>
      <c r="I403" s="15"/>
      <c r="J403" s="16"/>
      <c r="K403" s="16"/>
      <c r="L403" s="16"/>
      <c r="M403" s="16"/>
      <c r="N403" s="16"/>
      <c r="O403" s="16"/>
      <c r="P403" s="16"/>
      <c r="Q403" s="16"/>
      <c r="R403" s="16"/>
      <c r="S403" s="17"/>
      <c r="T403" s="829" t="s">
        <v>39</v>
      </c>
      <c r="U403" s="830"/>
      <c r="V403" s="830"/>
      <c r="W403" s="830"/>
      <c r="X403" s="830"/>
      <c r="Y403" s="830"/>
      <c r="Z403" s="830"/>
      <c r="AA403" s="830"/>
      <c r="AB403" s="830"/>
      <c r="AC403" s="830"/>
      <c r="AD403" s="830"/>
      <c r="AE403" s="830"/>
      <c r="AF403" s="830"/>
      <c r="AG403" s="830"/>
      <c r="AH403" s="831"/>
    </row>
    <row r="404" spans="1:34" s="2" customFormat="1" ht="15" customHeight="1" thickBot="1">
      <c r="A404" s="824"/>
      <c r="B404" s="825"/>
      <c r="C404" s="829" t="s">
        <v>36</v>
      </c>
      <c r="D404" s="830"/>
      <c r="E404" s="830"/>
      <c r="F404" s="830"/>
      <c r="G404" s="830"/>
      <c r="H404" s="830"/>
      <c r="I404" s="830"/>
      <c r="J404" s="830"/>
      <c r="K404" s="830"/>
      <c r="L404" s="830"/>
      <c r="M404" s="830"/>
      <c r="N404" s="830"/>
      <c r="O404" s="830"/>
      <c r="P404" s="830"/>
      <c r="Q404" s="830"/>
      <c r="R404" s="830"/>
      <c r="S404" s="830"/>
      <c r="T404" s="830"/>
      <c r="U404" s="830"/>
      <c r="V404" s="830"/>
      <c r="W404" s="830"/>
      <c r="X404" s="830"/>
      <c r="Y404" s="830"/>
      <c r="Z404" s="830"/>
      <c r="AA404" s="830"/>
      <c r="AB404" s="830"/>
      <c r="AC404" s="830"/>
      <c r="AD404" s="830"/>
      <c r="AE404" s="830"/>
      <c r="AF404" s="830"/>
      <c r="AG404" s="830"/>
      <c r="AH404" s="831"/>
    </row>
    <row r="405" spans="1:34" s="8" customFormat="1" ht="27" customHeight="1" thickBot="1">
      <c r="A405" s="6"/>
      <c r="B405" s="6"/>
      <c r="C405" s="651"/>
      <c r="D405" s="6"/>
      <c r="E405" s="651"/>
      <c r="F405" s="655"/>
      <c r="G405" s="655"/>
      <c r="H405" s="7"/>
      <c r="I405" s="7"/>
      <c r="J405" s="7"/>
      <c r="K405" s="7"/>
      <c r="AH405" s="689"/>
    </row>
    <row r="406" spans="1:34" s="8" customFormat="1" ht="15">
      <c r="A406" s="832" t="s">
        <v>29</v>
      </c>
      <c r="B406" s="833"/>
      <c r="C406" s="834" t="s">
        <v>14</v>
      </c>
      <c r="D406" s="835"/>
      <c r="E406" s="835"/>
      <c r="F406" s="835"/>
      <c r="G406" s="835"/>
      <c r="H406" s="835"/>
      <c r="I406" s="836"/>
      <c r="J406" s="837" t="s">
        <v>377</v>
      </c>
      <c r="K406" s="838"/>
      <c r="L406" s="838"/>
      <c r="M406" s="838"/>
      <c r="N406" s="838"/>
      <c r="O406" s="838"/>
      <c r="P406" s="838"/>
      <c r="Q406" s="838"/>
      <c r="R406" s="838"/>
      <c r="S406" s="838"/>
      <c r="T406" s="838"/>
      <c r="U406" s="838"/>
      <c r="V406" s="838"/>
      <c r="W406" s="838"/>
      <c r="X406" s="838"/>
      <c r="Y406" s="838"/>
      <c r="Z406" s="838"/>
      <c r="AA406" s="838"/>
      <c r="AB406" s="838"/>
      <c r="AC406" s="838"/>
      <c r="AD406" s="838"/>
      <c r="AE406" s="838"/>
      <c r="AF406" s="838"/>
      <c r="AG406" s="838"/>
      <c r="AH406" s="839"/>
    </row>
    <row r="407" spans="1:34" s="8" customFormat="1" ht="15">
      <c r="A407" s="840">
        <v>2015</v>
      </c>
      <c r="B407" s="841"/>
      <c r="C407" s="844" t="s">
        <v>0</v>
      </c>
      <c r="D407" s="845"/>
      <c r="E407" s="845"/>
      <c r="F407" s="845"/>
      <c r="G407" s="845"/>
      <c r="H407" s="845"/>
      <c r="I407" s="846"/>
      <c r="J407" s="847" t="s">
        <v>378</v>
      </c>
      <c r="K407" s="848"/>
      <c r="L407" s="848"/>
      <c r="M407" s="848"/>
      <c r="N407" s="848"/>
      <c r="O407" s="848"/>
      <c r="P407" s="848"/>
      <c r="Q407" s="848"/>
      <c r="R407" s="848"/>
      <c r="S407" s="848"/>
      <c r="T407" s="848"/>
      <c r="U407" s="848"/>
      <c r="V407" s="848"/>
      <c r="W407" s="848"/>
      <c r="X407" s="848"/>
      <c r="Y407" s="848"/>
      <c r="Z407" s="848"/>
      <c r="AA407" s="848"/>
      <c r="AB407" s="848"/>
      <c r="AC407" s="848"/>
      <c r="AD407" s="848"/>
      <c r="AE407" s="848"/>
      <c r="AF407" s="848"/>
      <c r="AG407" s="848"/>
      <c r="AH407" s="849"/>
    </row>
    <row r="408" spans="1:34" s="8" customFormat="1" ht="15.75" thickBot="1">
      <c r="A408" s="842"/>
      <c r="B408" s="843"/>
      <c r="C408" s="850" t="s">
        <v>1</v>
      </c>
      <c r="D408" s="851"/>
      <c r="E408" s="851"/>
      <c r="F408" s="851"/>
      <c r="G408" s="851"/>
      <c r="H408" s="851"/>
      <c r="I408" s="852"/>
      <c r="J408" s="853" t="s">
        <v>379</v>
      </c>
      <c r="K408" s="854"/>
      <c r="L408" s="854"/>
      <c r="M408" s="854"/>
      <c r="N408" s="854"/>
      <c r="O408" s="854"/>
      <c r="P408" s="854"/>
      <c r="Q408" s="854"/>
      <c r="R408" s="854"/>
      <c r="S408" s="854"/>
      <c r="T408" s="854"/>
      <c r="U408" s="854"/>
      <c r="V408" s="854"/>
      <c r="W408" s="854"/>
      <c r="X408" s="854"/>
      <c r="Y408" s="854"/>
      <c r="Z408" s="854"/>
      <c r="AA408" s="854"/>
      <c r="AB408" s="854"/>
      <c r="AC408" s="854"/>
      <c r="AD408" s="854"/>
      <c r="AE408" s="854"/>
      <c r="AF408" s="854"/>
      <c r="AG408" s="854"/>
      <c r="AH408" s="855"/>
    </row>
    <row r="409" spans="1:34" s="9" customFormat="1" ht="25.5" customHeight="1" thickBot="1">
      <c r="C409" s="78"/>
      <c r="E409" s="78"/>
      <c r="F409" s="78"/>
      <c r="G409" s="78"/>
      <c r="AH409" s="581"/>
    </row>
    <row r="410" spans="1:34" s="8" customFormat="1" ht="15.75" customHeight="1">
      <c r="A410" s="856" t="s">
        <v>26</v>
      </c>
      <c r="B410" s="859" t="s">
        <v>19</v>
      </c>
      <c r="C410" s="860"/>
      <c r="D410" s="1289" t="s">
        <v>380</v>
      </c>
      <c r="E410" s="1290"/>
      <c r="F410" s="1290"/>
      <c r="G410" s="1290"/>
      <c r="H410" s="1290"/>
      <c r="I410" s="1290"/>
      <c r="J410" s="1290"/>
      <c r="K410" s="1290"/>
      <c r="L410" s="1290"/>
      <c r="M410" s="1290"/>
      <c r="N410" s="1290"/>
      <c r="O410" s="1290"/>
      <c r="P410" s="1290"/>
      <c r="Q410" s="1290"/>
      <c r="R410" s="1290"/>
      <c r="S410" s="1291"/>
      <c r="T410" s="864" t="s">
        <v>25</v>
      </c>
      <c r="U410" s="865"/>
      <c r="V410" s="866"/>
      <c r="W410" s="873" t="s">
        <v>28</v>
      </c>
      <c r="X410" s="874"/>
      <c r="Y410" s="975" t="s">
        <v>381</v>
      </c>
      <c r="Z410" s="976"/>
      <c r="AA410" s="976"/>
      <c r="AB410" s="976"/>
      <c r="AC410" s="976"/>
      <c r="AD410" s="976"/>
      <c r="AE410" s="976"/>
      <c r="AF410" s="976"/>
      <c r="AG410" s="976"/>
      <c r="AH410" s="977"/>
    </row>
    <row r="411" spans="1:34" s="8" customFormat="1" ht="15.75" customHeight="1">
      <c r="A411" s="857"/>
      <c r="B411" s="883" t="s">
        <v>15</v>
      </c>
      <c r="C411" s="884"/>
      <c r="D411" s="1272" t="s">
        <v>382</v>
      </c>
      <c r="E411" s="1273"/>
      <c r="F411" s="1273"/>
      <c r="G411" s="1273"/>
      <c r="H411" s="1273"/>
      <c r="I411" s="1273"/>
      <c r="J411" s="1273"/>
      <c r="K411" s="1273"/>
      <c r="L411" s="1273"/>
      <c r="M411" s="1273"/>
      <c r="N411" s="1273"/>
      <c r="O411" s="1273"/>
      <c r="P411" s="1273"/>
      <c r="Q411" s="1273"/>
      <c r="R411" s="1273"/>
      <c r="S411" s="1274"/>
      <c r="T411" s="867"/>
      <c r="U411" s="868"/>
      <c r="V411" s="869"/>
      <c r="W411" s="875"/>
      <c r="X411" s="876"/>
      <c r="Y411" s="978"/>
      <c r="Z411" s="979"/>
      <c r="AA411" s="979"/>
      <c r="AB411" s="979"/>
      <c r="AC411" s="979"/>
      <c r="AD411" s="979"/>
      <c r="AE411" s="979"/>
      <c r="AF411" s="979"/>
      <c r="AG411" s="979"/>
      <c r="AH411" s="980"/>
    </row>
    <row r="412" spans="1:34" s="8" customFormat="1" ht="15.75" customHeight="1">
      <c r="A412" s="857"/>
      <c r="B412" s="883" t="s">
        <v>16</v>
      </c>
      <c r="C412" s="884"/>
      <c r="D412" s="1272" t="s">
        <v>383</v>
      </c>
      <c r="E412" s="1273"/>
      <c r="F412" s="1273"/>
      <c r="G412" s="1273"/>
      <c r="H412" s="1273"/>
      <c r="I412" s="1273"/>
      <c r="J412" s="1273"/>
      <c r="K412" s="1273"/>
      <c r="L412" s="1273"/>
      <c r="M412" s="1273"/>
      <c r="N412" s="1273"/>
      <c r="O412" s="1273"/>
      <c r="P412" s="1273"/>
      <c r="Q412" s="1273"/>
      <c r="R412" s="1273"/>
      <c r="S412" s="1274"/>
      <c r="T412" s="867"/>
      <c r="U412" s="868"/>
      <c r="V412" s="869"/>
      <c r="W412" s="888" t="s">
        <v>17</v>
      </c>
      <c r="X412" s="889"/>
      <c r="Y412" s="984" t="s">
        <v>384</v>
      </c>
      <c r="Z412" s="985"/>
      <c r="AA412" s="985"/>
      <c r="AB412" s="985"/>
      <c r="AC412" s="985"/>
      <c r="AD412" s="985"/>
      <c r="AE412" s="985"/>
      <c r="AF412" s="985"/>
      <c r="AG412" s="985"/>
      <c r="AH412" s="986"/>
    </row>
    <row r="413" spans="1:34" s="8" customFormat="1" ht="15.75" customHeight="1" thickBot="1">
      <c r="A413" s="858"/>
      <c r="B413" s="898" t="s">
        <v>18</v>
      </c>
      <c r="C413" s="899"/>
      <c r="D413" s="1275" t="s">
        <v>385</v>
      </c>
      <c r="E413" s="1276"/>
      <c r="F413" s="1276"/>
      <c r="G413" s="1276"/>
      <c r="H413" s="1276"/>
      <c r="I413" s="1276"/>
      <c r="J413" s="1276"/>
      <c r="K413" s="1276"/>
      <c r="L413" s="1276"/>
      <c r="M413" s="1276"/>
      <c r="N413" s="1276"/>
      <c r="O413" s="1276"/>
      <c r="P413" s="1276"/>
      <c r="Q413" s="1276"/>
      <c r="R413" s="1276"/>
      <c r="S413" s="1277"/>
      <c r="T413" s="870"/>
      <c r="U413" s="871"/>
      <c r="V413" s="872"/>
      <c r="W413" s="890"/>
      <c r="X413" s="891"/>
      <c r="Y413" s="987"/>
      <c r="Z413" s="988"/>
      <c r="AA413" s="988"/>
      <c r="AB413" s="988"/>
      <c r="AC413" s="988"/>
      <c r="AD413" s="988"/>
      <c r="AE413" s="988"/>
      <c r="AF413" s="988"/>
      <c r="AG413" s="988"/>
      <c r="AH413" s="989"/>
    </row>
    <row r="414" spans="1:34" s="8" customFormat="1" ht="15.75" customHeight="1" thickBot="1">
      <c r="A414" s="179"/>
      <c r="B414" s="179"/>
      <c r="C414" s="99"/>
      <c r="D414" s="179"/>
      <c r="E414" s="99"/>
      <c r="F414" s="99"/>
      <c r="G414" s="99"/>
      <c r="H414" s="179"/>
      <c r="I414" s="179"/>
      <c r="J414" s="179"/>
      <c r="K414" s="179"/>
      <c r="L414" s="179"/>
      <c r="M414" s="179"/>
      <c r="N414" s="179"/>
      <c r="O414" s="179"/>
      <c r="P414" s="179"/>
      <c r="Q414" s="179"/>
      <c r="R414" s="179"/>
      <c r="S414" s="179"/>
      <c r="T414" s="180"/>
      <c r="U414" s="180"/>
      <c r="V414" s="180"/>
      <c r="W414" s="181"/>
      <c r="X414" s="181"/>
      <c r="Y414" s="182"/>
      <c r="Z414" s="182"/>
      <c r="AA414" s="182"/>
      <c r="AB414" s="182"/>
      <c r="AC414" s="182"/>
      <c r="AD414" s="182"/>
      <c r="AE414" s="182"/>
      <c r="AF414" s="182"/>
      <c r="AG414" s="182"/>
      <c r="AH414" s="179"/>
    </row>
    <row r="415" spans="1:34" s="8" customFormat="1" ht="15.75" customHeight="1">
      <c r="A415" s="927" t="s">
        <v>1389</v>
      </c>
      <c r="B415" s="928"/>
      <c r="C415" s="928"/>
      <c r="D415" s="928"/>
      <c r="E415" s="928"/>
      <c r="F415" s="928"/>
      <c r="G415" s="928"/>
      <c r="H415" s="928"/>
      <c r="I415" s="928"/>
      <c r="J415" s="928"/>
      <c r="K415" s="928"/>
      <c r="L415" s="928"/>
      <c r="M415" s="928"/>
      <c r="N415" s="928"/>
      <c r="O415" s="928"/>
      <c r="P415" s="928"/>
      <c r="Q415" s="928"/>
      <c r="R415" s="928"/>
      <c r="S415" s="928"/>
      <c r="T415" s="928"/>
      <c r="U415" s="928"/>
      <c r="V415" s="928"/>
      <c r="W415" s="928"/>
      <c r="X415" s="928"/>
      <c r="Y415" s="928"/>
      <c r="Z415" s="928"/>
      <c r="AA415" s="928"/>
      <c r="AB415" s="928"/>
      <c r="AC415" s="928"/>
      <c r="AD415" s="928"/>
      <c r="AE415" s="928"/>
      <c r="AF415" s="928"/>
      <c r="AG415" s="928"/>
      <c r="AH415" s="1278"/>
    </row>
    <row r="416" spans="1:34" s="8" customFormat="1" ht="15.75" customHeight="1" thickBot="1">
      <c r="A416" s="1145" t="s">
        <v>22</v>
      </c>
      <c r="B416" s="1146"/>
      <c r="C416" s="1147"/>
      <c r="D416" s="568" t="s">
        <v>378</v>
      </c>
      <c r="E416" s="656"/>
      <c r="F416" s="656"/>
      <c r="G416" s="657"/>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690"/>
    </row>
    <row r="417" spans="1:34" s="8" customFormat="1" ht="27" customHeight="1" thickBot="1">
      <c r="A417" s="737" t="s">
        <v>37</v>
      </c>
      <c r="B417" s="737" t="s">
        <v>35</v>
      </c>
      <c r="C417" s="738" t="s">
        <v>31</v>
      </c>
      <c r="D417" s="738" t="s">
        <v>38</v>
      </c>
      <c r="E417" s="738" t="s">
        <v>33</v>
      </c>
      <c r="F417" s="739" t="s">
        <v>40</v>
      </c>
      <c r="G417" s="816" t="s">
        <v>34</v>
      </c>
      <c r="H417" s="744" t="s">
        <v>2</v>
      </c>
      <c r="I417" s="743"/>
      <c r="J417" s="744" t="s">
        <v>3</v>
      </c>
      <c r="K417" s="744"/>
      <c r="L417" s="742" t="s">
        <v>4</v>
      </c>
      <c r="M417" s="743"/>
      <c r="N417" s="744" t="s">
        <v>5</v>
      </c>
      <c r="O417" s="744"/>
      <c r="P417" s="742" t="s">
        <v>6</v>
      </c>
      <c r="Q417" s="743"/>
      <c r="R417" s="744" t="s">
        <v>7</v>
      </c>
      <c r="S417" s="744"/>
      <c r="T417" s="742" t="s">
        <v>8</v>
      </c>
      <c r="U417" s="743"/>
      <c r="V417" s="744" t="s">
        <v>9</v>
      </c>
      <c r="W417" s="744"/>
      <c r="X417" s="742" t="s">
        <v>10</v>
      </c>
      <c r="Y417" s="743"/>
      <c r="Z417" s="744" t="s">
        <v>11</v>
      </c>
      <c r="AA417" s="744"/>
      <c r="AB417" s="742" t="s">
        <v>12</v>
      </c>
      <c r="AC417" s="743"/>
      <c r="AD417" s="744" t="s">
        <v>13</v>
      </c>
      <c r="AE417" s="744"/>
      <c r="AF417" s="745" t="s">
        <v>20</v>
      </c>
      <c r="AG417" s="745" t="s">
        <v>21</v>
      </c>
      <c r="AH417" s="747" t="s">
        <v>27</v>
      </c>
    </row>
    <row r="418" spans="1:34" s="8" customFormat="1" ht="27" customHeight="1">
      <c r="A418" s="819"/>
      <c r="B418" s="819"/>
      <c r="C418" s="739"/>
      <c r="D418" s="739"/>
      <c r="E418" s="739"/>
      <c r="F418" s="1044"/>
      <c r="G418" s="1186"/>
      <c r="H418" s="64" t="s">
        <v>23</v>
      </c>
      <c r="I418" s="27" t="s">
        <v>24</v>
      </c>
      <c r="J418" s="26" t="s">
        <v>23</v>
      </c>
      <c r="K418" s="27" t="s">
        <v>24</v>
      </c>
      <c r="L418" s="26" t="s">
        <v>23</v>
      </c>
      <c r="M418" s="27" t="s">
        <v>24</v>
      </c>
      <c r="N418" s="26" t="s">
        <v>23</v>
      </c>
      <c r="O418" s="27" t="s">
        <v>24</v>
      </c>
      <c r="P418" s="26" t="s">
        <v>23</v>
      </c>
      <c r="Q418" s="27" t="s">
        <v>24</v>
      </c>
      <c r="R418" s="26" t="s">
        <v>23</v>
      </c>
      <c r="S418" s="27" t="s">
        <v>24</v>
      </c>
      <c r="T418" s="26" t="s">
        <v>23</v>
      </c>
      <c r="U418" s="27" t="s">
        <v>24</v>
      </c>
      <c r="V418" s="26" t="s">
        <v>23</v>
      </c>
      <c r="W418" s="27" t="s">
        <v>24</v>
      </c>
      <c r="X418" s="26" t="s">
        <v>23</v>
      </c>
      <c r="Y418" s="27" t="s">
        <v>24</v>
      </c>
      <c r="Z418" s="26" t="s">
        <v>23</v>
      </c>
      <c r="AA418" s="27" t="s">
        <v>24</v>
      </c>
      <c r="AB418" s="26" t="s">
        <v>23</v>
      </c>
      <c r="AC418" s="27" t="s">
        <v>24</v>
      </c>
      <c r="AD418" s="26" t="s">
        <v>23</v>
      </c>
      <c r="AE418" s="27" t="s">
        <v>24</v>
      </c>
      <c r="AF418" s="746"/>
      <c r="AG418" s="746"/>
      <c r="AH418" s="748"/>
    </row>
    <row r="419" spans="1:34" s="8" customFormat="1" ht="89.25">
      <c r="A419" s="964">
        <v>0.25</v>
      </c>
      <c r="B419" s="206" t="s">
        <v>429</v>
      </c>
      <c r="C419" s="184" t="s">
        <v>386</v>
      </c>
      <c r="D419" s="93">
        <v>0.5</v>
      </c>
      <c r="E419" s="563" t="s">
        <v>387</v>
      </c>
      <c r="F419" s="212">
        <v>625000</v>
      </c>
      <c r="G419" s="563" t="s">
        <v>388</v>
      </c>
      <c r="H419" s="196">
        <v>8.3299999999999999E-2</v>
      </c>
      <c r="I419" s="71"/>
      <c r="J419" s="196">
        <v>8.3299999999999999E-2</v>
      </c>
      <c r="K419" s="71"/>
      <c r="L419" s="196">
        <v>8.3299999999999999E-2</v>
      </c>
      <c r="M419" s="71"/>
      <c r="N419" s="196">
        <v>8.3299999999999999E-2</v>
      </c>
      <c r="O419" s="71"/>
      <c r="P419" s="196">
        <v>8.3299999999999999E-2</v>
      </c>
      <c r="Q419" s="71"/>
      <c r="R419" s="196">
        <v>8.3299999999999999E-2</v>
      </c>
      <c r="S419" s="71"/>
      <c r="T419" s="196">
        <v>8.3299999999999999E-2</v>
      </c>
      <c r="U419" s="71"/>
      <c r="V419" s="196">
        <v>8.3299999999999999E-2</v>
      </c>
      <c r="W419" s="71"/>
      <c r="X419" s="196">
        <v>8.3299999999999999E-2</v>
      </c>
      <c r="Y419" s="71"/>
      <c r="Z419" s="196">
        <v>8.3299999999999999E-2</v>
      </c>
      <c r="AA419" s="71"/>
      <c r="AB419" s="196">
        <v>8.3299999999999999E-2</v>
      </c>
      <c r="AC419" s="71"/>
      <c r="AD419" s="196">
        <v>8.3299999999999999E-2</v>
      </c>
      <c r="AE419" s="71"/>
      <c r="AF419" s="192">
        <f t="shared" ref="AF419:AG425" si="63">+H419+J419+L419+N419+P419+R419+T419+V419+X419+Z419+AB419+AD419</f>
        <v>0.99960000000000016</v>
      </c>
      <c r="AG419" s="110">
        <f t="shared" si="63"/>
        <v>0</v>
      </c>
      <c r="AH419" s="691"/>
    </row>
    <row r="420" spans="1:34" s="8" customFormat="1" ht="63.75">
      <c r="A420" s="1123"/>
      <c r="B420" s="206" t="s">
        <v>430</v>
      </c>
      <c r="C420" s="184" t="s">
        <v>389</v>
      </c>
      <c r="D420" s="93">
        <v>0.2</v>
      </c>
      <c r="E420" s="563" t="s">
        <v>390</v>
      </c>
      <c r="F420" s="212">
        <f>F419</f>
        <v>625000</v>
      </c>
      <c r="G420" s="563" t="s">
        <v>391</v>
      </c>
      <c r="H420" s="196">
        <v>8.3299999999999999E-2</v>
      </c>
      <c r="I420" s="71"/>
      <c r="J420" s="196">
        <v>8.3299999999999999E-2</v>
      </c>
      <c r="K420" s="71"/>
      <c r="L420" s="196">
        <v>8.3299999999999999E-2</v>
      </c>
      <c r="M420" s="71"/>
      <c r="N420" s="196">
        <v>8.3299999999999999E-2</v>
      </c>
      <c r="O420" s="71"/>
      <c r="P420" s="196">
        <v>8.3299999999999999E-2</v>
      </c>
      <c r="Q420" s="71"/>
      <c r="R420" s="196">
        <v>8.3299999999999999E-2</v>
      </c>
      <c r="S420" s="71"/>
      <c r="T420" s="196">
        <v>8.3299999999999999E-2</v>
      </c>
      <c r="U420" s="71"/>
      <c r="V420" s="196">
        <v>8.3299999999999999E-2</v>
      </c>
      <c r="W420" s="71"/>
      <c r="X420" s="196">
        <v>8.3299999999999999E-2</v>
      </c>
      <c r="Y420" s="71"/>
      <c r="Z420" s="196">
        <v>8.3299999999999999E-2</v>
      </c>
      <c r="AA420" s="71"/>
      <c r="AB420" s="196">
        <v>8.3299999999999999E-2</v>
      </c>
      <c r="AC420" s="71"/>
      <c r="AD420" s="196">
        <v>8.3299999999999999E-2</v>
      </c>
      <c r="AE420" s="71"/>
      <c r="AF420" s="192">
        <f t="shared" si="63"/>
        <v>0.99960000000000016</v>
      </c>
      <c r="AG420" s="110">
        <f t="shared" si="63"/>
        <v>0</v>
      </c>
      <c r="AH420" s="691"/>
    </row>
    <row r="421" spans="1:34" s="8" customFormat="1" ht="63.75">
      <c r="A421" s="1123"/>
      <c r="B421" s="206" t="s">
        <v>431</v>
      </c>
      <c r="C421" s="184" t="s">
        <v>392</v>
      </c>
      <c r="D421" s="93">
        <v>0.14000000000000001</v>
      </c>
      <c r="E421" s="563" t="s">
        <v>393</v>
      </c>
      <c r="F421" s="212">
        <f>F420</f>
        <v>625000</v>
      </c>
      <c r="G421" s="563" t="s">
        <v>394</v>
      </c>
      <c r="H421" s="196">
        <v>8.3299999999999999E-2</v>
      </c>
      <c r="I421" s="71"/>
      <c r="J421" s="196">
        <v>8.3299999999999999E-2</v>
      </c>
      <c r="K421" s="71"/>
      <c r="L421" s="196">
        <v>8.3299999999999999E-2</v>
      </c>
      <c r="M421" s="71"/>
      <c r="N421" s="196">
        <v>8.3299999999999999E-2</v>
      </c>
      <c r="O421" s="71"/>
      <c r="P421" s="196">
        <v>8.3299999999999999E-2</v>
      </c>
      <c r="Q421" s="71"/>
      <c r="R421" s="196">
        <v>8.3299999999999999E-2</v>
      </c>
      <c r="S421" s="71"/>
      <c r="T421" s="196">
        <v>8.3299999999999999E-2</v>
      </c>
      <c r="U421" s="71"/>
      <c r="V421" s="196">
        <v>8.3299999999999999E-2</v>
      </c>
      <c r="W421" s="71"/>
      <c r="X421" s="196">
        <v>8.3299999999999999E-2</v>
      </c>
      <c r="Y421" s="71"/>
      <c r="Z421" s="196">
        <v>8.3299999999999999E-2</v>
      </c>
      <c r="AA421" s="71"/>
      <c r="AB421" s="196">
        <v>8.3299999999999999E-2</v>
      </c>
      <c r="AC421" s="71"/>
      <c r="AD421" s="196">
        <v>8.3299999999999999E-2</v>
      </c>
      <c r="AE421" s="71"/>
      <c r="AF421" s="192">
        <f t="shared" si="63"/>
        <v>0.99960000000000016</v>
      </c>
      <c r="AG421" s="110">
        <f t="shared" si="63"/>
        <v>0</v>
      </c>
      <c r="AH421" s="691"/>
    </row>
    <row r="422" spans="1:34" s="8" customFormat="1" ht="76.5">
      <c r="A422" s="1123"/>
      <c r="B422" s="206" t="s">
        <v>432</v>
      </c>
      <c r="C422" s="184" t="s">
        <v>395</v>
      </c>
      <c r="D422" s="93">
        <v>0.05</v>
      </c>
      <c r="E422" s="563" t="s">
        <v>396</v>
      </c>
      <c r="F422" s="212">
        <f>F421</f>
        <v>625000</v>
      </c>
      <c r="G422" s="563" t="s">
        <v>397</v>
      </c>
      <c r="H422" s="70">
        <v>0</v>
      </c>
      <c r="I422" s="71"/>
      <c r="J422" s="70">
        <v>0.5</v>
      </c>
      <c r="K422" s="71"/>
      <c r="L422" s="70">
        <v>0</v>
      </c>
      <c r="M422" s="71"/>
      <c r="N422" s="70">
        <v>0</v>
      </c>
      <c r="O422" s="71"/>
      <c r="P422" s="70">
        <v>0</v>
      </c>
      <c r="Q422" s="71"/>
      <c r="R422" s="70">
        <v>0.5</v>
      </c>
      <c r="S422" s="71"/>
      <c r="T422" s="70">
        <v>0</v>
      </c>
      <c r="U422" s="71"/>
      <c r="V422" s="70">
        <v>0</v>
      </c>
      <c r="W422" s="71"/>
      <c r="X422" s="70">
        <v>0</v>
      </c>
      <c r="Y422" s="71"/>
      <c r="Z422" s="70">
        <v>0</v>
      </c>
      <c r="AA422" s="71"/>
      <c r="AB422" s="70">
        <v>0</v>
      </c>
      <c r="AC422" s="71"/>
      <c r="AD422" s="70">
        <v>0</v>
      </c>
      <c r="AE422" s="71"/>
      <c r="AF422" s="192">
        <f t="shared" si="63"/>
        <v>1</v>
      </c>
      <c r="AG422" s="110">
        <f t="shared" si="63"/>
        <v>0</v>
      </c>
      <c r="AH422" s="691"/>
    </row>
    <row r="423" spans="1:34" s="8" customFormat="1" ht="63" customHeight="1">
      <c r="A423" s="1123"/>
      <c r="B423" s="206" t="s">
        <v>433</v>
      </c>
      <c r="C423" s="184" t="s">
        <v>398</v>
      </c>
      <c r="D423" s="93">
        <v>0.05</v>
      </c>
      <c r="E423" s="563" t="s">
        <v>399</v>
      </c>
      <c r="F423" s="563">
        <v>0</v>
      </c>
      <c r="G423" s="563" t="s">
        <v>400</v>
      </c>
      <c r="H423" s="196">
        <v>8.3299999999999999E-2</v>
      </c>
      <c r="I423" s="71"/>
      <c r="J423" s="196">
        <v>8.3299999999999999E-2</v>
      </c>
      <c r="K423" s="71"/>
      <c r="L423" s="196">
        <v>8.3299999999999999E-2</v>
      </c>
      <c r="M423" s="71"/>
      <c r="N423" s="196">
        <v>8.3299999999999999E-2</v>
      </c>
      <c r="O423" s="71"/>
      <c r="P423" s="196">
        <v>8.3299999999999999E-2</v>
      </c>
      <c r="Q423" s="71"/>
      <c r="R423" s="196">
        <v>8.3299999999999999E-2</v>
      </c>
      <c r="S423" s="71"/>
      <c r="T423" s="196">
        <v>8.3299999999999999E-2</v>
      </c>
      <c r="U423" s="71"/>
      <c r="V423" s="196">
        <v>8.3299999999999999E-2</v>
      </c>
      <c r="W423" s="71"/>
      <c r="X423" s="196">
        <v>8.3299999999999999E-2</v>
      </c>
      <c r="Y423" s="71"/>
      <c r="Z423" s="196">
        <v>8.3299999999999999E-2</v>
      </c>
      <c r="AA423" s="71"/>
      <c r="AB423" s="196">
        <v>8.3299999999999999E-2</v>
      </c>
      <c r="AC423" s="71"/>
      <c r="AD423" s="196">
        <v>8.3299999999999999E-2</v>
      </c>
      <c r="AE423" s="71"/>
      <c r="AF423" s="192">
        <f t="shared" si="63"/>
        <v>0.99960000000000016</v>
      </c>
      <c r="AG423" s="110">
        <f t="shared" si="63"/>
        <v>0</v>
      </c>
      <c r="AH423" s="691"/>
    </row>
    <row r="424" spans="1:34" s="8" customFormat="1" ht="102">
      <c r="A424" s="1123"/>
      <c r="B424" s="206" t="s">
        <v>434</v>
      </c>
      <c r="C424" s="184" t="s">
        <v>401</v>
      </c>
      <c r="D424" s="93">
        <v>0.01</v>
      </c>
      <c r="E424" s="563" t="s">
        <v>402</v>
      </c>
      <c r="F424" s="563">
        <v>0</v>
      </c>
      <c r="G424" s="563" t="s">
        <v>403</v>
      </c>
      <c r="H424" s="70">
        <v>0</v>
      </c>
      <c r="I424" s="71"/>
      <c r="J424" s="70">
        <v>1</v>
      </c>
      <c r="K424" s="71"/>
      <c r="L424" s="70">
        <v>0</v>
      </c>
      <c r="M424" s="71"/>
      <c r="N424" s="70">
        <v>0</v>
      </c>
      <c r="O424" s="71"/>
      <c r="P424" s="70">
        <v>0</v>
      </c>
      <c r="Q424" s="71"/>
      <c r="R424" s="70">
        <v>0</v>
      </c>
      <c r="S424" s="71"/>
      <c r="T424" s="70">
        <v>0</v>
      </c>
      <c r="U424" s="71"/>
      <c r="V424" s="70">
        <v>0</v>
      </c>
      <c r="W424" s="71"/>
      <c r="X424" s="70">
        <v>0</v>
      </c>
      <c r="Y424" s="71"/>
      <c r="Z424" s="70">
        <v>0</v>
      </c>
      <c r="AA424" s="71"/>
      <c r="AB424" s="70">
        <v>0</v>
      </c>
      <c r="AC424" s="71"/>
      <c r="AD424" s="70">
        <v>0</v>
      </c>
      <c r="AE424" s="71"/>
      <c r="AF424" s="192">
        <f t="shared" si="63"/>
        <v>1</v>
      </c>
      <c r="AG424" s="110">
        <f t="shared" si="63"/>
        <v>0</v>
      </c>
      <c r="AH424" s="691"/>
    </row>
    <row r="425" spans="1:34" s="8" customFormat="1" ht="51">
      <c r="A425" s="1123"/>
      <c r="B425" s="206" t="s">
        <v>455</v>
      </c>
      <c r="C425" s="184" t="s">
        <v>404</v>
      </c>
      <c r="D425" s="93">
        <v>0.05</v>
      </c>
      <c r="E425" s="563" t="s">
        <v>405</v>
      </c>
      <c r="F425" s="563">
        <v>0</v>
      </c>
      <c r="G425" s="563" t="s">
        <v>406</v>
      </c>
      <c r="H425" s="196">
        <v>8.3299999999999999E-2</v>
      </c>
      <c r="I425" s="71"/>
      <c r="J425" s="196">
        <v>8.3299999999999999E-2</v>
      </c>
      <c r="K425" s="71"/>
      <c r="L425" s="196">
        <v>8.3299999999999999E-2</v>
      </c>
      <c r="M425" s="71"/>
      <c r="N425" s="196">
        <v>8.3299999999999999E-2</v>
      </c>
      <c r="O425" s="71"/>
      <c r="P425" s="196">
        <v>8.3299999999999999E-2</v>
      </c>
      <c r="Q425" s="71"/>
      <c r="R425" s="196">
        <v>8.3299999999999999E-2</v>
      </c>
      <c r="S425" s="71"/>
      <c r="T425" s="196">
        <v>8.3299999999999999E-2</v>
      </c>
      <c r="U425" s="71"/>
      <c r="V425" s="196">
        <v>8.3299999999999999E-2</v>
      </c>
      <c r="W425" s="71"/>
      <c r="X425" s="196">
        <v>8.3299999999999999E-2</v>
      </c>
      <c r="Y425" s="71"/>
      <c r="Z425" s="196">
        <v>8.3299999999999999E-2</v>
      </c>
      <c r="AA425" s="71"/>
      <c r="AB425" s="196">
        <v>8.3299999999999999E-2</v>
      </c>
      <c r="AC425" s="71"/>
      <c r="AD425" s="196">
        <v>8.3299999999999999E-2</v>
      </c>
      <c r="AE425" s="71"/>
      <c r="AF425" s="192">
        <f t="shared" si="63"/>
        <v>0.99960000000000016</v>
      </c>
      <c r="AG425" s="110">
        <f>+I425+K425+M425+O425+Q425+S425+U425+W425+Y425+AA425+AC425+AE425</f>
        <v>0</v>
      </c>
      <c r="AH425" s="691"/>
    </row>
    <row r="426" spans="1:34" s="8" customFormat="1" ht="15.75" customHeight="1">
      <c r="A426" s="179"/>
      <c r="B426" s="179"/>
      <c r="C426" s="99"/>
      <c r="D426" s="241">
        <f>SUM(D419:D425)</f>
        <v>1</v>
      </c>
      <c r="E426" s="99"/>
      <c r="F426" s="99"/>
      <c r="G426" s="99"/>
      <c r="H426" s="179"/>
      <c r="I426" s="179"/>
      <c r="J426" s="179"/>
      <c r="K426" s="179"/>
      <c r="L426" s="179"/>
      <c r="M426" s="179"/>
      <c r="N426" s="179"/>
      <c r="O426" s="179"/>
      <c r="P426" s="179"/>
      <c r="Q426" s="179"/>
      <c r="R426" s="179"/>
      <c r="S426" s="179"/>
      <c r="T426" s="179"/>
      <c r="U426" s="179"/>
      <c r="V426" s="179"/>
      <c r="W426" s="183"/>
      <c r="X426" s="183"/>
      <c r="Y426" s="182"/>
      <c r="Z426" s="182"/>
      <c r="AA426" s="182"/>
      <c r="AB426" s="182"/>
      <c r="AC426" s="182"/>
      <c r="AD426" s="182"/>
      <c r="AE426" s="182"/>
      <c r="AF426" s="182"/>
      <c r="AG426" s="182"/>
      <c r="AH426" s="179"/>
    </row>
    <row r="427" spans="1:34" s="9" customFormat="1" ht="30" customHeight="1" thickBot="1">
      <c r="C427" s="78"/>
      <c r="E427" s="78"/>
      <c r="F427" s="78"/>
      <c r="G427" s="78"/>
      <c r="AH427" s="581"/>
    </row>
    <row r="428" spans="1:34" s="9" customFormat="1" ht="15.75" customHeight="1">
      <c r="A428" s="727" t="s">
        <v>189</v>
      </c>
      <c r="B428" s="728"/>
      <c r="C428" s="729"/>
      <c r="D428" s="727" t="s">
        <v>407</v>
      </c>
      <c r="E428" s="728"/>
      <c r="F428" s="728"/>
      <c r="G428" s="728"/>
      <c r="H428" s="728"/>
      <c r="I428" s="728"/>
      <c r="J428" s="728"/>
      <c r="K428" s="728"/>
      <c r="L428" s="728"/>
      <c r="M428" s="728"/>
      <c r="N428" s="728"/>
      <c r="O428" s="728"/>
      <c r="P428" s="728"/>
      <c r="Q428" s="728"/>
      <c r="R428" s="728"/>
      <c r="S428" s="728"/>
      <c r="T428" s="728"/>
      <c r="U428" s="728"/>
      <c r="V428" s="728"/>
      <c r="W428" s="728"/>
      <c r="X428" s="728"/>
      <c r="Y428" s="728"/>
      <c r="Z428" s="728"/>
      <c r="AA428" s="728"/>
      <c r="AB428" s="728"/>
      <c r="AC428" s="728"/>
      <c r="AD428" s="728"/>
      <c r="AE428" s="728"/>
      <c r="AF428" s="728"/>
      <c r="AG428" s="728"/>
      <c r="AH428" s="729"/>
    </row>
    <row r="429" spans="1:34" s="9" customFormat="1" ht="15.75" customHeight="1" thickBot="1">
      <c r="A429" s="1145" t="s">
        <v>22</v>
      </c>
      <c r="B429" s="1146"/>
      <c r="C429" s="1147"/>
      <c r="D429" s="568" t="s">
        <v>378</v>
      </c>
      <c r="E429" s="656"/>
      <c r="F429" s="656"/>
      <c r="G429" s="657"/>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690"/>
    </row>
    <row r="430" spans="1:34" s="78" customFormat="1" ht="13.5" customHeight="1" thickBot="1">
      <c r="A430" s="737" t="s">
        <v>37</v>
      </c>
      <c r="B430" s="737" t="s">
        <v>35</v>
      </c>
      <c r="C430" s="738" t="s">
        <v>31</v>
      </c>
      <c r="D430" s="738" t="s">
        <v>38</v>
      </c>
      <c r="E430" s="738" t="s">
        <v>33</v>
      </c>
      <c r="F430" s="739" t="s">
        <v>40</v>
      </c>
      <c r="G430" s="816" t="s">
        <v>34</v>
      </c>
      <c r="H430" s="744" t="s">
        <v>2</v>
      </c>
      <c r="I430" s="743"/>
      <c r="J430" s="744" t="s">
        <v>3</v>
      </c>
      <c r="K430" s="744"/>
      <c r="L430" s="742" t="s">
        <v>4</v>
      </c>
      <c r="M430" s="743"/>
      <c r="N430" s="744" t="s">
        <v>5</v>
      </c>
      <c r="O430" s="744"/>
      <c r="P430" s="742" t="s">
        <v>6</v>
      </c>
      <c r="Q430" s="743"/>
      <c r="R430" s="744" t="s">
        <v>7</v>
      </c>
      <c r="S430" s="744"/>
      <c r="T430" s="742" t="s">
        <v>8</v>
      </c>
      <c r="U430" s="743"/>
      <c r="V430" s="744" t="s">
        <v>9</v>
      </c>
      <c r="W430" s="744"/>
      <c r="X430" s="742" t="s">
        <v>10</v>
      </c>
      <c r="Y430" s="743"/>
      <c r="Z430" s="744" t="s">
        <v>11</v>
      </c>
      <c r="AA430" s="744"/>
      <c r="AB430" s="742" t="s">
        <v>12</v>
      </c>
      <c r="AC430" s="743"/>
      <c r="AD430" s="744" t="s">
        <v>13</v>
      </c>
      <c r="AE430" s="744"/>
      <c r="AF430" s="745" t="s">
        <v>20</v>
      </c>
      <c r="AG430" s="745" t="s">
        <v>21</v>
      </c>
      <c r="AH430" s="747" t="s">
        <v>27</v>
      </c>
    </row>
    <row r="431" spans="1:34" s="78" customFormat="1" ht="27" customHeight="1" thickBot="1">
      <c r="A431" s="819"/>
      <c r="B431" s="819"/>
      <c r="C431" s="739"/>
      <c r="D431" s="739"/>
      <c r="E431" s="739"/>
      <c r="F431" s="1044"/>
      <c r="G431" s="1186"/>
      <c r="H431" s="64" t="s">
        <v>23</v>
      </c>
      <c r="I431" s="27" t="s">
        <v>24</v>
      </c>
      <c r="J431" s="26" t="s">
        <v>23</v>
      </c>
      <c r="K431" s="27" t="s">
        <v>24</v>
      </c>
      <c r="L431" s="26" t="s">
        <v>23</v>
      </c>
      <c r="M431" s="27" t="s">
        <v>24</v>
      </c>
      <c r="N431" s="26" t="s">
        <v>23</v>
      </c>
      <c r="O431" s="27" t="s">
        <v>24</v>
      </c>
      <c r="P431" s="26" t="s">
        <v>23</v>
      </c>
      <c r="Q431" s="27" t="s">
        <v>24</v>
      </c>
      <c r="R431" s="26" t="s">
        <v>23</v>
      </c>
      <c r="S431" s="27" t="s">
        <v>24</v>
      </c>
      <c r="T431" s="26" t="s">
        <v>23</v>
      </c>
      <c r="U431" s="27" t="s">
        <v>24</v>
      </c>
      <c r="V431" s="26" t="s">
        <v>23</v>
      </c>
      <c r="W431" s="27" t="s">
        <v>24</v>
      </c>
      <c r="X431" s="26" t="s">
        <v>23</v>
      </c>
      <c r="Y431" s="27" t="s">
        <v>24</v>
      </c>
      <c r="Z431" s="26" t="s">
        <v>23</v>
      </c>
      <c r="AA431" s="27" t="s">
        <v>24</v>
      </c>
      <c r="AB431" s="26" t="s">
        <v>23</v>
      </c>
      <c r="AC431" s="27" t="s">
        <v>24</v>
      </c>
      <c r="AD431" s="26" t="s">
        <v>23</v>
      </c>
      <c r="AE431" s="27" t="s">
        <v>24</v>
      </c>
      <c r="AF431" s="746"/>
      <c r="AG431" s="746"/>
      <c r="AH431" s="748"/>
    </row>
    <row r="432" spans="1:34" s="78" customFormat="1" ht="80.25" customHeight="1">
      <c r="A432" s="1292">
        <v>0.2</v>
      </c>
      <c r="B432" s="73" t="s">
        <v>435</v>
      </c>
      <c r="C432" s="189" t="s">
        <v>408</v>
      </c>
      <c r="D432" s="49">
        <v>0.12</v>
      </c>
      <c r="E432" s="562" t="s">
        <v>409</v>
      </c>
      <c r="F432" s="562" t="s">
        <v>410</v>
      </c>
      <c r="G432" s="186">
        <v>42005</v>
      </c>
      <c r="H432" s="112">
        <v>0.09</v>
      </c>
      <c r="I432" s="113"/>
      <c r="J432" s="112">
        <v>0.09</v>
      </c>
      <c r="K432" s="113"/>
      <c r="L432" s="112">
        <v>0.09</v>
      </c>
      <c r="M432" s="113"/>
      <c r="N432" s="112">
        <v>0.09</v>
      </c>
      <c r="O432" s="113"/>
      <c r="P432" s="112">
        <v>0.09</v>
      </c>
      <c r="Q432" s="113"/>
      <c r="R432" s="112">
        <v>0.09</v>
      </c>
      <c r="S432" s="113"/>
      <c r="T432" s="112">
        <v>0.09</v>
      </c>
      <c r="U432" s="113"/>
      <c r="V432" s="112">
        <v>0.09</v>
      </c>
      <c r="W432" s="113"/>
      <c r="X432" s="112">
        <v>0.09</v>
      </c>
      <c r="Y432" s="113"/>
      <c r="Z432" s="112">
        <v>0.09</v>
      </c>
      <c r="AA432" s="113"/>
      <c r="AB432" s="112">
        <v>0.05</v>
      </c>
      <c r="AC432" s="113"/>
      <c r="AD432" s="112">
        <v>0.05</v>
      </c>
      <c r="AE432" s="113"/>
      <c r="AF432" s="191">
        <f t="shared" ref="AF432:AG438" si="64">+H432+J432+L432+N432+P432+R432+T432+V432+X432+Z432+AB432+AD432</f>
        <v>0.99999999999999989</v>
      </c>
      <c r="AG432" s="160">
        <f t="shared" si="64"/>
        <v>0</v>
      </c>
      <c r="AH432" s="707"/>
    </row>
    <row r="433" spans="1:34" s="78" customFormat="1" ht="99" customHeight="1">
      <c r="A433" s="1293"/>
      <c r="B433" s="67" t="s">
        <v>436</v>
      </c>
      <c r="C433" s="190" t="s">
        <v>411</v>
      </c>
      <c r="D433" s="40">
        <v>0.12</v>
      </c>
      <c r="E433" s="563" t="s">
        <v>409</v>
      </c>
      <c r="F433" s="563" t="s">
        <v>410</v>
      </c>
      <c r="G433" s="185">
        <v>42005</v>
      </c>
      <c r="H433" s="70"/>
      <c r="I433" s="71"/>
      <c r="J433" s="70"/>
      <c r="K433" s="71"/>
      <c r="L433" s="70"/>
      <c r="M433" s="71"/>
      <c r="N433" s="70">
        <v>0.3</v>
      </c>
      <c r="O433" s="71"/>
      <c r="P433" s="70">
        <v>0.3</v>
      </c>
      <c r="Q433" s="71"/>
      <c r="R433" s="70">
        <v>0.4</v>
      </c>
      <c r="S433" s="71"/>
      <c r="T433" s="70"/>
      <c r="U433" s="71"/>
      <c r="V433" s="70"/>
      <c r="W433" s="71"/>
      <c r="X433" s="70"/>
      <c r="Y433" s="71"/>
      <c r="Z433" s="70"/>
      <c r="AA433" s="71"/>
      <c r="AB433" s="70"/>
      <c r="AC433" s="71"/>
      <c r="AD433" s="70"/>
      <c r="AE433" s="71"/>
      <c r="AF433" s="192">
        <f t="shared" si="64"/>
        <v>1</v>
      </c>
      <c r="AG433" s="72">
        <f t="shared" si="64"/>
        <v>0</v>
      </c>
      <c r="AH433" s="696"/>
    </row>
    <row r="434" spans="1:34" s="78" customFormat="1" ht="66" customHeight="1">
      <c r="A434" s="1293"/>
      <c r="B434" s="67" t="s">
        <v>437</v>
      </c>
      <c r="C434" s="190" t="s">
        <v>412</v>
      </c>
      <c r="D434" s="40">
        <v>0.2</v>
      </c>
      <c r="E434" s="563" t="s">
        <v>413</v>
      </c>
      <c r="F434" s="563" t="s">
        <v>414</v>
      </c>
      <c r="G434" s="185">
        <v>42005</v>
      </c>
      <c r="H434" s="70"/>
      <c r="I434" s="71"/>
      <c r="J434" s="70">
        <v>0.1</v>
      </c>
      <c r="K434" s="71"/>
      <c r="L434" s="70">
        <v>0.1</v>
      </c>
      <c r="M434" s="71"/>
      <c r="N434" s="70">
        <v>0.1</v>
      </c>
      <c r="O434" s="71"/>
      <c r="P434" s="70">
        <v>0.4</v>
      </c>
      <c r="Q434" s="71"/>
      <c r="R434" s="70">
        <v>0.1</v>
      </c>
      <c r="S434" s="71"/>
      <c r="T434" s="70">
        <v>0.1</v>
      </c>
      <c r="U434" s="71"/>
      <c r="V434" s="70">
        <v>0.1</v>
      </c>
      <c r="W434" s="71"/>
      <c r="X434" s="70"/>
      <c r="Y434" s="71"/>
      <c r="Z434" s="70">
        <v>0</v>
      </c>
      <c r="AA434" s="71"/>
      <c r="AB434" s="70"/>
      <c r="AC434" s="71"/>
      <c r="AD434" s="70"/>
      <c r="AE434" s="71"/>
      <c r="AF434" s="192">
        <f t="shared" si="64"/>
        <v>1</v>
      </c>
      <c r="AG434" s="72"/>
      <c r="AH434" s="696"/>
    </row>
    <row r="435" spans="1:34" s="78" customFormat="1" ht="126.75" customHeight="1">
      <c r="A435" s="1293"/>
      <c r="B435" s="67" t="s">
        <v>438</v>
      </c>
      <c r="C435" s="190" t="s">
        <v>415</v>
      </c>
      <c r="D435" s="40">
        <v>0.3</v>
      </c>
      <c r="E435" s="563" t="s">
        <v>416</v>
      </c>
      <c r="F435" s="563" t="s">
        <v>417</v>
      </c>
      <c r="G435" s="185">
        <v>42005</v>
      </c>
      <c r="H435" s="70">
        <v>0.08</v>
      </c>
      <c r="I435" s="71"/>
      <c r="J435" s="70">
        <v>0.08</v>
      </c>
      <c r="K435" s="71"/>
      <c r="L435" s="70">
        <v>0.08</v>
      </c>
      <c r="M435" s="71"/>
      <c r="N435" s="70">
        <v>0.08</v>
      </c>
      <c r="O435" s="71"/>
      <c r="P435" s="70">
        <v>0.08</v>
      </c>
      <c r="Q435" s="71"/>
      <c r="R435" s="70">
        <v>0.08</v>
      </c>
      <c r="S435" s="71"/>
      <c r="T435" s="70">
        <v>0.08</v>
      </c>
      <c r="U435" s="71"/>
      <c r="V435" s="70">
        <v>0.08</v>
      </c>
      <c r="W435" s="71"/>
      <c r="X435" s="70">
        <v>0.08</v>
      </c>
      <c r="Y435" s="71"/>
      <c r="Z435" s="70">
        <v>0.08</v>
      </c>
      <c r="AA435" s="71"/>
      <c r="AB435" s="70">
        <v>0.08</v>
      </c>
      <c r="AC435" s="71"/>
      <c r="AD435" s="70">
        <v>0.12</v>
      </c>
      <c r="AE435" s="71"/>
      <c r="AF435" s="192">
        <f t="shared" si="64"/>
        <v>0.99999999999999989</v>
      </c>
      <c r="AG435" s="72">
        <f t="shared" si="64"/>
        <v>0</v>
      </c>
      <c r="AH435" s="696"/>
    </row>
    <row r="436" spans="1:34" s="78" customFormat="1" ht="82.5" customHeight="1">
      <c r="A436" s="1293"/>
      <c r="B436" s="67" t="s">
        <v>448</v>
      </c>
      <c r="C436" s="190" t="s">
        <v>418</v>
      </c>
      <c r="D436" s="40">
        <v>0.12</v>
      </c>
      <c r="E436" s="563" t="s">
        <v>419</v>
      </c>
      <c r="F436" s="563" t="s">
        <v>420</v>
      </c>
      <c r="G436" s="185">
        <v>42005</v>
      </c>
      <c r="H436" s="70"/>
      <c r="I436" s="71"/>
      <c r="J436" s="70"/>
      <c r="K436" s="71"/>
      <c r="L436" s="70">
        <v>0.2</v>
      </c>
      <c r="M436" s="71"/>
      <c r="N436" s="70"/>
      <c r="O436" s="71"/>
      <c r="P436" s="70"/>
      <c r="Q436" s="71"/>
      <c r="R436" s="70">
        <v>0.2</v>
      </c>
      <c r="S436" s="71"/>
      <c r="T436" s="70"/>
      <c r="U436" s="71"/>
      <c r="V436" s="70"/>
      <c r="W436" s="71"/>
      <c r="X436" s="70">
        <v>0.2</v>
      </c>
      <c r="Y436" s="71"/>
      <c r="Z436" s="70"/>
      <c r="AA436" s="71"/>
      <c r="AB436" s="70">
        <v>0.2</v>
      </c>
      <c r="AC436" s="71"/>
      <c r="AD436" s="70">
        <v>0.2</v>
      </c>
      <c r="AE436" s="71"/>
      <c r="AF436" s="192">
        <f t="shared" si="64"/>
        <v>1</v>
      </c>
      <c r="AG436" s="72"/>
      <c r="AH436" s="696"/>
    </row>
    <row r="437" spans="1:34" s="78" customFormat="1" ht="120" customHeight="1">
      <c r="A437" s="1293"/>
      <c r="B437" s="67" t="s">
        <v>449</v>
      </c>
      <c r="C437" s="190" t="s">
        <v>421</v>
      </c>
      <c r="D437" s="40">
        <v>0.04</v>
      </c>
      <c r="E437" s="563" t="s">
        <v>422</v>
      </c>
      <c r="F437" s="563" t="s">
        <v>423</v>
      </c>
      <c r="G437" s="185">
        <v>42005</v>
      </c>
      <c r="H437" s="70"/>
      <c r="I437" s="71"/>
      <c r="J437" s="70"/>
      <c r="K437" s="71"/>
      <c r="L437" s="70">
        <v>0.2</v>
      </c>
      <c r="M437" s="71"/>
      <c r="N437" s="70"/>
      <c r="O437" s="71"/>
      <c r="P437" s="70">
        <v>0.2</v>
      </c>
      <c r="Q437" s="71"/>
      <c r="R437" s="70"/>
      <c r="S437" s="71"/>
      <c r="T437" s="70"/>
      <c r="U437" s="71"/>
      <c r="V437" s="70">
        <v>0.3</v>
      </c>
      <c r="W437" s="71"/>
      <c r="X437" s="70"/>
      <c r="Y437" s="71"/>
      <c r="Z437" s="70"/>
      <c r="AA437" s="71"/>
      <c r="AB437" s="70"/>
      <c r="AC437" s="71"/>
      <c r="AD437" s="70">
        <v>0.3</v>
      </c>
      <c r="AE437" s="71"/>
      <c r="AF437" s="192">
        <f t="shared" si="64"/>
        <v>1</v>
      </c>
      <c r="AG437" s="72">
        <f t="shared" si="64"/>
        <v>0</v>
      </c>
      <c r="AH437" s="696"/>
    </row>
    <row r="438" spans="1:34" s="78" customFormat="1" ht="37.5" customHeight="1" thickBot="1">
      <c r="A438" s="1294"/>
      <c r="B438" s="68" t="s">
        <v>450</v>
      </c>
      <c r="C438" s="188" t="s">
        <v>424</v>
      </c>
      <c r="D438" s="50">
        <v>0.1</v>
      </c>
      <c r="E438" s="46" t="s">
        <v>425</v>
      </c>
      <c r="F438" s="46" t="s">
        <v>426</v>
      </c>
      <c r="G438" s="187">
        <v>42006</v>
      </c>
      <c r="H438" s="83"/>
      <c r="I438" s="84"/>
      <c r="J438" s="83"/>
      <c r="K438" s="84"/>
      <c r="L438" s="83">
        <v>0.2</v>
      </c>
      <c r="M438" s="84"/>
      <c r="N438" s="83"/>
      <c r="O438" s="84"/>
      <c r="P438" s="83"/>
      <c r="Q438" s="84"/>
      <c r="R438" s="83">
        <v>0.4</v>
      </c>
      <c r="S438" s="84"/>
      <c r="T438" s="83"/>
      <c r="U438" s="84"/>
      <c r="V438" s="83"/>
      <c r="W438" s="84"/>
      <c r="X438" s="83">
        <v>0.2</v>
      </c>
      <c r="Y438" s="84"/>
      <c r="Z438" s="83"/>
      <c r="AA438" s="84"/>
      <c r="AB438" s="83"/>
      <c r="AC438" s="84"/>
      <c r="AD438" s="83">
        <v>0.2</v>
      </c>
      <c r="AE438" s="84"/>
      <c r="AF438" s="193">
        <f t="shared" si="64"/>
        <v>1</v>
      </c>
      <c r="AG438" s="86">
        <f t="shared" si="64"/>
        <v>0</v>
      </c>
      <c r="AH438" s="697"/>
    </row>
    <row r="439" spans="1:34" ht="13.5" thickBot="1">
      <c r="A439" s="240"/>
      <c r="D439" s="240">
        <f>SUM(D432:D438)</f>
        <v>1</v>
      </c>
    </row>
    <row r="440" spans="1:34" ht="15">
      <c r="A440" s="727" t="s">
        <v>195</v>
      </c>
      <c r="B440" s="728"/>
      <c r="C440" s="729"/>
      <c r="D440" s="730" t="s">
        <v>1424</v>
      </c>
      <c r="E440" s="731"/>
      <c r="F440" s="731"/>
      <c r="G440" s="731"/>
      <c r="H440" s="731"/>
      <c r="I440" s="731"/>
      <c r="J440" s="731"/>
      <c r="K440" s="731"/>
      <c r="L440" s="731"/>
      <c r="M440" s="731"/>
      <c r="N440" s="731"/>
      <c r="O440" s="731"/>
      <c r="P440" s="731"/>
      <c r="Q440" s="731"/>
      <c r="R440" s="731"/>
      <c r="S440" s="731"/>
      <c r="T440" s="731"/>
      <c r="U440" s="731"/>
      <c r="V440" s="731"/>
      <c r="W440" s="731"/>
      <c r="X440" s="731"/>
      <c r="Y440" s="731"/>
      <c r="Z440" s="731"/>
      <c r="AA440" s="731"/>
      <c r="AB440" s="731"/>
      <c r="AC440" s="731"/>
      <c r="AD440" s="731"/>
      <c r="AE440" s="731"/>
      <c r="AF440" s="731"/>
      <c r="AG440" s="731"/>
      <c r="AH440" s="732"/>
    </row>
    <row r="441" spans="1:34" ht="15.75" thickBot="1">
      <c r="A441" s="733" t="s">
        <v>22</v>
      </c>
      <c r="B441" s="734"/>
      <c r="C441" s="735"/>
      <c r="D441" s="725" t="s">
        <v>1425</v>
      </c>
      <c r="E441" s="726"/>
      <c r="F441" s="726"/>
      <c r="G441" s="726"/>
      <c r="H441" s="726"/>
      <c r="I441" s="726"/>
      <c r="J441" s="726"/>
      <c r="K441" s="726"/>
      <c r="L441" s="726"/>
      <c r="M441" s="726"/>
      <c r="N441" s="726"/>
      <c r="O441" s="726"/>
      <c r="P441" s="726"/>
      <c r="Q441" s="726"/>
      <c r="R441" s="726"/>
      <c r="S441" s="726"/>
      <c r="T441" s="726"/>
      <c r="U441" s="726"/>
      <c r="V441" s="726"/>
      <c r="W441" s="726"/>
      <c r="X441" s="726"/>
      <c r="Y441" s="726"/>
      <c r="Z441" s="726"/>
      <c r="AA441" s="726"/>
      <c r="AB441" s="726"/>
      <c r="AC441" s="726"/>
      <c r="AD441" s="726"/>
      <c r="AE441" s="726"/>
      <c r="AF441" s="726"/>
      <c r="AG441" s="726"/>
      <c r="AH441" s="736"/>
    </row>
    <row r="442" spans="1:34" ht="13.5" thickBot="1">
      <c r="A442" s="737" t="s">
        <v>37</v>
      </c>
      <c r="B442" s="737" t="s">
        <v>35</v>
      </c>
      <c r="C442" s="738" t="s">
        <v>31</v>
      </c>
      <c r="D442" s="738" t="s">
        <v>32</v>
      </c>
      <c r="E442" s="738" t="s">
        <v>33</v>
      </c>
      <c r="F442" s="740" t="s">
        <v>40</v>
      </c>
      <c r="G442" s="738" t="s">
        <v>34</v>
      </c>
      <c r="H442" s="742" t="s">
        <v>2</v>
      </c>
      <c r="I442" s="743"/>
      <c r="J442" s="744" t="s">
        <v>3</v>
      </c>
      <c r="K442" s="744"/>
      <c r="L442" s="742" t="s">
        <v>4</v>
      </c>
      <c r="M442" s="743"/>
      <c r="N442" s="744" t="s">
        <v>5</v>
      </c>
      <c r="O442" s="744"/>
      <c r="P442" s="742" t="s">
        <v>6</v>
      </c>
      <c r="Q442" s="743"/>
      <c r="R442" s="744" t="s">
        <v>7</v>
      </c>
      <c r="S442" s="744"/>
      <c r="T442" s="742" t="s">
        <v>8</v>
      </c>
      <c r="U442" s="743"/>
      <c r="V442" s="744" t="s">
        <v>9</v>
      </c>
      <c r="W442" s="744"/>
      <c r="X442" s="742" t="s">
        <v>10</v>
      </c>
      <c r="Y442" s="743"/>
      <c r="Z442" s="744" t="s">
        <v>11</v>
      </c>
      <c r="AA442" s="744"/>
      <c r="AB442" s="742" t="s">
        <v>12</v>
      </c>
      <c r="AC442" s="743"/>
      <c r="AD442" s="744" t="s">
        <v>13</v>
      </c>
      <c r="AE442" s="744"/>
      <c r="AF442" s="745" t="s">
        <v>20</v>
      </c>
      <c r="AG442" s="745" t="s">
        <v>21</v>
      </c>
      <c r="AH442" s="747" t="s">
        <v>27</v>
      </c>
    </row>
    <row r="443" spans="1:34" ht="13.5" thickBot="1">
      <c r="A443" s="737"/>
      <c r="B443" s="737"/>
      <c r="C443" s="739"/>
      <c r="D443" s="739"/>
      <c r="E443" s="739"/>
      <c r="F443" s="741"/>
      <c r="G443" s="739"/>
      <c r="H443" s="26" t="s">
        <v>23</v>
      </c>
      <c r="I443" s="27" t="s">
        <v>24</v>
      </c>
      <c r="J443" s="26" t="s">
        <v>23</v>
      </c>
      <c r="K443" s="27" t="s">
        <v>24</v>
      </c>
      <c r="L443" s="26" t="s">
        <v>23</v>
      </c>
      <c r="M443" s="27" t="s">
        <v>24</v>
      </c>
      <c r="N443" s="26" t="s">
        <v>23</v>
      </c>
      <c r="O443" s="27" t="s">
        <v>24</v>
      </c>
      <c r="P443" s="26" t="s">
        <v>23</v>
      </c>
      <c r="Q443" s="27" t="s">
        <v>24</v>
      </c>
      <c r="R443" s="26" t="s">
        <v>23</v>
      </c>
      <c r="S443" s="27" t="s">
        <v>24</v>
      </c>
      <c r="T443" s="26" t="s">
        <v>23</v>
      </c>
      <c r="U443" s="27" t="s">
        <v>24</v>
      </c>
      <c r="V443" s="26" t="s">
        <v>23</v>
      </c>
      <c r="W443" s="27" t="s">
        <v>24</v>
      </c>
      <c r="X443" s="26" t="s">
        <v>23</v>
      </c>
      <c r="Y443" s="27" t="s">
        <v>24</v>
      </c>
      <c r="Z443" s="26" t="s">
        <v>23</v>
      </c>
      <c r="AA443" s="27" t="s">
        <v>24</v>
      </c>
      <c r="AB443" s="26" t="s">
        <v>23</v>
      </c>
      <c r="AC443" s="27" t="s">
        <v>24</v>
      </c>
      <c r="AD443" s="26" t="s">
        <v>23</v>
      </c>
      <c r="AE443" s="27" t="s">
        <v>24</v>
      </c>
      <c r="AF443" s="746"/>
      <c r="AG443" s="746"/>
      <c r="AH443" s="748"/>
    </row>
    <row r="444" spans="1:34" ht="76.5">
      <c r="A444" s="722">
        <v>0.3</v>
      </c>
      <c r="B444" s="676" t="s">
        <v>451</v>
      </c>
      <c r="C444" s="439" t="s">
        <v>1426</v>
      </c>
      <c r="D444" s="73">
        <v>10</v>
      </c>
      <c r="E444" s="562" t="s">
        <v>1427</v>
      </c>
      <c r="F444" s="562" t="s">
        <v>1428</v>
      </c>
      <c r="G444" s="562" t="s">
        <v>1429</v>
      </c>
      <c r="H444" s="677">
        <v>8.3299999999999999E-2</v>
      </c>
      <c r="I444" s="678"/>
      <c r="J444" s="677">
        <v>8.3299999999999999E-2</v>
      </c>
      <c r="K444" s="678"/>
      <c r="L444" s="677">
        <v>8.3299999999999999E-2</v>
      </c>
      <c r="M444" s="678"/>
      <c r="N444" s="677">
        <v>8.3299999999999999E-2</v>
      </c>
      <c r="O444" s="678"/>
      <c r="P444" s="677">
        <v>8.3299999999999999E-2</v>
      </c>
      <c r="Q444" s="678"/>
      <c r="R444" s="677">
        <v>8.3299999999999999E-2</v>
      </c>
      <c r="S444" s="678"/>
      <c r="T444" s="677">
        <v>8.3299999999999999E-2</v>
      </c>
      <c r="U444" s="678"/>
      <c r="V444" s="677">
        <v>8.3299999999999999E-2</v>
      </c>
      <c r="W444" s="678"/>
      <c r="X444" s="677">
        <v>8.3400000000000002E-2</v>
      </c>
      <c r="Y444" s="678"/>
      <c r="Z444" s="677">
        <v>8.3400000000000002E-2</v>
      </c>
      <c r="AA444" s="678"/>
      <c r="AB444" s="677">
        <v>8.3400000000000002E-2</v>
      </c>
      <c r="AC444" s="678"/>
      <c r="AD444" s="677">
        <v>8.3400000000000002E-2</v>
      </c>
      <c r="AE444" s="678"/>
      <c r="AF444" s="679">
        <f t="shared" ref="AF444:AG449" si="65">+H444+J444+L444+N444+P444+R444+T444+V444+X444+Z444+AB444+AD444</f>
        <v>1</v>
      </c>
      <c r="AG444" s="680">
        <f t="shared" si="65"/>
        <v>0</v>
      </c>
      <c r="AH444" s="698"/>
    </row>
    <row r="445" spans="1:34" ht="89.25">
      <c r="A445" s="723"/>
      <c r="B445" s="276" t="s">
        <v>439</v>
      </c>
      <c r="C445" s="309" t="s">
        <v>1430</v>
      </c>
      <c r="D445" s="560">
        <v>20</v>
      </c>
      <c r="E445" s="563" t="s">
        <v>1431</v>
      </c>
      <c r="F445" s="563" t="s">
        <v>1428</v>
      </c>
      <c r="G445" s="563" t="s">
        <v>1432</v>
      </c>
      <c r="H445" s="681"/>
      <c r="I445" s="682"/>
      <c r="J445" s="681">
        <v>9.0899999999999995E-2</v>
      </c>
      <c r="K445" s="682"/>
      <c r="L445" s="681">
        <v>9.0899999999999995E-2</v>
      </c>
      <c r="M445" s="682"/>
      <c r="N445" s="681">
        <v>9.0899999999999995E-2</v>
      </c>
      <c r="O445" s="682"/>
      <c r="P445" s="681">
        <v>9.0899999999999995E-2</v>
      </c>
      <c r="Q445" s="682"/>
      <c r="R445" s="681">
        <v>9.0899999999999995E-2</v>
      </c>
      <c r="S445" s="682"/>
      <c r="T445" s="681">
        <v>9.0899999999999995E-2</v>
      </c>
      <c r="U445" s="682"/>
      <c r="V445" s="681">
        <v>9.0899999999999995E-2</v>
      </c>
      <c r="W445" s="682"/>
      <c r="X445" s="681">
        <v>9.0899999999999995E-2</v>
      </c>
      <c r="Y445" s="682"/>
      <c r="Z445" s="681">
        <v>9.0899999999999995E-2</v>
      </c>
      <c r="AA445" s="682"/>
      <c r="AB445" s="681">
        <v>9.0899999999999995E-2</v>
      </c>
      <c r="AC445" s="682"/>
      <c r="AD445" s="681">
        <v>9.0999999999999998E-2</v>
      </c>
      <c r="AE445" s="682"/>
      <c r="AF445" s="683">
        <f t="shared" si="65"/>
        <v>0.99999999999999989</v>
      </c>
      <c r="AG445" s="684">
        <f t="shared" si="65"/>
        <v>0</v>
      </c>
      <c r="AH445" s="699"/>
    </row>
    <row r="446" spans="1:34" ht="63.75">
      <c r="A446" s="723"/>
      <c r="B446" s="276" t="s">
        <v>440</v>
      </c>
      <c r="C446" s="309" t="s">
        <v>1433</v>
      </c>
      <c r="D446" s="560">
        <v>20</v>
      </c>
      <c r="E446" s="563" t="s">
        <v>1434</v>
      </c>
      <c r="F446" s="563" t="s">
        <v>1428</v>
      </c>
      <c r="G446" s="563" t="s">
        <v>1435</v>
      </c>
      <c r="H446" s="681">
        <v>8.3299999999999999E-2</v>
      </c>
      <c r="I446" s="682"/>
      <c r="J446" s="681">
        <v>8.3299999999999999E-2</v>
      </c>
      <c r="K446" s="682"/>
      <c r="L446" s="681">
        <v>8.3299999999999999E-2</v>
      </c>
      <c r="M446" s="682"/>
      <c r="N446" s="681">
        <v>8.3299999999999999E-2</v>
      </c>
      <c r="O446" s="682"/>
      <c r="P446" s="681">
        <v>8.3299999999999999E-2</v>
      </c>
      <c r="Q446" s="682"/>
      <c r="R446" s="681">
        <v>8.3299999999999999E-2</v>
      </c>
      <c r="S446" s="682"/>
      <c r="T446" s="681">
        <v>8.3299999999999999E-2</v>
      </c>
      <c r="U446" s="682"/>
      <c r="V446" s="681">
        <v>8.3299999999999999E-2</v>
      </c>
      <c r="W446" s="682"/>
      <c r="X446" s="681">
        <v>8.3400000000000002E-2</v>
      </c>
      <c r="Y446" s="682"/>
      <c r="Z446" s="681">
        <v>8.3400000000000002E-2</v>
      </c>
      <c r="AA446" s="682"/>
      <c r="AB446" s="681">
        <v>8.3400000000000002E-2</v>
      </c>
      <c r="AC446" s="682"/>
      <c r="AD446" s="681">
        <v>8.3400000000000002E-2</v>
      </c>
      <c r="AE446" s="682"/>
      <c r="AF446" s="683">
        <f t="shared" si="65"/>
        <v>1</v>
      </c>
      <c r="AG446" s="684">
        <f t="shared" si="65"/>
        <v>0</v>
      </c>
      <c r="AH446" s="699"/>
    </row>
    <row r="447" spans="1:34" ht="76.5">
      <c r="A447" s="723"/>
      <c r="B447" s="276" t="s">
        <v>441</v>
      </c>
      <c r="C447" s="309" t="s">
        <v>1436</v>
      </c>
      <c r="D447" s="560">
        <v>20</v>
      </c>
      <c r="E447" s="563" t="s">
        <v>1437</v>
      </c>
      <c r="F447" s="563" t="s">
        <v>1428</v>
      </c>
      <c r="G447" s="563" t="s">
        <v>1438</v>
      </c>
      <c r="H447" s="681"/>
      <c r="I447" s="682"/>
      <c r="J447" s="681"/>
      <c r="K447" s="682"/>
      <c r="L447" s="681">
        <v>0.25</v>
      </c>
      <c r="M447" s="682"/>
      <c r="N447" s="681"/>
      <c r="O447" s="682"/>
      <c r="P447" s="681"/>
      <c r="Q447" s="682"/>
      <c r="R447" s="681">
        <v>0.25</v>
      </c>
      <c r="S447" s="682"/>
      <c r="T447" s="681"/>
      <c r="U447" s="682"/>
      <c r="V447" s="681"/>
      <c r="W447" s="682"/>
      <c r="X447" s="681">
        <v>0.25</v>
      </c>
      <c r="Y447" s="682"/>
      <c r="Z447" s="681"/>
      <c r="AA447" s="682"/>
      <c r="AB447" s="681"/>
      <c r="AC447" s="682"/>
      <c r="AD447" s="681">
        <v>0.25</v>
      </c>
      <c r="AE447" s="682"/>
      <c r="AF447" s="683">
        <f t="shared" si="65"/>
        <v>1</v>
      </c>
      <c r="AG447" s="684">
        <f t="shared" si="65"/>
        <v>0</v>
      </c>
      <c r="AH447" s="699"/>
    </row>
    <row r="448" spans="1:34" ht="76.5">
      <c r="A448" s="723"/>
      <c r="B448" s="276" t="s">
        <v>664</v>
      </c>
      <c r="C448" s="309" t="s">
        <v>1439</v>
      </c>
      <c r="D448" s="560">
        <v>20</v>
      </c>
      <c r="E448" s="563" t="s">
        <v>1437</v>
      </c>
      <c r="F448" s="563" t="s">
        <v>1428</v>
      </c>
      <c r="G448" s="563" t="s">
        <v>1440</v>
      </c>
      <c r="H448" s="681">
        <v>8.3299999999999999E-2</v>
      </c>
      <c r="I448" s="682"/>
      <c r="J448" s="681">
        <v>8.3299999999999999E-2</v>
      </c>
      <c r="K448" s="682"/>
      <c r="L448" s="681">
        <v>8.3299999999999999E-2</v>
      </c>
      <c r="M448" s="682"/>
      <c r="N448" s="681">
        <v>8.3299999999999999E-2</v>
      </c>
      <c r="O448" s="682"/>
      <c r="P448" s="681">
        <v>8.3299999999999999E-2</v>
      </c>
      <c r="Q448" s="682"/>
      <c r="R448" s="681">
        <v>8.3299999999999999E-2</v>
      </c>
      <c r="S448" s="682"/>
      <c r="T448" s="681">
        <v>8.3299999999999999E-2</v>
      </c>
      <c r="U448" s="682"/>
      <c r="V448" s="681">
        <v>8.3299999999999999E-2</v>
      </c>
      <c r="W448" s="682"/>
      <c r="X448" s="681">
        <v>8.3400000000000002E-2</v>
      </c>
      <c r="Y448" s="682"/>
      <c r="Z448" s="681">
        <v>8.3400000000000002E-2</v>
      </c>
      <c r="AA448" s="682"/>
      <c r="AB448" s="681">
        <v>8.3400000000000002E-2</v>
      </c>
      <c r="AC448" s="682"/>
      <c r="AD448" s="681">
        <v>8.3400000000000002E-2</v>
      </c>
      <c r="AE448" s="682"/>
      <c r="AF448" s="683">
        <f t="shared" si="65"/>
        <v>1</v>
      </c>
      <c r="AG448" s="684">
        <f t="shared" si="65"/>
        <v>0</v>
      </c>
      <c r="AH448" s="699"/>
    </row>
    <row r="449" spans="1:34" ht="51.75" thickBot="1">
      <c r="A449" s="724"/>
      <c r="B449" s="306" t="s">
        <v>1358</v>
      </c>
      <c r="C449" s="443" t="s">
        <v>1441</v>
      </c>
      <c r="D449" s="68">
        <v>10</v>
      </c>
      <c r="E449" s="46" t="s">
        <v>1442</v>
      </c>
      <c r="F449" s="46" t="s">
        <v>1428</v>
      </c>
      <c r="G449" s="46" t="s">
        <v>1443</v>
      </c>
      <c r="H449" s="685"/>
      <c r="I449" s="686"/>
      <c r="J449" s="685"/>
      <c r="K449" s="686"/>
      <c r="L449" s="685"/>
      <c r="M449" s="686"/>
      <c r="N449" s="685"/>
      <c r="O449" s="686"/>
      <c r="P449" s="685"/>
      <c r="Q449" s="686"/>
      <c r="R449" s="685"/>
      <c r="S449" s="686"/>
      <c r="T449" s="685"/>
      <c r="U449" s="686"/>
      <c r="V449" s="685"/>
      <c r="W449" s="686"/>
      <c r="X449" s="685"/>
      <c r="Y449" s="686"/>
      <c r="Z449" s="685"/>
      <c r="AA449" s="686"/>
      <c r="AB449" s="685"/>
      <c r="AC449" s="686"/>
      <c r="AD449" s="685">
        <v>1</v>
      </c>
      <c r="AE449" s="686"/>
      <c r="AF449" s="687">
        <f t="shared" si="65"/>
        <v>1</v>
      </c>
      <c r="AG449" s="688">
        <f t="shared" si="65"/>
        <v>0</v>
      </c>
      <c r="AH449" s="710"/>
    </row>
    <row r="450" spans="1:34">
      <c r="A450" s="240"/>
      <c r="D450" s="240"/>
    </row>
    <row r="451" spans="1:34" ht="13.5" thickBot="1">
      <c r="A451" s="240"/>
      <c r="D451" s="240"/>
    </row>
    <row r="452" spans="1:34" s="9" customFormat="1" ht="15.75" customHeight="1">
      <c r="A452" s="727" t="s">
        <v>864</v>
      </c>
      <c r="B452" s="728"/>
      <c r="C452" s="729"/>
      <c r="D452" s="727" t="s">
        <v>523</v>
      </c>
      <c r="E452" s="728"/>
      <c r="F452" s="728"/>
      <c r="G452" s="728"/>
      <c r="H452" s="728"/>
      <c r="I452" s="728"/>
      <c r="J452" s="728"/>
      <c r="K452" s="728"/>
      <c r="L452" s="728"/>
      <c r="M452" s="11"/>
      <c r="N452" s="11"/>
      <c r="O452" s="11"/>
      <c r="P452" s="11"/>
      <c r="Q452" s="11"/>
      <c r="R452" s="11"/>
      <c r="S452" s="11"/>
      <c r="T452" s="11"/>
      <c r="U452" s="11"/>
      <c r="V452" s="11"/>
      <c r="W452" s="11"/>
      <c r="X452" s="11"/>
      <c r="Y452" s="11"/>
      <c r="Z452" s="11"/>
      <c r="AA452" s="11"/>
      <c r="AB452" s="11"/>
      <c r="AC452" s="11"/>
      <c r="AD452" s="11"/>
      <c r="AE452" s="11"/>
      <c r="AF452" s="11"/>
      <c r="AG452" s="11"/>
      <c r="AH452" s="673"/>
    </row>
    <row r="453" spans="1:34" s="9" customFormat="1" ht="15.75" customHeight="1" thickBot="1">
      <c r="A453" s="733" t="s">
        <v>22</v>
      </c>
      <c r="B453" s="734"/>
      <c r="C453" s="735"/>
      <c r="D453" s="559" t="s">
        <v>1386</v>
      </c>
      <c r="E453" s="647"/>
      <c r="F453" s="647"/>
      <c r="G453" s="647"/>
      <c r="H453" s="12"/>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690"/>
    </row>
    <row r="454" spans="1:34" s="78" customFormat="1" ht="13.5" customHeight="1" thickBot="1">
      <c r="A454" s="737" t="s">
        <v>37</v>
      </c>
      <c r="B454" s="737" t="s">
        <v>35</v>
      </c>
      <c r="C454" s="738" t="s">
        <v>31</v>
      </c>
      <c r="D454" s="738" t="s">
        <v>32</v>
      </c>
      <c r="E454" s="738" t="s">
        <v>33</v>
      </c>
      <c r="F454" s="740" t="s">
        <v>40</v>
      </c>
      <c r="G454" s="738" t="s">
        <v>34</v>
      </c>
      <c r="H454" s="742" t="s">
        <v>2</v>
      </c>
      <c r="I454" s="743"/>
      <c r="J454" s="744" t="s">
        <v>3</v>
      </c>
      <c r="K454" s="744"/>
      <c r="L454" s="742" t="s">
        <v>4</v>
      </c>
      <c r="M454" s="743"/>
      <c r="N454" s="744" t="s">
        <v>5</v>
      </c>
      <c r="O454" s="744"/>
      <c r="P454" s="742" t="s">
        <v>6</v>
      </c>
      <c r="Q454" s="743"/>
      <c r="R454" s="744" t="s">
        <v>7</v>
      </c>
      <c r="S454" s="744"/>
      <c r="T454" s="742" t="s">
        <v>8</v>
      </c>
      <c r="U454" s="743"/>
      <c r="V454" s="744" t="s">
        <v>9</v>
      </c>
      <c r="W454" s="744"/>
      <c r="X454" s="742" t="s">
        <v>10</v>
      </c>
      <c r="Y454" s="743"/>
      <c r="Z454" s="744" t="s">
        <v>11</v>
      </c>
      <c r="AA454" s="744"/>
      <c r="AB454" s="742" t="s">
        <v>12</v>
      </c>
      <c r="AC454" s="743"/>
      <c r="AD454" s="744" t="s">
        <v>13</v>
      </c>
      <c r="AE454" s="744"/>
      <c r="AF454" s="745" t="s">
        <v>20</v>
      </c>
      <c r="AG454" s="745" t="s">
        <v>21</v>
      </c>
      <c r="AH454" s="747" t="s">
        <v>27</v>
      </c>
    </row>
    <row r="455" spans="1:34" s="78" customFormat="1" ht="25.5" customHeight="1" thickBot="1">
      <c r="A455" s="737"/>
      <c r="B455" s="737"/>
      <c r="C455" s="739"/>
      <c r="D455" s="739"/>
      <c r="E455" s="739"/>
      <c r="F455" s="741"/>
      <c r="G455" s="739"/>
      <c r="H455" s="26" t="s">
        <v>23</v>
      </c>
      <c r="I455" s="27" t="s">
        <v>24</v>
      </c>
      <c r="J455" s="26" t="s">
        <v>23</v>
      </c>
      <c r="K455" s="27" t="s">
        <v>24</v>
      </c>
      <c r="L455" s="26" t="s">
        <v>23</v>
      </c>
      <c r="M455" s="27" t="s">
        <v>24</v>
      </c>
      <c r="N455" s="26" t="s">
        <v>23</v>
      </c>
      <c r="O455" s="27" t="s">
        <v>24</v>
      </c>
      <c r="P455" s="26" t="s">
        <v>23</v>
      </c>
      <c r="Q455" s="27" t="s">
        <v>24</v>
      </c>
      <c r="R455" s="26" t="s">
        <v>23</v>
      </c>
      <c r="S455" s="27" t="s">
        <v>24</v>
      </c>
      <c r="T455" s="26" t="s">
        <v>23</v>
      </c>
      <c r="U455" s="27" t="s">
        <v>24</v>
      </c>
      <c r="V455" s="26" t="s">
        <v>23</v>
      </c>
      <c r="W455" s="27" t="s">
        <v>24</v>
      </c>
      <c r="X455" s="26" t="s">
        <v>23</v>
      </c>
      <c r="Y455" s="27" t="s">
        <v>24</v>
      </c>
      <c r="Z455" s="26" t="s">
        <v>23</v>
      </c>
      <c r="AA455" s="27" t="s">
        <v>24</v>
      </c>
      <c r="AB455" s="26" t="s">
        <v>23</v>
      </c>
      <c r="AC455" s="27" t="s">
        <v>24</v>
      </c>
      <c r="AD455" s="26" t="s">
        <v>23</v>
      </c>
      <c r="AE455" s="27" t="s">
        <v>24</v>
      </c>
      <c r="AF455" s="746"/>
      <c r="AG455" s="746"/>
      <c r="AH455" s="748"/>
    </row>
    <row r="456" spans="1:34" s="78" customFormat="1" ht="114.75">
      <c r="A456" s="929">
        <v>0.3</v>
      </c>
      <c r="B456" s="577" t="s">
        <v>1444</v>
      </c>
      <c r="C456" s="287" t="s">
        <v>524</v>
      </c>
      <c r="D456" s="49">
        <v>0.2</v>
      </c>
      <c r="E456" s="288" t="s">
        <v>525</v>
      </c>
      <c r="F456" s="289" t="s">
        <v>526</v>
      </c>
      <c r="G456" s="288" t="s">
        <v>527</v>
      </c>
      <c r="H456" s="290">
        <v>0.16666666666666669</v>
      </c>
      <c r="I456" s="291"/>
      <c r="J456" s="290">
        <v>0.16666666666666669</v>
      </c>
      <c r="K456" s="291"/>
      <c r="L456" s="290">
        <v>0.16666666666666669</v>
      </c>
      <c r="M456" s="291"/>
      <c r="N456" s="290">
        <v>0.16666666666666669</v>
      </c>
      <c r="O456" s="291"/>
      <c r="P456" s="290">
        <v>0.16666666666666669</v>
      </c>
      <c r="Q456" s="291"/>
      <c r="R456" s="290">
        <v>0.16666666666666669</v>
      </c>
      <c r="S456" s="291"/>
      <c r="T456" s="290"/>
      <c r="U456" s="291"/>
      <c r="V456" s="290"/>
      <c r="W456" s="291"/>
      <c r="X456" s="290"/>
      <c r="Y456" s="291"/>
      <c r="Z456" s="290"/>
      <c r="AA456" s="292"/>
      <c r="AB456" s="290"/>
      <c r="AC456" s="291"/>
      <c r="AD456" s="290"/>
      <c r="AE456" s="292"/>
      <c r="AF456" s="81">
        <f>SUM(H456+J456+L456+N456+P456+R456+T456+V456+X456+Z456+AB456+AD456)</f>
        <v>1.0000000000000002</v>
      </c>
      <c r="AG456" s="59">
        <f t="shared" ref="AG456:AG460" si="66">+I456+K456+M456+O456+Q456+S456+U456+W456+Y456+AA456+AC456+AE456</f>
        <v>0</v>
      </c>
      <c r="AH456" s="290"/>
    </row>
    <row r="457" spans="1:34" s="78" customFormat="1" ht="38.25">
      <c r="A457" s="930"/>
      <c r="B457" s="296" t="s">
        <v>443</v>
      </c>
      <c r="C457" s="294" t="s">
        <v>528</v>
      </c>
      <c r="D457" s="246">
        <v>0.2</v>
      </c>
      <c r="E457" s="295" t="s">
        <v>529</v>
      </c>
      <c r="F457" s="296" t="s">
        <v>526</v>
      </c>
      <c r="G457" s="295" t="s">
        <v>530</v>
      </c>
      <c r="H457" s="290"/>
      <c r="I457" s="291"/>
      <c r="J457" s="290"/>
      <c r="K457" s="291"/>
      <c r="L457" s="290"/>
      <c r="M457" s="291"/>
      <c r="N457" s="290">
        <v>0.25</v>
      </c>
      <c r="O457" s="291"/>
      <c r="P457" s="290"/>
      <c r="Q457" s="291"/>
      <c r="R457" s="290"/>
      <c r="S457" s="291"/>
      <c r="T457" s="290">
        <v>0.25</v>
      </c>
      <c r="U457" s="291"/>
      <c r="V457" s="290"/>
      <c r="W457" s="291"/>
      <c r="X457" s="290"/>
      <c r="Y457" s="291"/>
      <c r="Z457" s="290">
        <v>0.25</v>
      </c>
      <c r="AA457" s="292"/>
      <c r="AB457" s="290"/>
      <c r="AC457" s="291"/>
      <c r="AD457" s="290">
        <v>0.25</v>
      </c>
      <c r="AE457" s="292"/>
      <c r="AF457" s="81">
        <f>SUM(H457+J457+L457+N457+P457+R457+T457+V457+X457+Z457+AB457+AD457)</f>
        <v>1</v>
      </c>
      <c r="AG457" s="59">
        <f t="shared" si="66"/>
        <v>0</v>
      </c>
      <c r="AH457" s="290"/>
    </row>
    <row r="458" spans="1:34" s="78" customFormat="1" ht="111" customHeight="1">
      <c r="A458" s="930"/>
      <c r="B458" s="300" t="s">
        <v>445</v>
      </c>
      <c r="C458" s="298" t="s">
        <v>531</v>
      </c>
      <c r="D458" s="246">
        <v>0.2</v>
      </c>
      <c r="E458" s="299" t="s">
        <v>532</v>
      </c>
      <c r="F458" s="300" t="s">
        <v>526</v>
      </c>
      <c r="G458" s="299" t="s">
        <v>533</v>
      </c>
      <c r="H458" s="290"/>
      <c r="I458" s="291"/>
      <c r="J458" s="290">
        <v>9.0909090909090912E-2</v>
      </c>
      <c r="K458" s="291"/>
      <c r="L458" s="290">
        <v>9.0909090909090912E-2</v>
      </c>
      <c r="M458" s="291"/>
      <c r="N458" s="290">
        <v>9.0909090909090912E-2</v>
      </c>
      <c r="O458" s="291"/>
      <c r="P458" s="290">
        <v>9.0909090909090912E-2</v>
      </c>
      <c r="Q458" s="291"/>
      <c r="R458" s="290">
        <v>9.0909090909090912E-2</v>
      </c>
      <c r="S458" s="291"/>
      <c r="T458" s="290">
        <v>9.0909090909090912E-2</v>
      </c>
      <c r="U458" s="291"/>
      <c r="V458" s="290">
        <v>9.0909090909090912E-2</v>
      </c>
      <c r="W458" s="291"/>
      <c r="X458" s="290">
        <v>9.0909090909090912E-2</v>
      </c>
      <c r="Y458" s="291"/>
      <c r="Z458" s="290">
        <v>9.0909090909090912E-2</v>
      </c>
      <c r="AA458" s="291"/>
      <c r="AB458" s="290">
        <v>9.0909090909090912E-2</v>
      </c>
      <c r="AC458" s="291"/>
      <c r="AD458" s="290">
        <v>9.0909090909090912E-2</v>
      </c>
      <c r="AE458" s="292"/>
      <c r="AF458" s="81">
        <f>SUM(H458+J458+L458+N458+P458+R458+T458+V458+X458+Z458+AB458+AD458)</f>
        <v>1.0000000000000002</v>
      </c>
      <c r="AG458" s="59">
        <f t="shared" si="66"/>
        <v>0</v>
      </c>
      <c r="AH458" s="290"/>
    </row>
    <row r="459" spans="1:34" s="78" customFormat="1" ht="63.75">
      <c r="A459" s="930"/>
      <c r="B459" s="296" t="s">
        <v>444</v>
      </c>
      <c r="C459" s="294" t="s">
        <v>534</v>
      </c>
      <c r="D459" s="246">
        <v>0.2</v>
      </c>
      <c r="E459" s="295" t="s">
        <v>535</v>
      </c>
      <c r="F459" s="296" t="s">
        <v>526</v>
      </c>
      <c r="G459" s="295" t="s">
        <v>536</v>
      </c>
      <c r="H459" s="290"/>
      <c r="I459" s="291"/>
      <c r="J459" s="290"/>
      <c r="K459" s="291"/>
      <c r="L459" s="290"/>
      <c r="M459" s="291"/>
      <c r="N459" s="290">
        <v>0.25</v>
      </c>
      <c r="O459" s="291"/>
      <c r="P459" s="290"/>
      <c r="Q459" s="291"/>
      <c r="R459" s="290"/>
      <c r="S459" s="291"/>
      <c r="T459" s="290">
        <v>0.25</v>
      </c>
      <c r="U459" s="291"/>
      <c r="V459" s="290"/>
      <c r="W459" s="291"/>
      <c r="X459" s="290"/>
      <c r="Y459" s="291"/>
      <c r="Z459" s="290">
        <v>0.25</v>
      </c>
      <c r="AA459" s="292"/>
      <c r="AB459" s="290"/>
      <c r="AC459" s="291"/>
      <c r="AD459" s="290">
        <v>0.25</v>
      </c>
      <c r="AE459" s="292"/>
      <c r="AF459" s="81">
        <f>SUM(H459+J459+L459+N459+P459+R459+T459+V459+X459+Z459+AB459+AD459)</f>
        <v>1</v>
      </c>
      <c r="AG459" s="59">
        <f t="shared" si="66"/>
        <v>0</v>
      </c>
      <c r="AH459" s="290"/>
    </row>
    <row r="460" spans="1:34" s="78" customFormat="1" ht="64.5" thickBot="1">
      <c r="A460" s="931"/>
      <c r="B460" s="296" t="s">
        <v>452</v>
      </c>
      <c r="C460" s="294" t="s">
        <v>537</v>
      </c>
      <c r="D460" s="50">
        <v>0.2</v>
      </c>
      <c r="E460" s="295" t="s">
        <v>538</v>
      </c>
      <c r="F460" s="296" t="s">
        <v>526</v>
      </c>
      <c r="G460" s="295" t="s">
        <v>539</v>
      </c>
      <c r="H460" s="290"/>
      <c r="I460" s="291"/>
      <c r="J460" s="290"/>
      <c r="K460" s="291"/>
      <c r="L460" s="290"/>
      <c r="M460" s="291"/>
      <c r="N460" s="290">
        <v>0.25</v>
      </c>
      <c r="O460" s="291"/>
      <c r="P460" s="290"/>
      <c r="Q460" s="291"/>
      <c r="R460" s="290"/>
      <c r="S460" s="291"/>
      <c r="T460" s="290">
        <v>0.25</v>
      </c>
      <c r="U460" s="291"/>
      <c r="V460" s="290"/>
      <c r="W460" s="291"/>
      <c r="X460" s="290"/>
      <c r="Y460" s="291"/>
      <c r="Z460" s="290">
        <v>0.25</v>
      </c>
      <c r="AA460" s="292"/>
      <c r="AB460" s="290"/>
      <c r="AC460" s="291"/>
      <c r="AD460" s="290">
        <v>0.25</v>
      </c>
      <c r="AE460" s="292"/>
      <c r="AF460" s="81">
        <f t="shared" ref="AF460" si="67">+H460+J460+L460+N460+P460+R460+T460+V460+X460+Z460+AB460+AD460</f>
        <v>1</v>
      </c>
      <c r="AG460" s="59">
        <f t="shared" si="66"/>
        <v>0</v>
      </c>
      <c r="AH460" s="290"/>
    </row>
    <row r="461" spans="1:34">
      <c r="A461" s="240">
        <f>+A456+A444+A432+A419</f>
        <v>1.05</v>
      </c>
    </row>
    <row r="462" spans="1:34" ht="13.5" thickBot="1"/>
    <row r="463" spans="1:34" s="591" customFormat="1" ht="65.25" customHeight="1" thickBot="1">
      <c r="A463" s="820"/>
      <c r="B463" s="821"/>
      <c r="C463" s="1266" t="s">
        <v>41</v>
      </c>
      <c r="D463" s="1267"/>
      <c r="E463" s="1267"/>
      <c r="F463" s="1267"/>
      <c r="G463" s="1267"/>
      <c r="H463" s="1267"/>
      <c r="I463" s="1267"/>
      <c r="J463" s="1267"/>
      <c r="K463" s="1267"/>
      <c r="L463" s="1267"/>
      <c r="M463" s="1267"/>
      <c r="N463" s="1267"/>
      <c r="O463" s="1267"/>
      <c r="P463" s="1267"/>
      <c r="Q463" s="1267"/>
      <c r="R463" s="1267"/>
      <c r="S463" s="1267"/>
      <c r="T463" s="1267"/>
      <c r="U463" s="1267"/>
      <c r="V463" s="1267"/>
      <c r="W463" s="1267"/>
      <c r="X463" s="1267"/>
      <c r="Y463" s="1267"/>
      <c r="Z463" s="1267"/>
      <c r="AA463" s="1267"/>
      <c r="AB463" s="1267"/>
      <c r="AC463" s="1267"/>
      <c r="AD463" s="1267"/>
      <c r="AE463" s="1267"/>
      <c r="AF463" s="1267"/>
      <c r="AG463" s="1267"/>
      <c r="AH463" s="1268"/>
    </row>
    <row r="464" spans="1:34" s="2" customFormat="1" ht="17.25" customHeight="1" thickBot="1">
      <c r="A464" s="822"/>
      <c r="B464" s="823"/>
      <c r="C464" s="650" t="s">
        <v>30</v>
      </c>
      <c r="D464" s="14"/>
      <c r="E464" s="653"/>
      <c r="F464" s="654"/>
      <c r="G464" s="654"/>
      <c r="H464" s="14"/>
      <c r="I464" s="15"/>
      <c r="J464" s="16"/>
      <c r="K464" s="16"/>
      <c r="L464" s="16"/>
      <c r="M464" s="16"/>
      <c r="N464" s="16"/>
      <c r="O464" s="16"/>
      <c r="P464" s="16"/>
      <c r="Q464" s="16"/>
      <c r="R464" s="16"/>
      <c r="S464" s="17"/>
      <c r="T464" s="829" t="s">
        <v>39</v>
      </c>
      <c r="U464" s="830"/>
      <c r="V464" s="830"/>
      <c r="W464" s="830"/>
      <c r="X464" s="830"/>
      <c r="Y464" s="830"/>
      <c r="Z464" s="830"/>
      <c r="AA464" s="830"/>
      <c r="AB464" s="830"/>
      <c r="AC464" s="830"/>
      <c r="AD464" s="830"/>
      <c r="AE464" s="830"/>
      <c r="AF464" s="830"/>
      <c r="AG464" s="830"/>
      <c r="AH464" s="831"/>
    </row>
    <row r="465" spans="1:34" s="2" customFormat="1" ht="15" customHeight="1" thickBot="1">
      <c r="A465" s="824"/>
      <c r="B465" s="825"/>
      <c r="C465" s="829" t="s">
        <v>36</v>
      </c>
      <c r="D465" s="830"/>
      <c r="E465" s="830"/>
      <c r="F465" s="830"/>
      <c r="G465" s="830"/>
      <c r="H465" s="830"/>
      <c r="I465" s="830"/>
      <c r="J465" s="830"/>
      <c r="K465" s="830"/>
      <c r="L465" s="830"/>
      <c r="M465" s="830"/>
      <c r="N465" s="830"/>
      <c r="O465" s="830"/>
      <c r="P465" s="830"/>
      <c r="Q465" s="830"/>
      <c r="R465" s="830"/>
      <c r="S465" s="830"/>
      <c r="T465" s="830"/>
      <c r="U465" s="830"/>
      <c r="V465" s="830"/>
      <c r="W465" s="830"/>
      <c r="X465" s="830"/>
      <c r="Y465" s="830"/>
      <c r="Z465" s="830"/>
      <c r="AA465" s="830"/>
      <c r="AB465" s="830"/>
      <c r="AC465" s="830"/>
      <c r="AD465" s="830"/>
      <c r="AE465" s="830"/>
      <c r="AF465" s="830"/>
      <c r="AG465" s="830"/>
      <c r="AH465" s="831"/>
    </row>
    <row r="466" spans="1:34" s="8" customFormat="1" ht="27" customHeight="1" thickBot="1">
      <c r="A466" s="6"/>
      <c r="B466" s="6"/>
      <c r="C466" s="651"/>
      <c r="D466" s="6"/>
      <c r="E466" s="651"/>
      <c r="F466" s="655"/>
      <c r="G466" s="655"/>
      <c r="H466" s="7"/>
      <c r="I466" s="7"/>
      <c r="J466" s="7"/>
      <c r="K466" s="7"/>
      <c r="AH466" s="689"/>
    </row>
    <row r="467" spans="1:34" s="8" customFormat="1" ht="15">
      <c r="A467" s="832" t="s">
        <v>29</v>
      </c>
      <c r="B467" s="833"/>
      <c r="C467" s="834" t="s">
        <v>14</v>
      </c>
      <c r="D467" s="835"/>
      <c r="E467" s="835"/>
      <c r="F467" s="835"/>
      <c r="G467" s="835"/>
      <c r="H467" s="835"/>
      <c r="I467" s="835"/>
      <c r="J467" s="1269" t="s">
        <v>321</v>
      </c>
      <c r="K467" s="1270"/>
      <c r="L467" s="1270"/>
      <c r="M467" s="1270"/>
      <c r="N467" s="1270"/>
      <c r="O467" s="1270"/>
      <c r="P467" s="1270"/>
      <c r="Q467" s="1270"/>
      <c r="R467" s="1270"/>
      <c r="S467" s="1270"/>
      <c r="T467" s="1270"/>
      <c r="U467" s="1270"/>
      <c r="V467" s="1270"/>
      <c r="W467" s="1270"/>
      <c r="X467" s="1270"/>
      <c r="Y467" s="1270"/>
      <c r="Z467" s="1270"/>
      <c r="AA467" s="1270"/>
      <c r="AB467" s="1270"/>
      <c r="AC467" s="1270"/>
      <c r="AD467" s="1270"/>
      <c r="AE467" s="1270"/>
      <c r="AF467" s="1270"/>
      <c r="AG467" s="1270"/>
      <c r="AH467" s="1271"/>
    </row>
    <row r="468" spans="1:34" s="8" customFormat="1" ht="15">
      <c r="A468" s="840">
        <v>2015</v>
      </c>
      <c r="B468" s="841"/>
      <c r="C468" s="844" t="s">
        <v>0</v>
      </c>
      <c r="D468" s="845"/>
      <c r="E468" s="845"/>
      <c r="F468" s="845"/>
      <c r="G468" s="845"/>
      <c r="H468" s="845"/>
      <c r="I468" s="845"/>
      <c r="J468" s="938" t="s">
        <v>322</v>
      </c>
      <c r="K468" s="939"/>
      <c r="L468" s="939"/>
      <c r="M468" s="939"/>
      <c r="N468" s="939"/>
      <c r="O468" s="939"/>
      <c r="P468" s="939"/>
      <c r="Q468" s="939"/>
      <c r="R468" s="939"/>
      <c r="S468" s="939"/>
      <c r="T468" s="939"/>
      <c r="U468" s="939"/>
      <c r="V468" s="939"/>
      <c r="W468" s="939"/>
      <c r="X468" s="939"/>
      <c r="Y468" s="939"/>
      <c r="Z468" s="939"/>
      <c r="AA468" s="939"/>
      <c r="AB468" s="939"/>
      <c r="AC468" s="939"/>
      <c r="AD468" s="939"/>
      <c r="AE468" s="939"/>
      <c r="AF468" s="939"/>
      <c r="AG468" s="939"/>
      <c r="AH468" s="940"/>
    </row>
    <row r="469" spans="1:34" s="8" customFormat="1" ht="15.75" thickBot="1">
      <c r="A469" s="842"/>
      <c r="B469" s="843"/>
      <c r="C469" s="850" t="s">
        <v>1</v>
      </c>
      <c r="D469" s="851"/>
      <c r="E469" s="851"/>
      <c r="F469" s="851"/>
      <c r="G469" s="851"/>
      <c r="H469" s="851"/>
      <c r="I469" s="851"/>
      <c r="J469" s="941" t="s">
        <v>323</v>
      </c>
      <c r="K469" s="942"/>
      <c r="L469" s="942"/>
      <c r="M469" s="942"/>
      <c r="N469" s="942"/>
      <c r="O469" s="942"/>
      <c r="P469" s="942"/>
      <c r="Q469" s="942"/>
      <c r="R469" s="942"/>
      <c r="S469" s="942"/>
      <c r="T469" s="942"/>
      <c r="U469" s="942"/>
      <c r="V469" s="942"/>
      <c r="W469" s="942"/>
      <c r="X469" s="942"/>
      <c r="Y469" s="942"/>
      <c r="Z469" s="942"/>
      <c r="AA469" s="942"/>
      <c r="AB469" s="942"/>
      <c r="AC469" s="942"/>
      <c r="AD469" s="942"/>
      <c r="AE469" s="942"/>
      <c r="AF469" s="942"/>
      <c r="AG469" s="942"/>
      <c r="AH469" s="943"/>
    </row>
    <row r="470" spans="1:34" s="9" customFormat="1" ht="25.5" customHeight="1" thickBot="1">
      <c r="C470" s="78"/>
      <c r="E470" s="78"/>
      <c r="F470" s="78"/>
      <c r="G470" s="78"/>
      <c r="AH470" s="581"/>
    </row>
    <row r="471" spans="1:34" s="8" customFormat="1" ht="15.75" customHeight="1">
      <c r="A471" s="856" t="s">
        <v>26</v>
      </c>
      <c r="B471" s="859" t="s">
        <v>19</v>
      </c>
      <c r="C471" s="860"/>
      <c r="D471" s="944" t="s">
        <v>324</v>
      </c>
      <c r="E471" s="945"/>
      <c r="F471" s="945"/>
      <c r="G471" s="945"/>
      <c r="H471" s="945"/>
      <c r="I471" s="945"/>
      <c r="J471" s="945"/>
      <c r="K471" s="945"/>
      <c r="L471" s="945"/>
      <c r="M471" s="945"/>
      <c r="N471" s="945"/>
      <c r="O471" s="945"/>
      <c r="P471" s="945"/>
      <c r="Q471" s="945"/>
      <c r="R471" s="945"/>
      <c r="S471" s="946"/>
      <c r="T471" s="864" t="s">
        <v>25</v>
      </c>
      <c r="U471" s="865"/>
      <c r="V471" s="866"/>
      <c r="W471" s="873" t="s">
        <v>28</v>
      </c>
      <c r="X471" s="874"/>
      <c r="Y471" s="947" t="s">
        <v>265</v>
      </c>
      <c r="Z471" s="948"/>
      <c r="AA471" s="948"/>
      <c r="AB471" s="948"/>
      <c r="AC471" s="948"/>
      <c r="AD471" s="948"/>
      <c r="AE471" s="948"/>
      <c r="AF471" s="948"/>
      <c r="AG471" s="948"/>
      <c r="AH471" s="949"/>
    </row>
    <row r="472" spans="1:34" s="8" customFormat="1" ht="15.75" customHeight="1">
      <c r="A472" s="857"/>
      <c r="B472" s="883" t="s">
        <v>15</v>
      </c>
      <c r="C472" s="884"/>
      <c r="D472" s="953" t="s">
        <v>247</v>
      </c>
      <c r="E472" s="954"/>
      <c r="F472" s="954"/>
      <c r="G472" s="954"/>
      <c r="H472" s="954"/>
      <c r="I472" s="954"/>
      <c r="J472" s="954"/>
      <c r="K472" s="954"/>
      <c r="L472" s="954"/>
      <c r="M472" s="954"/>
      <c r="N472" s="954"/>
      <c r="O472" s="954"/>
      <c r="P472" s="954"/>
      <c r="Q472" s="954"/>
      <c r="R472" s="954"/>
      <c r="S472" s="955"/>
      <c r="T472" s="867"/>
      <c r="U472" s="868"/>
      <c r="V472" s="869"/>
      <c r="W472" s="875"/>
      <c r="X472" s="876"/>
      <c r="Y472" s="950"/>
      <c r="Z472" s="951"/>
      <c r="AA472" s="951"/>
      <c r="AB472" s="951"/>
      <c r="AC472" s="951"/>
      <c r="AD472" s="951"/>
      <c r="AE472" s="951"/>
      <c r="AF472" s="951"/>
      <c r="AG472" s="951"/>
      <c r="AH472" s="952"/>
    </row>
    <row r="473" spans="1:34" s="8" customFormat="1" ht="15.75" customHeight="1">
      <c r="A473" s="857"/>
      <c r="B473" s="883" t="s">
        <v>16</v>
      </c>
      <c r="C473" s="884"/>
      <c r="D473" s="953" t="s">
        <v>248</v>
      </c>
      <c r="E473" s="954"/>
      <c r="F473" s="954"/>
      <c r="G473" s="954"/>
      <c r="H473" s="954"/>
      <c r="I473" s="954"/>
      <c r="J473" s="954"/>
      <c r="K473" s="954"/>
      <c r="L473" s="954"/>
      <c r="M473" s="954"/>
      <c r="N473" s="954"/>
      <c r="O473" s="954"/>
      <c r="P473" s="954"/>
      <c r="Q473" s="954"/>
      <c r="R473" s="954"/>
      <c r="S473" s="955"/>
      <c r="T473" s="867"/>
      <c r="U473" s="868"/>
      <c r="V473" s="869"/>
      <c r="W473" s="888" t="s">
        <v>17</v>
      </c>
      <c r="X473" s="889"/>
      <c r="Y473" s="1177" t="s">
        <v>266</v>
      </c>
      <c r="Z473" s="1178"/>
      <c r="AA473" s="1178"/>
      <c r="AB473" s="1178"/>
      <c r="AC473" s="1178"/>
      <c r="AD473" s="1178"/>
      <c r="AE473" s="1178"/>
      <c r="AF473" s="1178"/>
      <c r="AG473" s="1178"/>
      <c r="AH473" s="1179"/>
    </row>
    <row r="474" spans="1:34" s="8" customFormat="1" ht="15.75" customHeight="1" thickBot="1">
      <c r="A474" s="858"/>
      <c r="B474" s="898" t="s">
        <v>18</v>
      </c>
      <c r="C474" s="899"/>
      <c r="D474" s="1183" t="s">
        <v>325</v>
      </c>
      <c r="E474" s="1184"/>
      <c r="F474" s="1184"/>
      <c r="G474" s="1184"/>
      <c r="H474" s="1184"/>
      <c r="I474" s="1184"/>
      <c r="J474" s="1184"/>
      <c r="K474" s="1184"/>
      <c r="L474" s="1184"/>
      <c r="M474" s="1184"/>
      <c r="N474" s="1184"/>
      <c r="O474" s="1184"/>
      <c r="P474" s="1184"/>
      <c r="Q474" s="1184"/>
      <c r="R474" s="1184"/>
      <c r="S474" s="1185"/>
      <c r="T474" s="870"/>
      <c r="U474" s="871"/>
      <c r="V474" s="872"/>
      <c r="W474" s="890"/>
      <c r="X474" s="891"/>
      <c r="Y474" s="1180"/>
      <c r="Z474" s="1181"/>
      <c r="AA474" s="1181"/>
      <c r="AB474" s="1181"/>
      <c r="AC474" s="1181"/>
      <c r="AD474" s="1181"/>
      <c r="AE474" s="1181"/>
      <c r="AF474" s="1181"/>
      <c r="AG474" s="1181"/>
      <c r="AH474" s="1182"/>
    </row>
    <row r="475" spans="1:34" ht="13.5" thickBot="1"/>
    <row r="476" spans="1:34" s="9" customFormat="1" ht="15.75" customHeight="1">
      <c r="A476" s="727" t="s">
        <v>456</v>
      </c>
      <c r="B476" s="728"/>
      <c r="C476" s="729"/>
      <c r="D476" s="727" t="s">
        <v>326</v>
      </c>
      <c r="E476" s="728"/>
      <c r="F476" s="728"/>
      <c r="G476" s="729"/>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673"/>
    </row>
    <row r="477" spans="1:34" s="9" customFormat="1" ht="15.75" customHeight="1" thickBot="1">
      <c r="A477" s="1145" t="s">
        <v>22</v>
      </c>
      <c r="B477" s="1146"/>
      <c r="C477" s="1147"/>
      <c r="D477" s="749" t="s">
        <v>1390</v>
      </c>
      <c r="E477" s="750"/>
      <c r="F477" s="750"/>
      <c r="G477" s="796"/>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690"/>
    </row>
    <row r="478" spans="1:34" s="78" customFormat="1" ht="13.5" customHeight="1" thickBot="1">
      <c r="A478" s="1279" t="s">
        <v>37</v>
      </c>
      <c r="B478" s="1078" t="s">
        <v>35</v>
      </c>
      <c r="C478" s="1079" t="s">
        <v>31</v>
      </c>
      <c r="D478" s="1079" t="s">
        <v>38</v>
      </c>
      <c r="E478" s="1079" t="s">
        <v>33</v>
      </c>
      <c r="F478" s="740" t="s">
        <v>40</v>
      </c>
      <c r="G478" s="1080" t="s">
        <v>34</v>
      </c>
      <c r="H478" s="744" t="s">
        <v>2</v>
      </c>
      <c r="I478" s="743"/>
      <c r="J478" s="744" t="s">
        <v>3</v>
      </c>
      <c r="K478" s="744"/>
      <c r="L478" s="742" t="s">
        <v>4</v>
      </c>
      <c r="M478" s="743"/>
      <c r="N478" s="744" t="s">
        <v>5</v>
      </c>
      <c r="O478" s="744"/>
      <c r="P478" s="742" t="s">
        <v>6</v>
      </c>
      <c r="Q478" s="743"/>
      <c r="R478" s="744" t="s">
        <v>7</v>
      </c>
      <c r="S478" s="744"/>
      <c r="T478" s="742" t="s">
        <v>8</v>
      </c>
      <c r="U478" s="743"/>
      <c r="V478" s="744" t="s">
        <v>9</v>
      </c>
      <c r="W478" s="744"/>
      <c r="X478" s="742" t="s">
        <v>10</v>
      </c>
      <c r="Y478" s="743"/>
      <c r="Z478" s="744" t="s">
        <v>11</v>
      </c>
      <c r="AA478" s="744"/>
      <c r="AB478" s="742" t="s">
        <v>12</v>
      </c>
      <c r="AC478" s="743"/>
      <c r="AD478" s="744" t="s">
        <v>13</v>
      </c>
      <c r="AE478" s="744"/>
      <c r="AF478" s="745" t="s">
        <v>20</v>
      </c>
      <c r="AG478" s="745" t="s">
        <v>21</v>
      </c>
      <c r="AH478" s="747" t="s">
        <v>27</v>
      </c>
    </row>
    <row r="479" spans="1:34" s="78" customFormat="1" ht="27" customHeight="1" thickBot="1">
      <c r="A479" s="1280"/>
      <c r="B479" s="819"/>
      <c r="C479" s="739"/>
      <c r="D479" s="739"/>
      <c r="E479" s="739"/>
      <c r="F479" s="1044"/>
      <c r="G479" s="1186"/>
      <c r="H479" s="64" t="s">
        <v>23</v>
      </c>
      <c r="I479" s="27" t="s">
        <v>24</v>
      </c>
      <c r="J479" s="26" t="s">
        <v>23</v>
      </c>
      <c r="K479" s="27" t="s">
        <v>24</v>
      </c>
      <c r="L479" s="26" t="s">
        <v>23</v>
      </c>
      <c r="M479" s="27" t="s">
        <v>24</v>
      </c>
      <c r="N479" s="26" t="s">
        <v>23</v>
      </c>
      <c r="O479" s="27" t="s">
        <v>24</v>
      </c>
      <c r="P479" s="26" t="s">
        <v>23</v>
      </c>
      <c r="Q479" s="27" t="s">
        <v>24</v>
      </c>
      <c r="R479" s="26" t="s">
        <v>23</v>
      </c>
      <c r="S479" s="27" t="s">
        <v>24</v>
      </c>
      <c r="T479" s="26" t="s">
        <v>23</v>
      </c>
      <c r="U479" s="27" t="s">
        <v>24</v>
      </c>
      <c r="V479" s="26" t="s">
        <v>23</v>
      </c>
      <c r="W479" s="27" t="s">
        <v>24</v>
      </c>
      <c r="X479" s="26" t="s">
        <v>23</v>
      </c>
      <c r="Y479" s="27" t="s">
        <v>24</v>
      </c>
      <c r="Z479" s="26" t="s">
        <v>23</v>
      </c>
      <c r="AA479" s="27" t="s">
        <v>24</v>
      </c>
      <c r="AB479" s="26" t="s">
        <v>23</v>
      </c>
      <c r="AC479" s="27" t="s">
        <v>24</v>
      </c>
      <c r="AD479" s="26" t="s">
        <v>23</v>
      </c>
      <c r="AE479" s="27" t="s">
        <v>24</v>
      </c>
      <c r="AF479" s="817"/>
      <c r="AG479" s="817"/>
      <c r="AH479" s="818"/>
    </row>
    <row r="480" spans="1:34" s="78" customFormat="1" ht="90" customHeight="1">
      <c r="A480" s="1281">
        <v>0.1</v>
      </c>
      <c r="B480" s="211" t="s">
        <v>429</v>
      </c>
      <c r="C480" s="172" t="s">
        <v>327</v>
      </c>
      <c r="D480" s="74">
        <v>0.3</v>
      </c>
      <c r="E480" s="562" t="s">
        <v>328</v>
      </c>
      <c r="F480" s="209" t="s">
        <v>329</v>
      </c>
      <c r="G480" s="197" t="s">
        <v>330</v>
      </c>
      <c r="H480" s="70">
        <v>1</v>
      </c>
      <c r="I480" s="71"/>
      <c r="J480" s="70"/>
      <c r="K480" s="71"/>
      <c r="L480" s="70"/>
      <c r="M480" s="71"/>
      <c r="N480" s="70"/>
      <c r="O480" s="71"/>
      <c r="P480" s="70"/>
      <c r="Q480" s="71"/>
      <c r="R480" s="70"/>
      <c r="S480" s="71"/>
      <c r="T480" s="70"/>
      <c r="U480" s="71"/>
      <c r="V480" s="70"/>
      <c r="W480" s="71"/>
      <c r="X480" s="70"/>
      <c r="Y480" s="71"/>
      <c r="Z480" s="70"/>
      <c r="AA480" s="71"/>
      <c r="AB480" s="70"/>
      <c r="AC480" s="71"/>
      <c r="AD480" s="70"/>
      <c r="AE480" s="71"/>
      <c r="AF480" s="95">
        <f t="shared" ref="AF480:AG483" si="68">+H480+J480+L480+N480+P480+R480+T480+V480+X480+Z480+AB480+AD480</f>
        <v>1</v>
      </c>
      <c r="AG480" s="96">
        <f t="shared" si="68"/>
        <v>0</v>
      </c>
      <c r="AH480" s="708"/>
    </row>
    <row r="481" spans="1:34" s="78" customFormat="1" ht="72" customHeight="1">
      <c r="A481" s="1282"/>
      <c r="B481" s="204" t="s">
        <v>430</v>
      </c>
      <c r="C481" s="173" t="s">
        <v>331</v>
      </c>
      <c r="D481" s="76">
        <v>0.2</v>
      </c>
      <c r="E481" s="563" t="s">
        <v>332</v>
      </c>
      <c r="F481" s="209" t="s">
        <v>329</v>
      </c>
      <c r="G481" s="175" t="s">
        <v>333</v>
      </c>
      <c r="H481" s="70"/>
      <c r="I481" s="71"/>
      <c r="J481" s="70">
        <v>1</v>
      </c>
      <c r="K481" s="71"/>
      <c r="L481" s="70"/>
      <c r="M481" s="71"/>
      <c r="N481" s="70"/>
      <c r="O481" s="71"/>
      <c r="P481" s="70"/>
      <c r="Q481" s="71"/>
      <c r="R481" s="70"/>
      <c r="S481" s="71"/>
      <c r="T481" s="70"/>
      <c r="U481" s="71"/>
      <c r="V481" s="70"/>
      <c r="W481" s="71"/>
      <c r="X481" s="70"/>
      <c r="Y481" s="71"/>
      <c r="Z481" s="70"/>
      <c r="AA481" s="71"/>
      <c r="AB481" s="70"/>
      <c r="AC481" s="71"/>
      <c r="AD481" s="70"/>
      <c r="AE481" s="71"/>
      <c r="AF481" s="95">
        <f t="shared" si="68"/>
        <v>1</v>
      </c>
      <c r="AG481" s="96"/>
      <c r="AH481" s="708"/>
    </row>
    <row r="482" spans="1:34" s="78" customFormat="1" ht="63.75">
      <c r="A482" s="1282"/>
      <c r="B482" s="204" t="s">
        <v>431</v>
      </c>
      <c r="C482" s="173" t="s">
        <v>334</v>
      </c>
      <c r="D482" s="76">
        <v>0.3</v>
      </c>
      <c r="E482" s="563" t="s">
        <v>335</v>
      </c>
      <c r="F482" s="209" t="s">
        <v>329</v>
      </c>
      <c r="G482" s="175" t="s">
        <v>336</v>
      </c>
      <c r="H482" s="70"/>
      <c r="I482" s="71"/>
      <c r="J482" s="70">
        <v>1</v>
      </c>
      <c r="K482" s="71"/>
      <c r="L482" s="70"/>
      <c r="M482" s="71"/>
      <c r="N482" s="70"/>
      <c r="O482" s="71"/>
      <c r="P482" s="70"/>
      <c r="Q482" s="71"/>
      <c r="R482" s="70"/>
      <c r="S482" s="71"/>
      <c r="T482" s="70"/>
      <c r="U482" s="71"/>
      <c r="V482" s="70"/>
      <c r="W482" s="71"/>
      <c r="X482" s="70"/>
      <c r="Y482" s="71"/>
      <c r="Z482" s="70"/>
      <c r="AA482" s="71"/>
      <c r="AB482" s="70"/>
      <c r="AC482" s="71"/>
      <c r="AD482" s="70"/>
      <c r="AE482" s="71"/>
      <c r="AF482" s="95">
        <f t="shared" si="68"/>
        <v>1</v>
      </c>
      <c r="AG482" s="96">
        <f t="shared" si="68"/>
        <v>0</v>
      </c>
      <c r="AH482" s="699"/>
    </row>
    <row r="483" spans="1:34" s="78" customFormat="1" ht="90" customHeight="1" thickBot="1">
      <c r="A483" s="1283"/>
      <c r="B483" s="205" t="s">
        <v>432</v>
      </c>
      <c r="C483" s="174" t="s">
        <v>337</v>
      </c>
      <c r="D483" s="82">
        <v>0.2</v>
      </c>
      <c r="E483" s="46" t="s">
        <v>375</v>
      </c>
      <c r="F483" s="208" t="s">
        <v>329</v>
      </c>
      <c r="G483" s="176" t="s">
        <v>338</v>
      </c>
      <c r="H483" s="70"/>
      <c r="I483" s="71"/>
      <c r="J483" s="70">
        <v>1</v>
      </c>
      <c r="K483" s="71"/>
      <c r="L483" s="70"/>
      <c r="M483" s="71"/>
      <c r="N483" s="70"/>
      <c r="O483" s="71"/>
      <c r="P483" s="70"/>
      <c r="Q483" s="71"/>
      <c r="R483" s="70"/>
      <c r="S483" s="71"/>
      <c r="T483" s="70"/>
      <c r="U483" s="71"/>
      <c r="V483" s="70"/>
      <c r="W483" s="71"/>
      <c r="X483" s="70"/>
      <c r="Y483" s="71"/>
      <c r="Z483" s="70"/>
      <c r="AA483" s="71"/>
      <c r="AB483" s="70"/>
      <c r="AC483" s="71"/>
      <c r="AD483" s="70"/>
      <c r="AE483" s="71"/>
      <c r="AF483" s="198">
        <f t="shared" si="68"/>
        <v>1</v>
      </c>
      <c r="AG483" s="194">
        <f t="shared" si="68"/>
        <v>0</v>
      </c>
      <c r="AH483" s="710"/>
    </row>
    <row r="484" spans="1:34" s="97" customFormat="1" ht="45" customHeight="1" thickBot="1">
      <c r="A484" s="99"/>
      <c r="B484" s="99"/>
      <c r="C484" s="99"/>
      <c r="D484" s="23">
        <f>SUM(D480:D483)</f>
        <v>1</v>
      </c>
      <c r="E484" s="99"/>
      <c r="F484" s="99"/>
      <c r="G484" s="9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20"/>
      <c r="AG484" s="20"/>
      <c r="AH484" s="24"/>
    </row>
    <row r="485" spans="1:34" s="9" customFormat="1" ht="15.75" customHeight="1">
      <c r="A485" s="727" t="s">
        <v>189</v>
      </c>
      <c r="B485" s="728"/>
      <c r="C485" s="729"/>
      <c r="D485" s="727" t="s">
        <v>339</v>
      </c>
      <c r="E485" s="728"/>
      <c r="F485" s="728"/>
      <c r="G485" s="729"/>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673"/>
    </row>
    <row r="486" spans="1:34" s="9" customFormat="1" ht="15.75" customHeight="1" thickBot="1">
      <c r="A486" s="1145" t="s">
        <v>22</v>
      </c>
      <c r="B486" s="1146"/>
      <c r="C486" s="1147"/>
      <c r="D486" s="749" t="s">
        <v>1390</v>
      </c>
      <c r="E486" s="750"/>
      <c r="F486" s="750"/>
      <c r="G486" s="796"/>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690"/>
    </row>
    <row r="487" spans="1:34" s="78" customFormat="1" ht="13.5" customHeight="1" thickBot="1">
      <c r="A487" s="1279" t="s">
        <v>37</v>
      </c>
      <c r="B487" s="1078" t="s">
        <v>35</v>
      </c>
      <c r="C487" s="1079" t="s">
        <v>31</v>
      </c>
      <c r="D487" s="1079" t="s">
        <v>38</v>
      </c>
      <c r="E487" s="1079" t="s">
        <v>33</v>
      </c>
      <c r="F487" s="740" t="s">
        <v>40</v>
      </c>
      <c r="G487" s="1080" t="s">
        <v>34</v>
      </c>
      <c r="H487" s="744" t="s">
        <v>2</v>
      </c>
      <c r="I487" s="743"/>
      <c r="J487" s="742" t="s">
        <v>3</v>
      </c>
      <c r="K487" s="743"/>
      <c r="L487" s="744" t="s">
        <v>4</v>
      </c>
      <c r="M487" s="743"/>
      <c r="N487" s="742" t="s">
        <v>5</v>
      </c>
      <c r="O487" s="743"/>
      <c r="P487" s="742" t="s">
        <v>6</v>
      </c>
      <c r="Q487" s="743"/>
      <c r="R487" s="742" t="s">
        <v>7</v>
      </c>
      <c r="S487" s="743"/>
      <c r="T487" s="744" t="s">
        <v>8</v>
      </c>
      <c r="U487" s="743"/>
      <c r="V487" s="744" t="s">
        <v>9</v>
      </c>
      <c r="W487" s="744"/>
      <c r="X487" s="742" t="s">
        <v>10</v>
      </c>
      <c r="Y487" s="743"/>
      <c r="Z487" s="744" t="s">
        <v>11</v>
      </c>
      <c r="AA487" s="744"/>
      <c r="AB487" s="742" t="s">
        <v>12</v>
      </c>
      <c r="AC487" s="743"/>
      <c r="AD487" s="744" t="s">
        <v>13</v>
      </c>
      <c r="AE487" s="744"/>
      <c r="AF487" s="745" t="s">
        <v>20</v>
      </c>
      <c r="AG487" s="745" t="s">
        <v>21</v>
      </c>
      <c r="AH487" s="747" t="s">
        <v>27</v>
      </c>
    </row>
    <row r="488" spans="1:34" s="78" customFormat="1" ht="27" customHeight="1" thickBot="1">
      <c r="A488" s="1279"/>
      <c r="B488" s="737"/>
      <c r="C488" s="738"/>
      <c r="D488" s="738"/>
      <c r="E488" s="738"/>
      <c r="F488" s="815"/>
      <c r="G488" s="816"/>
      <c r="H488" s="64" t="s">
        <v>23</v>
      </c>
      <c r="I488" s="27" t="s">
        <v>24</v>
      </c>
      <c r="J488" s="26" t="s">
        <v>23</v>
      </c>
      <c r="K488" s="27" t="s">
        <v>24</v>
      </c>
      <c r="L488" s="64" t="s">
        <v>23</v>
      </c>
      <c r="M488" s="27" t="s">
        <v>24</v>
      </c>
      <c r="N488" s="26" t="s">
        <v>23</v>
      </c>
      <c r="O488" s="27" t="s">
        <v>24</v>
      </c>
      <c r="P488" s="26" t="s">
        <v>23</v>
      </c>
      <c r="Q488" s="27" t="s">
        <v>24</v>
      </c>
      <c r="R488" s="26" t="s">
        <v>23</v>
      </c>
      <c r="S488" s="27" t="s">
        <v>24</v>
      </c>
      <c r="T488" s="64" t="s">
        <v>23</v>
      </c>
      <c r="U488" s="27" t="s">
        <v>24</v>
      </c>
      <c r="V488" s="26" t="s">
        <v>23</v>
      </c>
      <c r="W488" s="27" t="s">
        <v>24</v>
      </c>
      <c r="X488" s="26" t="s">
        <v>23</v>
      </c>
      <c r="Y488" s="27" t="s">
        <v>24</v>
      </c>
      <c r="Z488" s="26" t="s">
        <v>23</v>
      </c>
      <c r="AA488" s="27" t="s">
        <v>24</v>
      </c>
      <c r="AB488" s="26" t="s">
        <v>23</v>
      </c>
      <c r="AC488" s="27" t="s">
        <v>24</v>
      </c>
      <c r="AD488" s="26" t="s">
        <v>23</v>
      </c>
      <c r="AE488" s="27" t="s">
        <v>24</v>
      </c>
      <c r="AF488" s="817"/>
      <c r="AG488" s="817"/>
      <c r="AH488" s="818"/>
    </row>
    <row r="489" spans="1:34" s="78" customFormat="1" ht="108" customHeight="1">
      <c r="A489" s="1284">
        <v>0.1</v>
      </c>
      <c r="B489" s="204" t="s">
        <v>435</v>
      </c>
      <c r="C489" s="173" t="s">
        <v>340</v>
      </c>
      <c r="D489" s="76">
        <v>0.25</v>
      </c>
      <c r="E489" s="563" t="s">
        <v>341</v>
      </c>
      <c r="F489" s="209" t="s">
        <v>329</v>
      </c>
      <c r="G489" s="175" t="s">
        <v>342</v>
      </c>
      <c r="H489" s="70"/>
      <c r="I489" s="71"/>
      <c r="J489" s="70"/>
      <c r="K489" s="71"/>
      <c r="L489" s="70">
        <v>0.1</v>
      </c>
      <c r="M489" s="71"/>
      <c r="N489" s="70">
        <v>0.1</v>
      </c>
      <c r="O489" s="71"/>
      <c r="P489" s="70">
        <v>0.1</v>
      </c>
      <c r="Q489" s="71"/>
      <c r="R489" s="70">
        <v>0.1</v>
      </c>
      <c r="S489" s="71"/>
      <c r="T489" s="70">
        <v>0.1</v>
      </c>
      <c r="U489" s="71"/>
      <c r="V489" s="70">
        <v>0.1</v>
      </c>
      <c r="W489" s="71"/>
      <c r="X489" s="70">
        <v>0.1</v>
      </c>
      <c r="Y489" s="71"/>
      <c r="Z489" s="70">
        <v>0.1</v>
      </c>
      <c r="AA489" s="71"/>
      <c r="AB489" s="70">
        <v>0.1</v>
      </c>
      <c r="AC489" s="71"/>
      <c r="AD489" s="70">
        <v>0.1</v>
      </c>
      <c r="AE489" s="71"/>
      <c r="AF489" s="95">
        <f t="shared" ref="AF489:AG492" si="69">+H489+J489+L489+N489+P489+R489+T489+V489+X489+Z489+AB489+AD489</f>
        <v>0.99999999999999989</v>
      </c>
      <c r="AG489" s="96">
        <f t="shared" si="69"/>
        <v>0</v>
      </c>
      <c r="AH489" s="708"/>
    </row>
    <row r="490" spans="1:34" s="78" customFormat="1" ht="69.75" customHeight="1">
      <c r="A490" s="1282"/>
      <c r="B490" s="204" t="s">
        <v>436</v>
      </c>
      <c r="C490" s="173" t="s">
        <v>343</v>
      </c>
      <c r="D490" s="76">
        <v>0.3</v>
      </c>
      <c r="E490" s="563" t="s">
        <v>344</v>
      </c>
      <c r="F490" s="209" t="s">
        <v>329</v>
      </c>
      <c r="G490" s="175" t="s">
        <v>345</v>
      </c>
      <c r="H490" s="70">
        <v>8.3299999999999999E-2</v>
      </c>
      <c r="I490" s="71"/>
      <c r="J490" s="70">
        <v>8.3299999999999999E-2</v>
      </c>
      <c r="K490" s="71"/>
      <c r="L490" s="70">
        <v>8.3299999999999999E-2</v>
      </c>
      <c r="M490" s="71"/>
      <c r="N490" s="70">
        <v>8.3299999999999999E-2</v>
      </c>
      <c r="O490" s="71"/>
      <c r="P490" s="70">
        <v>8.3299999999999999E-2</v>
      </c>
      <c r="Q490" s="71"/>
      <c r="R490" s="70">
        <v>8.3299999999999999E-2</v>
      </c>
      <c r="S490" s="71"/>
      <c r="T490" s="70">
        <v>8.3299999999999999E-2</v>
      </c>
      <c r="U490" s="71"/>
      <c r="V490" s="70">
        <v>8.3299999999999999E-2</v>
      </c>
      <c r="W490" s="71"/>
      <c r="X490" s="70">
        <v>8.3299999999999999E-2</v>
      </c>
      <c r="Y490" s="71"/>
      <c r="Z490" s="70">
        <v>8.3299999999999999E-2</v>
      </c>
      <c r="AA490" s="71"/>
      <c r="AB490" s="70">
        <v>8.3299999999999999E-2</v>
      </c>
      <c r="AC490" s="71"/>
      <c r="AD490" s="70">
        <v>8.3299999999999999E-2</v>
      </c>
      <c r="AE490" s="71"/>
      <c r="AF490" s="95">
        <f t="shared" si="69"/>
        <v>0.99960000000000016</v>
      </c>
      <c r="AG490" s="96">
        <f t="shared" si="69"/>
        <v>0</v>
      </c>
      <c r="AH490" s="699"/>
    </row>
    <row r="491" spans="1:34" s="78" customFormat="1" ht="48" customHeight="1">
      <c r="A491" s="1282"/>
      <c r="B491" s="204" t="s">
        <v>437</v>
      </c>
      <c r="C491" s="173" t="s">
        <v>346</v>
      </c>
      <c r="D491" s="76">
        <v>0.25</v>
      </c>
      <c r="E491" s="563" t="s">
        <v>347</v>
      </c>
      <c r="F491" s="209" t="s">
        <v>329</v>
      </c>
      <c r="G491" s="175" t="s">
        <v>348</v>
      </c>
      <c r="H491" s="70">
        <v>0.25</v>
      </c>
      <c r="I491" s="71"/>
      <c r="J491" s="70"/>
      <c r="K491" s="71"/>
      <c r="L491" s="70"/>
      <c r="M491" s="71"/>
      <c r="N491" s="70">
        <v>0.25</v>
      </c>
      <c r="O491" s="71"/>
      <c r="P491" s="70"/>
      <c r="Q491" s="71"/>
      <c r="R491" s="70"/>
      <c r="S491" s="71"/>
      <c r="T491" s="70">
        <v>0.25</v>
      </c>
      <c r="U491" s="71"/>
      <c r="V491" s="70"/>
      <c r="W491" s="71"/>
      <c r="X491" s="70"/>
      <c r="Y491" s="71"/>
      <c r="Z491" s="70">
        <v>0.25</v>
      </c>
      <c r="AA491" s="71"/>
      <c r="AB491" s="70"/>
      <c r="AC491" s="71"/>
      <c r="AD491" s="70"/>
      <c r="AE491" s="71"/>
      <c r="AF491" s="95">
        <f t="shared" si="69"/>
        <v>1</v>
      </c>
      <c r="AG491" s="96">
        <f t="shared" si="69"/>
        <v>0</v>
      </c>
      <c r="AH491" s="699"/>
    </row>
    <row r="492" spans="1:34" s="78" customFormat="1" ht="80.25" customHeight="1" thickBot="1">
      <c r="A492" s="1283"/>
      <c r="B492" s="205" t="s">
        <v>438</v>
      </c>
      <c r="C492" s="174" t="s">
        <v>349</v>
      </c>
      <c r="D492" s="82">
        <v>0.2</v>
      </c>
      <c r="E492" s="46" t="s">
        <v>347</v>
      </c>
      <c r="F492" s="208" t="s">
        <v>329</v>
      </c>
      <c r="G492" s="176" t="s">
        <v>350</v>
      </c>
      <c r="H492" s="70"/>
      <c r="I492" s="71"/>
      <c r="J492" s="70"/>
      <c r="K492" s="71"/>
      <c r="L492" s="70">
        <v>0.33329999999999999</v>
      </c>
      <c r="M492" s="71"/>
      <c r="N492" s="70"/>
      <c r="O492" s="71"/>
      <c r="P492" s="70"/>
      <c r="Q492" s="71"/>
      <c r="R492" s="70"/>
      <c r="S492" s="71"/>
      <c r="T492" s="70">
        <v>0.33329999999999999</v>
      </c>
      <c r="U492" s="71"/>
      <c r="V492" s="70"/>
      <c r="W492" s="71"/>
      <c r="X492" s="70"/>
      <c r="Y492" s="71"/>
      <c r="Z492" s="70"/>
      <c r="AA492" s="71"/>
      <c r="AB492" s="70">
        <v>0.33329999999999999</v>
      </c>
      <c r="AC492" s="71"/>
      <c r="AD492" s="70"/>
      <c r="AE492" s="71"/>
      <c r="AF492" s="199">
        <f t="shared" si="69"/>
        <v>0.99990000000000001</v>
      </c>
      <c r="AG492" s="195">
        <f t="shared" si="69"/>
        <v>0</v>
      </c>
      <c r="AH492" s="710"/>
    </row>
    <row r="493" spans="1:34" s="97" customFormat="1" ht="49.5" customHeight="1" thickBot="1">
      <c r="A493" s="99"/>
      <c r="B493" s="99"/>
      <c r="C493" s="99"/>
      <c r="D493" s="23">
        <f>SUM(D489:D492)</f>
        <v>1</v>
      </c>
      <c r="E493" s="99"/>
      <c r="F493" s="99"/>
      <c r="G493" s="9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20"/>
      <c r="AG493" s="20"/>
      <c r="AH493" s="24"/>
    </row>
    <row r="494" spans="1:34" s="9" customFormat="1" ht="15.75" customHeight="1">
      <c r="A494" s="727" t="s">
        <v>195</v>
      </c>
      <c r="B494" s="728"/>
      <c r="C494" s="729"/>
      <c r="D494" s="727" t="s">
        <v>351</v>
      </c>
      <c r="E494" s="728"/>
      <c r="F494" s="728"/>
      <c r="G494" s="729"/>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673"/>
    </row>
    <row r="495" spans="1:34" s="9" customFormat="1" ht="15.75" customHeight="1" thickBot="1">
      <c r="A495" s="1145" t="s">
        <v>22</v>
      </c>
      <c r="B495" s="1146"/>
      <c r="C495" s="1147"/>
      <c r="D495" s="749" t="s">
        <v>1390</v>
      </c>
      <c r="E495" s="750"/>
      <c r="F495" s="750"/>
      <c r="G495" s="796"/>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694"/>
    </row>
    <row r="496" spans="1:34" s="78" customFormat="1" ht="13.5" customHeight="1" thickBot="1">
      <c r="A496" s="1285" t="s">
        <v>37</v>
      </c>
      <c r="B496" s="1078" t="s">
        <v>35</v>
      </c>
      <c r="C496" s="1079" t="s">
        <v>31</v>
      </c>
      <c r="D496" s="1079" t="s">
        <v>38</v>
      </c>
      <c r="E496" s="1079" t="s">
        <v>33</v>
      </c>
      <c r="F496" s="740" t="s">
        <v>40</v>
      </c>
      <c r="G496" s="1080" t="s">
        <v>34</v>
      </c>
      <c r="H496" s="744" t="s">
        <v>2</v>
      </c>
      <c r="I496" s="743"/>
      <c r="J496" s="744" t="s">
        <v>3</v>
      </c>
      <c r="K496" s="744"/>
      <c r="L496" s="742" t="s">
        <v>4</v>
      </c>
      <c r="M496" s="743"/>
      <c r="N496" s="744" t="s">
        <v>5</v>
      </c>
      <c r="O496" s="744"/>
      <c r="P496" s="742" t="s">
        <v>6</v>
      </c>
      <c r="Q496" s="743"/>
      <c r="R496" s="744" t="s">
        <v>7</v>
      </c>
      <c r="S496" s="744"/>
      <c r="T496" s="742" t="s">
        <v>8</v>
      </c>
      <c r="U496" s="743"/>
      <c r="V496" s="744" t="s">
        <v>9</v>
      </c>
      <c r="W496" s="744"/>
      <c r="X496" s="742" t="s">
        <v>10</v>
      </c>
      <c r="Y496" s="743"/>
      <c r="Z496" s="744" t="s">
        <v>11</v>
      </c>
      <c r="AA496" s="744"/>
      <c r="AB496" s="742" t="s">
        <v>12</v>
      </c>
      <c r="AC496" s="743"/>
      <c r="AD496" s="744" t="s">
        <v>13</v>
      </c>
      <c r="AE496" s="744"/>
      <c r="AF496" s="745" t="s">
        <v>20</v>
      </c>
      <c r="AG496" s="745" t="s">
        <v>21</v>
      </c>
      <c r="AH496" s="747" t="s">
        <v>27</v>
      </c>
    </row>
    <row r="497" spans="1:34" s="78" customFormat="1" ht="27" customHeight="1" thickBot="1">
      <c r="A497" s="1279"/>
      <c r="B497" s="737"/>
      <c r="C497" s="738"/>
      <c r="D497" s="738"/>
      <c r="E497" s="738"/>
      <c r="F497" s="815"/>
      <c r="G497" s="816"/>
      <c r="H497" s="64" t="s">
        <v>23</v>
      </c>
      <c r="I497" s="27" t="s">
        <v>24</v>
      </c>
      <c r="J497" s="26" t="s">
        <v>23</v>
      </c>
      <c r="K497" s="27" t="s">
        <v>24</v>
      </c>
      <c r="L497" s="26" t="s">
        <v>23</v>
      </c>
      <c r="M497" s="27" t="s">
        <v>24</v>
      </c>
      <c r="N497" s="26" t="s">
        <v>23</v>
      </c>
      <c r="O497" s="27" t="s">
        <v>24</v>
      </c>
      <c r="P497" s="26" t="s">
        <v>23</v>
      </c>
      <c r="Q497" s="27" t="s">
        <v>24</v>
      </c>
      <c r="R497" s="26" t="s">
        <v>23</v>
      </c>
      <c r="S497" s="27" t="s">
        <v>24</v>
      </c>
      <c r="T497" s="26" t="s">
        <v>23</v>
      </c>
      <c r="U497" s="27" t="s">
        <v>24</v>
      </c>
      <c r="V497" s="26" t="s">
        <v>23</v>
      </c>
      <c r="W497" s="27" t="s">
        <v>24</v>
      </c>
      <c r="X497" s="26" t="s">
        <v>23</v>
      </c>
      <c r="Y497" s="27" t="s">
        <v>24</v>
      </c>
      <c r="Z497" s="26" t="s">
        <v>23</v>
      </c>
      <c r="AA497" s="27" t="s">
        <v>24</v>
      </c>
      <c r="AB497" s="26" t="s">
        <v>23</v>
      </c>
      <c r="AC497" s="27" t="s">
        <v>24</v>
      </c>
      <c r="AD497" s="26" t="s">
        <v>23</v>
      </c>
      <c r="AE497" s="27" t="s">
        <v>24</v>
      </c>
      <c r="AF497" s="817"/>
      <c r="AG497" s="817"/>
      <c r="AH497" s="818"/>
    </row>
    <row r="498" spans="1:34" s="78" customFormat="1" ht="69" customHeight="1">
      <c r="A498" s="1284">
        <v>0.25</v>
      </c>
      <c r="B498" s="204" t="s">
        <v>457</v>
      </c>
      <c r="C498" s="173" t="s">
        <v>352</v>
      </c>
      <c r="D498" s="76">
        <v>0.6</v>
      </c>
      <c r="E498" s="563" t="s">
        <v>353</v>
      </c>
      <c r="F498" s="29" t="s">
        <v>354</v>
      </c>
      <c r="G498" s="175" t="s">
        <v>355</v>
      </c>
      <c r="H498" s="70"/>
      <c r="I498" s="71"/>
      <c r="J498" s="70"/>
      <c r="K498" s="71"/>
      <c r="L498" s="70">
        <v>0.1</v>
      </c>
      <c r="M498" s="71"/>
      <c r="N498" s="70">
        <v>0.1</v>
      </c>
      <c r="O498" s="71"/>
      <c r="P498" s="70">
        <v>0.1</v>
      </c>
      <c r="Q498" s="71"/>
      <c r="R498" s="70">
        <v>0.1</v>
      </c>
      <c r="S498" s="71"/>
      <c r="T498" s="70">
        <v>0.1</v>
      </c>
      <c r="U498" s="71"/>
      <c r="V498" s="70">
        <v>0.1</v>
      </c>
      <c r="W498" s="71"/>
      <c r="X498" s="70">
        <v>0.1</v>
      </c>
      <c r="Y498" s="71"/>
      <c r="Z498" s="70">
        <v>0.1</v>
      </c>
      <c r="AA498" s="71"/>
      <c r="AB498" s="70">
        <v>0.1</v>
      </c>
      <c r="AC498" s="71"/>
      <c r="AD498" s="70">
        <v>0.1</v>
      </c>
      <c r="AE498" s="71"/>
      <c r="AF498" s="95">
        <f t="shared" ref="AF498:AG500" si="70">+H498+J498+L498+N498+P498+R498+T498+V498+X498+Z498+AB498+AD498</f>
        <v>0.99999999999999989</v>
      </c>
      <c r="AG498" s="96">
        <f t="shared" si="70"/>
        <v>0</v>
      </c>
      <c r="AH498" s="708"/>
    </row>
    <row r="499" spans="1:34" s="78" customFormat="1" ht="86.25" customHeight="1">
      <c r="A499" s="1282"/>
      <c r="B499" s="204" t="s">
        <v>439</v>
      </c>
      <c r="C499" s="173" t="s">
        <v>356</v>
      </c>
      <c r="D499" s="76">
        <v>0.2</v>
      </c>
      <c r="E499" s="563" t="s">
        <v>357</v>
      </c>
      <c r="F499" s="209" t="s">
        <v>329</v>
      </c>
      <c r="G499" s="175" t="s">
        <v>358</v>
      </c>
      <c r="H499" s="70">
        <v>0.25</v>
      </c>
      <c r="I499" s="71"/>
      <c r="J499" s="70"/>
      <c r="K499" s="71"/>
      <c r="L499" s="70"/>
      <c r="M499" s="71"/>
      <c r="N499" s="70">
        <v>0.25</v>
      </c>
      <c r="O499" s="71"/>
      <c r="P499" s="70"/>
      <c r="Q499" s="71"/>
      <c r="R499" s="70"/>
      <c r="S499" s="71"/>
      <c r="T499" s="70">
        <v>0.25</v>
      </c>
      <c r="U499" s="71"/>
      <c r="V499" s="70"/>
      <c r="W499" s="71"/>
      <c r="X499" s="70"/>
      <c r="Y499" s="71"/>
      <c r="Z499" s="70">
        <v>0.25</v>
      </c>
      <c r="AA499" s="71"/>
      <c r="AB499" s="70"/>
      <c r="AC499" s="71"/>
      <c r="AD499" s="70"/>
      <c r="AE499" s="71"/>
      <c r="AF499" s="95">
        <f t="shared" si="70"/>
        <v>1</v>
      </c>
      <c r="AG499" s="96">
        <f t="shared" si="70"/>
        <v>0</v>
      </c>
      <c r="AH499" s="699"/>
    </row>
    <row r="500" spans="1:34" s="78" customFormat="1" ht="44.25" customHeight="1" thickBot="1">
      <c r="A500" s="1283"/>
      <c r="B500" s="205" t="s">
        <v>440</v>
      </c>
      <c r="C500" s="174" t="s">
        <v>359</v>
      </c>
      <c r="D500" s="82">
        <v>0.2</v>
      </c>
      <c r="E500" s="46" t="s">
        <v>360</v>
      </c>
      <c r="F500" s="208" t="s">
        <v>329</v>
      </c>
      <c r="G500" s="176" t="s">
        <v>361</v>
      </c>
      <c r="H500" s="70">
        <v>1</v>
      </c>
      <c r="I500" s="71"/>
      <c r="J500" s="70"/>
      <c r="K500" s="71"/>
      <c r="L500" s="70"/>
      <c r="M500" s="71"/>
      <c r="N500" s="70"/>
      <c r="O500" s="71"/>
      <c r="P500" s="70"/>
      <c r="Q500" s="71"/>
      <c r="R500" s="70"/>
      <c r="S500" s="71"/>
      <c r="T500" s="70"/>
      <c r="U500" s="71"/>
      <c r="V500" s="70"/>
      <c r="W500" s="71"/>
      <c r="X500" s="70"/>
      <c r="Y500" s="71"/>
      <c r="Z500" s="70"/>
      <c r="AA500" s="71"/>
      <c r="AB500" s="70"/>
      <c r="AC500" s="71"/>
      <c r="AD500" s="70"/>
      <c r="AE500" s="71"/>
      <c r="AF500" s="199">
        <f t="shared" si="70"/>
        <v>1</v>
      </c>
      <c r="AG500" s="195">
        <f t="shared" si="70"/>
        <v>0</v>
      </c>
      <c r="AH500" s="710"/>
    </row>
    <row r="501" spans="1:34" s="97" customFormat="1" ht="75.75" customHeight="1" thickBot="1">
      <c r="A501" s="99"/>
      <c r="B501" s="99"/>
      <c r="C501" s="99"/>
      <c r="D501" s="23">
        <f>SUM(D498:D500)</f>
        <v>1</v>
      </c>
      <c r="E501" s="99"/>
      <c r="F501" s="99"/>
      <c r="G501" s="9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20"/>
      <c r="AG501" s="20"/>
      <c r="AH501" s="24"/>
    </row>
    <row r="502" spans="1:34" s="9" customFormat="1" ht="15.75" customHeight="1">
      <c r="A502" s="727" t="s">
        <v>201</v>
      </c>
      <c r="B502" s="728"/>
      <c r="C502" s="729"/>
      <c r="D502" s="727" t="s">
        <v>362</v>
      </c>
      <c r="E502" s="728"/>
      <c r="F502" s="728"/>
      <c r="G502" s="729"/>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673"/>
    </row>
    <row r="503" spans="1:34" s="9" customFormat="1" ht="15.75" customHeight="1" thickBot="1">
      <c r="A503" s="1145" t="s">
        <v>22</v>
      </c>
      <c r="B503" s="1146"/>
      <c r="C503" s="1147"/>
      <c r="D503" s="749" t="s">
        <v>1390</v>
      </c>
      <c r="E503" s="750"/>
      <c r="F503" s="750"/>
      <c r="G503" s="796"/>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690"/>
    </row>
    <row r="504" spans="1:34" s="78" customFormat="1" ht="13.5" customHeight="1" thickBot="1">
      <c r="A504" s="737" t="s">
        <v>37</v>
      </c>
      <c r="B504" s="737" t="s">
        <v>35</v>
      </c>
      <c r="C504" s="1286" t="s">
        <v>31</v>
      </c>
      <c r="D504" s="1078" t="s">
        <v>38</v>
      </c>
      <c r="E504" s="1079" t="s">
        <v>33</v>
      </c>
      <c r="F504" s="740" t="s">
        <v>40</v>
      </c>
      <c r="G504" s="1080" t="s">
        <v>34</v>
      </c>
      <c r="H504" s="744" t="s">
        <v>2</v>
      </c>
      <c r="I504" s="743"/>
      <c r="J504" s="744" t="s">
        <v>3</v>
      </c>
      <c r="K504" s="744"/>
      <c r="L504" s="742" t="s">
        <v>4</v>
      </c>
      <c r="M504" s="743"/>
      <c r="N504" s="744" t="s">
        <v>5</v>
      </c>
      <c r="O504" s="744"/>
      <c r="P504" s="742" t="s">
        <v>6</v>
      </c>
      <c r="Q504" s="743"/>
      <c r="R504" s="744" t="s">
        <v>7</v>
      </c>
      <c r="S504" s="744"/>
      <c r="T504" s="742" t="s">
        <v>8</v>
      </c>
      <c r="U504" s="743"/>
      <c r="V504" s="744" t="s">
        <v>9</v>
      </c>
      <c r="W504" s="744"/>
      <c r="X504" s="742" t="s">
        <v>10</v>
      </c>
      <c r="Y504" s="743"/>
      <c r="Z504" s="744" t="s">
        <v>11</v>
      </c>
      <c r="AA504" s="744"/>
      <c r="AB504" s="742" t="s">
        <v>12</v>
      </c>
      <c r="AC504" s="743"/>
      <c r="AD504" s="744" t="s">
        <v>13</v>
      </c>
      <c r="AE504" s="744"/>
      <c r="AF504" s="745" t="s">
        <v>20</v>
      </c>
      <c r="AG504" s="745" t="s">
        <v>21</v>
      </c>
      <c r="AH504" s="747" t="s">
        <v>27</v>
      </c>
    </row>
    <row r="505" spans="1:34" s="78" customFormat="1" ht="27" customHeight="1" thickBot="1">
      <c r="A505" s="737"/>
      <c r="B505" s="737"/>
      <c r="C505" s="1286"/>
      <c r="D505" s="737"/>
      <c r="E505" s="738"/>
      <c r="F505" s="815"/>
      <c r="G505" s="816"/>
      <c r="H505" s="64" t="s">
        <v>23</v>
      </c>
      <c r="I505" s="27" t="s">
        <v>24</v>
      </c>
      <c r="J505" s="26" t="s">
        <v>23</v>
      </c>
      <c r="K505" s="27" t="s">
        <v>24</v>
      </c>
      <c r="L505" s="26" t="s">
        <v>23</v>
      </c>
      <c r="M505" s="27" t="s">
        <v>24</v>
      </c>
      <c r="N505" s="26" t="s">
        <v>23</v>
      </c>
      <c r="O505" s="27" t="s">
        <v>24</v>
      </c>
      <c r="P505" s="26" t="s">
        <v>23</v>
      </c>
      <c r="Q505" s="27" t="s">
        <v>24</v>
      </c>
      <c r="R505" s="26" t="s">
        <v>23</v>
      </c>
      <c r="S505" s="27" t="s">
        <v>24</v>
      </c>
      <c r="T505" s="26" t="s">
        <v>23</v>
      </c>
      <c r="U505" s="27" t="s">
        <v>24</v>
      </c>
      <c r="V505" s="26" t="s">
        <v>23</v>
      </c>
      <c r="W505" s="27" t="s">
        <v>24</v>
      </c>
      <c r="X505" s="26" t="s">
        <v>23</v>
      </c>
      <c r="Y505" s="27" t="s">
        <v>24</v>
      </c>
      <c r="Z505" s="26" t="s">
        <v>23</v>
      </c>
      <c r="AA505" s="27" t="s">
        <v>24</v>
      </c>
      <c r="AB505" s="26" t="s">
        <v>23</v>
      </c>
      <c r="AC505" s="27" t="s">
        <v>24</v>
      </c>
      <c r="AD505" s="26" t="s">
        <v>23</v>
      </c>
      <c r="AE505" s="27" t="s">
        <v>24</v>
      </c>
      <c r="AF505" s="817"/>
      <c r="AG505" s="817"/>
      <c r="AH505" s="818"/>
    </row>
    <row r="506" spans="1:34" s="78" customFormat="1" ht="75.75" customHeight="1">
      <c r="A506" s="1167">
        <v>0.15</v>
      </c>
      <c r="B506" s="28" t="s">
        <v>442</v>
      </c>
      <c r="C506" s="175" t="s">
        <v>363</v>
      </c>
      <c r="D506" s="210">
        <v>0.33329999999999999</v>
      </c>
      <c r="E506" s="563" t="s">
        <v>364</v>
      </c>
      <c r="F506" s="209" t="s">
        <v>329</v>
      </c>
      <c r="G506" s="175" t="s">
        <v>365</v>
      </c>
      <c r="H506" s="70"/>
      <c r="I506" s="71"/>
      <c r="J506" s="70"/>
      <c r="K506" s="71"/>
      <c r="L506" s="70"/>
      <c r="M506" s="71"/>
      <c r="N506" s="70">
        <v>0.5</v>
      </c>
      <c r="O506" s="71"/>
      <c r="P506" s="70"/>
      <c r="Q506" s="71"/>
      <c r="R506" s="70"/>
      <c r="S506" s="71"/>
      <c r="T506" s="70"/>
      <c r="U506" s="71"/>
      <c r="V506" s="70"/>
      <c r="W506" s="71"/>
      <c r="X506" s="70"/>
      <c r="Y506" s="71"/>
      <c r="Z506" s="70">
        <v>0.5</v>
      </c>
      <c r="AA506" s="71"/>
      <c r="AB506" s="70"/>
      <c r="AC506" s="71"/>
      <c r="AD506" s="70"/>
      <c r="AE506" s="71"/>
      <c r="AF506" s="95">
        <f t="shared" ref="AF506:AG508" si="71">+H506+J506+L506+N506+P506+R506+T506+V506+X506+Z506+AB506+AD506</f>
        <v>1</v>
      </c>
      <c r="AG506" s="96">
        <f t="shared" si="71"/>
        <v>0</v>
      </c>
      <c r="AH506" s="708"/>
    </row>
    <row r="507" spans="1:34" s="78" customFormat="1" ht="81" customHeight="1">
      <c r="A507" s="966"/>
      <c r="B507" s="28" t="s">
        <v>443</v>
      </c>
      <c r="C507" s="175" t="s">
        <v>366</v>
      </c>
      <c r="D507" s="210">
        <v>0.33329999999999999</v>
      </c>
      <c r="E507" s="563" t="s">
        <v>367</v>
      </c>
      <c r="F507" s="209" t="s">
        <v>329</v>
      </c>
      <c r="G507" s="175" t="s">
        <v>368</v>
      </c>
      <c r="H507" s="70"/>
      <c r="I507" s="71"/>
      <c r="J507" s="70"/>
      <c r="K507" s="71"/>
      <c r="L507" s="70"/>
      <c r="M507" s="71"/>
      <c r="N507" s="70"/>
      <c r="O507" s="71"/>
      <c r="P507" s="70"/>
      <c r="Q507" s="71"/>
      <c r="R507" s="70"/>
      <c r="S507" s="71"/>
      <c r="T507" s="70"/>
      <c r="U507" s="71"/>
      <c r="V507" s="70"/>
      <c r="W507" s="71"/>
      <c r="X507" s="70"/>
      <c r="Y507" s="71"/>
      <c r="Z507" s="70"/>
      <c r="AA507" s="71"/>
      <c r="AB507" s="70"/>
      <c r="AC507" s="71"/>
      <c r="AD507" s="70">
        <v>1</v>
      </c>
      <c r="AE507" s="71"/>
      <c r="AF507" s="95">
        <f t="shared" si="71"/>
        <v>1</v>
      </c>
      <c r="AG507" s="96">
        <f t="shared" si="71"/>
        <v>0</v>
      </c>
      <c r="AH507" s="699"/>
    </row>
    <row r="508" spans="1:34" s="78" customFormat="1" ht="67.5" customHeight="1" thickBot="1">
      <c r="A508" s="967"/>
      <c r="B508" s="45" t="s">
        <v>445</v>
      </c>
      <c r="C508" s="176" t="s">
        <v>369</v>
      </c>
      <c r="D508" s="210">
        <v>0.33329999999999999</v>
      </c>
      <c r="E508" s="46" t="s">
        <v>370</v>
      </c>
      <c r="F508" s="208" t="s">
        <v>329</v>
      </c>
      <c r="G508" s="176" t="s">
        <v>371</v>
      </c>
      <c r="H508" s="70"/>
      <c r="I508" s="71"/>
      <c r="J508" s="70"/>
      <c r="K508" s="71"/>
      <c r="L508" s="70"/>
      <c r="M508" s="71"/>
      <c r="N508" s="70"/>
      <c r="O508" s="71"/>
      <c r="P508" s="70"/>
      <c r="Q508" s="71"/>
      <c r="R508" s="70">
        <v>0.5</v>
      </c>
      <c r="S508" s="71"/>
      <c r="T508" s="70">
        <v>0.5</v>
      </c>
      <c r="U508" s="71"/>
      <c r="V508" s="70"/>
      <c r="W508" s="71"/>
      <c r="X508" s="70"/>
      <c r="Y508" s="71"/>
      <c r="Z508" s="70"/>
      <c r="AA508" s="71"/>
      <c r="AB508" s="70"/>
      <c r="AC508" s="71"/>
      <c r="AD508" s="70"/>
      <c r="AE508" s="71"/>
      <c r="AF508" s="198">
        <f t="shared" si="71"/>
        <v>1</v>
      </c>
      <c r="AG508" s="194">
        <f t="shared" si="71"/>
        <v>0</v>
      </c>
      <c r="AH508" s="710"/>
    </row>
    <row r="509" spans="1:34" s="97" customFormat="1" ht="47.25" customHeight="1" thickBot="1">
      <c r="A509" s="99"/>
      <c r="B509" s="99"/>
      <c r="C509" s="99"/>
      <c r="D509" s="23">
        <f>SUM(D506:D508)</f>
        <v>0.99990000000000001</v>
      </c>
      <c r="E509" s="99"/>
      <c r="F509" s="99"/>
      <c r="G509" s="9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20"/>
      <c r="AG509" s="20"/>
      <c r="AH509" s="24"/>
    </row>
    <row r="510" spans="1:34" s="9" customFormat="1" ht="15.75" customHeight="1">
      <c r="A510" s="727" t="s">
        <v>446</v>
      </c>
      <c r="B510" s="728"/>
      <c r="C510" s="728"/>
      <c r="D510" s="730" t="s">
        <v>372</v>
      </c>
      <c r="E510" s="731"/>
      <c r="F510" s="731"/>
      <c r="G510" s="732"/>
      <c r="H510" s="10"/>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673"/>
    </row>
    <row r="511" spans="1:34" s="9" customFormat="1" ht="15.75" customHeight="1" thickBot="1">
      <c r="A511" s="733" t="s">
        <v>22</v>
      </c>
      <c r="B511" s="734"/>
      <c r="C511" s="734"/>
      <c r="D511" s="749" t="s">
        <v>1390</v>
      </c>
      <c r="E511" s="750"/>
      <c r="F511" s="750"/>
      <c r="G511" s="796"/>
      <c r="H511" s="12"/>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690"/>
    </row>
    <row r="512" spans="1:34" s="78" customFormat="1" ht="13.5" customHeight="1" thickBot="1">
      <c r="A512" s="1078" t="s">
        <v>37</v>
      </c>
      <c r="B512" s="1078" t="s">
        <v>35</v>
      </c>
      <c r="C512" s="1287" t="s">
        <v>31</v>
      </c>
      <c r="D512" s="1078" t="s">
        <v>32</v>
      </c>
      <c r="E512" s="1079" t="s">
        <v>33</v>
      </c>
      <c r="F512" s="740" t="s">
        <v>40</v>
      </c>
      <c r="G512" s="1080" t="s">
        <v>34</v>
      </c>
      <c r="H512" s="742" t="s">
        <v>2</v>
      </c>
      <c r="I512" s="743"/>
      <c r="J512" s="744" t="s">
        <v>3</v>
      </c>
      <c r="K512" s="744"/>
      <c r="L512" s="742" t="s">
        <v>4</v>
      </c>
      <c r="M512" s="743"/>
      <c r="N512" s="744" t="s">
        <v>5</v>
      </c>
      <c r="O512" s="744"/>
      <c r="P512" s="742" t="s">
        <v>6</v>
      </c>
      <c r="Q512" s="743"/>
      <c r="R512" s="744" t="s">
        <v>7</v>
      </c>
      <c r="S512" s="744"/>
      <c r="T512" s="742" t="s">
        <v>8</v>
      </c>
      <c r="U512" s="743"/>
      <c r="V512" s="744" t="s">
        <v>9</v>
      </c>
      <c r="W512" s="744"/>
      <c r="X512" s="742" t="s">
        <v>10</v>
      </c>
      <c r="Y512" s="743"/>
      <c r="Z512" s="744" t="s">
        <v>11</v>
      </c>
      <c r="AA512" s="744"/>
      <c r="AB512" s="742" t="s">
        <v>12</v>
      </c>
      <c r="AC512" s="743"/>
      <c r="AD512" s="744" t="s">
        <v>13</v>
      </c>
      <c r="AE512" s="744"/>
      <c r="AF512" s="745" t="s">
        <v>20</v>
      </c>
      <c r="AG512" s="745" t="s">
        <v>21</v>
      </c>
      <c r="AH512" s="747" t="s">
        <v>27</v>
      </c>
    </row>
    <row r="513" spans="1:34" s="78" customFormat="1" ht="25.5" customHeight="1" thickBot="1">
      <c r="A513" s="737"/>
      <c r="B513" s="737"/>
      <c r="C513" s="1288"/>
      <c r="D513" s="819"/>
      <c r="E513" s="739"/>
      <c r="F513" s="741"/>
      <c r="G513" s="1186"/>
      <c r="H513" s="26" t="s">
        <v>23</v>
      </c>
      <c r="I513" s="27" t="s">
        <v>24</v>
      </c>
      <c r="J513" s="26" t="s">
        <v>23</v>
      </c>
      <c r="K513" s="27" t="s">
        <v>24</v>
      </c>
      <c r="L513" s="26" t="s">
        <v>23</v>
      </c>
      <c r="M513" s="27" t="s">
        <v>24</v>
      </c>
      <c r="N513" s="26" t="s">
        <v>23</v>
      </c>
      <c r="O513" s="27" t="s">
        <v>24</v>
      </c>
      <c r="P513" s="26" t="s">
        <v>23</v>
      </c>
      <c r="Q513" s="27" t="s">
        <v>24</v>
      </c>
      <c r="R513" s="26" t="s">
        <v>23</v>
      </c>
      <c r="S513" s="27" t="s">
        <v>24</v>
      </c>
      <c r="T513" s="26" t="s">
        <v>23</v>
      </c>
      <c r="U513" s="27" t="s">
        <v>24</v>
      </c>
      <c r="V513" s="26" t="s">
        <v>23</v>
      </c>
      <c r="W513" s="27" t="s">
        <v>24</v>
      </c>
      <c r="X513" s="26" t="s">
        <v>23</v>
      </c>
      <c r="Y513" s="27" t="s">
        <v>24</v>
      </c>
      <c r="Z513" s="26" t="s">
        <v>23</v>
      </c>
      <c r="AA513" s="27" t="s">
        <v>24</v>
      </c>
      <c r="AB513" s="26" t="s">
        <v>23</v>
      </c>
      <c r="AC513" s="27" t="s">
        <v>24</v>
      </c>
      <c r="AD513" s="26" t="s">
        <v>23</v>
      </c>
      <c r="AE513" s="27" t="s">
        <v>24</v>
      </c>
      <c r="AF513" s="746"/>
      <c r="AG513" s="746"/>
      <c r="AH513" s="748"/>
    </row>
    <row r="514" spans="1:34" s="78" customFormat="1" ht="102" customHeight="1" thickBot="1">
      <c r="A514" s="117">
        <v>0.1</v>
      </c>
      <c r="B514" s="207" t="s">
        <v>447</v>
      </c>
      <c r="C514" s="177" t="s">
        <v>373</v>
      </c>
      <c r="D514" s="117">
        <v>1</v>
      </c>
      <c r="E514" s="119" t="s">
        <v>374</v>
      </c>
      <c r="F514" s="208" t="s">
        <v>329</v>
      </c>
      <c r="G514" s="200" t="s">
        <v>374</v>
      </c>
      <c r="H514" s="202">
        <v>9.7560975609756101E-2</v>
      </c>
      <c r="I514" s="203"/>
      <c r="J514" s="202">
        <v>0.17073170731707318</v>
      </c>
      <c r="K514" s="203"/>
      <c r="L514" s="202">
        <v>4.878048780487805E-2</v>
      </c>
      <c r="M514" s="203"/>
      <c r="N514" s="202">
        <v>0.12195121951219512</v>
      </c>
      <c r="O514" s="203"/>
      <c r="P514" s="202">
        <v>7.3170731707317069E-2</v>
      </c>
      <c r="Q514" s="203"/>
      <c r="R514" s="202">
        <v>2.4390243902439025E-2</v>
      </c>
      <c r="S514" s="203"/>
      <c r="T514" s="202">
        <v>0.17073170731707318</v>
      </c>
      <c r="U514" s="203"/>
      <c r="V514" s="202">
        <v>4.878048780487805E-2</v>
      </c>
      <c r="W514" s="203"/>
      <c r="X514" s="202">
        <v>4.878048780487805E-2</v>
      </c>
      <c r="Y514" s="203"/>
      <c r="Z514" s="202">
        <v>7.3170731707317069E-2</v>
      </c>
      <c r="AA514" s="203"/>
      <c r="AB514" s="202">
        <v>4.878048780487805E-2</v>
      </c>
      <c r="AC514" s="203"/>
      <c r="AD514" s="202">
        <v>7.3170731707317069E-2</v>
      </c>
      <c r="AE514" s="203"/>
      <c r="AF514" s="201">
        <f t="shared" ref="AF514:AG514" si="72">+H514+J514+L514+N514+P514+R514+T514+V514+X514+Z514+AB514+AD514</f>
        <v>1.0000000000000002</v>
      </c>
      <c r="AG514" s="178">
        <f t="shared" si="72"/>
        <v>0</v>
      </c>
      <c r="AH514" s="711"/>
    </row>
    <row r="515" spans="1:34" s="92" customFormat="1" ht="102" customHeight="1" thickBot="1">
      <c r="A515" s="23"/>
      <c r="B515" s="99"/>
      <c r="C515" s="99"/>
      <c r="D515" s="23">
        <f>SUM(D514)</f>
        <v>1</v>
      </c>
      <c r="E515" s="99"/>
      <c r="F515" s="99"/>
      <c r="G515" s="9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20"/>
      <c r="AG515" s="20"/>
      <c r="AH515" s="24"/>
    </row>
    <row r="516" spans="1:34" s="581" customFormat="1" ht="15.75" customHeight="1">
      <c r="A516" s="727" t="s">
        <v>1343</v>
      </c>
      <c r="B516" s="728"/>
      <c r="C516" s="729"/>
      <c r="D516" s="727" t="s">
        <v>523</v>
      </c>
      <c r="E516" s="728"/>
      <c r="F516" s="728"/>
      <c r="G516" s="728"/>
      <c r="H516" s="728"/>
      <c r="I516" s="728"/>
      <c r="J516" s="728"/>
      <c r="K516" s="728"/>
      <c r="L516" s="728"/>
      <c r="M516" s="11"/>
      <c r="N516" s="11"/>
      <c r="O516" s="11"/>
      <c r="P516" s="11"/>
      <c r="Q516" s="11"/>
      <c r="R516" s="11"/>
      <c r="S516" s="11"/>
      <c r="T516" s="11"/>
      <c r="U516" s="11"/>
      <c r="V516" s="11"/>
      <c r="W516" s="11"/>
      <c r="X516" s="11"/>
      <c r="Y516" s="11"/>
      <c r="Z516" s="11"/>
      <c r="AA516" s="11"/>
      <c r="AB516" s="11"/>
      <c r="AC516" s="11"/>
      <c r="AD516" s="11"/>
      <c r="AE516" s="11"/>
      <c r="AF516" s="11"/>
      <c r="AG516" s="11"/>
      <c r="AH516" s="673"/>
    </row>
    <row r="517" spans="1:34" s="9" customFormat="1" ht="15.75" customHeight="1" thickBot="1">
      <c r="A517" s="733" t="s">
        <v>22</v>
      </c>
      <c r="B517" s="734"/>
      <c r="C517" s="735"/>
      <c r="D517" s="228"/>
      <c r="E517" s="647"/>
      <c r="F517" s="647"/>
      <c r="G517" s="647"/>
      <c r="H517" s="12"/>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690"/>
    </row>
    <row r="518" spans="1:34" s="78" customFormat="1" ht="13.5" customHeight="1" thickBot="1">
      <c r="A518" s="737" t="s">
        <v>37</v>
      </c>
      <c r="B518" s="737" t="s">
        <v>35</v>
      </c>
      <c r="C518" s="738" t="s">
        <v>31</v>
      </c>
      <c r="D518" s="738" t="s">
        <v>32</v>
      </c>
      <c r="E518" s="738" t="s">
        <v>33</v>
      </c>
      <c r="F518" s="740" t="s">
        <v>40</v>
      </c>
      <c r="G518" s="738" t="s">
        <v>34</v>
      </c>
      <c r="H518" s="742" t="s">
        <v>2</v>
      </c>
      <c r="I518" s="743"/>
      <c r="J518" s="744" t="s">
        <v>3</v>
      </c>
      <c r="K518" s="744"/>
      <c r="L518" s="742" t="s">
        <v>4</v>
      </c>
      <c r="M518" s="743"/>
      <c r="N518" s="744" t="s">
        <v>5</v>
      </c>
      <c r="O518" s="744"/>
      <c r="P518" s="742" t="s">
        <v>6</v>
      </c>
      <c r="Q518" s="743"/>
      <c r="R518" s="744" t="s">
        <v>7</v>
      </c>
      <c r="S518" s="744"/>
      <c r="T518" s="742" t="s">
        <v>8</v>
      </c>
      <c r="U518" s="743"/>
      <c r="V518" s="744" t="s">
        <v>9</v>
      </c>
      <c r="W518" s="744"/>
      <c r="X518" s="742" t="s">
        <v>10</v>
      </c>
      <c r="Y518" s="743"/>
      <c r="Z518" s="744" t="s">
        <v>11</v>
      </c>
      <c r="AA518" s="744"/>
      <c r="AB518" s="742" t="s">
        <v>12</v>
      </c>
      <c r="AC518" s="743"/>
      <c r="AD518" s="744" t="s">
        <v>13</v>
      </c>
      <c r="AE518" s="744"/>
      <c r="AF518" s="745" t="s">
        <v>20</v>
      </c>
      <c r="AG518" s="745" t="s">
        <v>21</v>
      </c>
      <c r="AH518" s="747" t="s">
        <v>27</v>
      </c>
    </row>
    <row r="519" spans="1:34" s="78" customFormat="1" ht="25.5" customHeight="1" thickBot="1">
      <c r="A519" s="737"/>
      <c r="B519" s="737"/>
      <c r="C519" s="739"/>
      <c r="D519" s="739"/>
      <c r="E519" s="739"/>
      <c r="F519" s="741"/>
      <c r="G519" s="739"/>
      <c r="H519" s="26" t="s">
        <v>23</v>
      </c>
      <c r="I519" s="27" t="s">
        <v>24</v>
      </c>
      <c r="J519" s="26" t="s">
        <v>23</v>
      </c>
      <c r="K519" s="27" t="s">
        <v>24</v>
      </c>
      <c r="L519" s="26" t="s">
        <v>23</v>
      </c>
      <c r="M519" s="27" t="s">
        <v>24</v>
      </c>
      <c r="N519" s="26" t="s">
        <v>23</v>
      </c>
      <c r="O519" s="27" t="s">
        <v>24</v>
      </c>
      <c r="P519" s="26" t="s">
        <v>23</v>
      </c>
      <c r="Q519" s="27" t="s">
        <v>24</v>
      </c>
      <c r="R519" s="26" t="s">
        <v>23</v>
      </c>
      <c r="S519" s="27" t="s">
        <v>24</v>
      </c>
      <c r="T519" s="26" t="s">
        <v>23</v>
      </c>
      <c r="U519" s="27" t="s">
        <v>24</v>
      </c>
      <c r="V519" s="26" t="s">
        <v>23</v>
      </c>
      <c r="W519" s="27" t="s">
        <v>24</v>
      </c>
      <c r="X519" s="26" t="s">
        <v>23</v>
      </c>
      <c r="Y519" s="27" t="s">
        <v>24</v>
      </c>
      <c r="Z519" s="26" t="s">
        <v>23</v>
      </c>
      <c r="AA519" s="27" t="s">
        <v>24</v>
      </c>
      <c r="AB519" s="26" t="s">
        <v>23</v>
      </c>
      <c r="AC519" s="27" t="s">
        <v>24</v>
      </c>
      <c r="AD519" s="26" t="s">
        <v>23</v>
      </c>
      <c r="AE519" s="27" t="s">
        <v>24</v>
      </c>
      <c r="AF519" s="746"/>
      <c r="AG519" s="746"/>
      <c r="AH519" s="748"/>
    </row>
    <row r="520" spans="1:34" s="78" customFormat="1" ht="63.75" customHeight="1" thickBot="1">
      <c r="A520" s="929">
        <v>0.15</v>
      </c>
      <c r="B520" s="558" t="s">
        <v>1298</v>
      </c>
      <c r="C520" s="177" t="s">
        <v>376</v>
      </c>
      <c r="D520" s="49">
        <v>0.2</v>
      </c>
      <c r="E520" s="288" t="s">
        <v>525</v>
      </c>
      <c r="F520" s="208" t="s">
        <v>329</v>
      </c>
      <c r="G520" s="288" t="s">
        <v>527</v>
      </c>
      <c r="H520" s="290">
        <v>0.16666666666666669</v>
      </c>
      <c r="I520" s="291"/>
      <c r="J520" s="290">
        <v>0.16666666666666669</v>
      </c>
      <c r="K520" s="291"/>
      <c r="L520" s="290">
        <v>0.16666666666666669</v>
      </c>
      <c r="M520" s="291"/>
      <c r="N520" s="290">
        <v>0.16666666666666669</v>
      </c>
      <c r="O520" s="291"/>
      <c r="P520" s="290">
        <v>0.16666666666666669</v>
      </c>
      <c r="Q520" s="291"/>
      <c r="R520" s="290">
        <v>0.16666666666666669</v>
      </c>
      <c r="S520" s="291"/>
      <c r="T520" s="290"/>
      <c r="U520" s="291"/>
      <c r="V520" s="290"/>
      <c r="W520" s="291"/>
      <c r="X520" s="290"/>
      <c r="Y520" s="291"/>
      <c r="Z520" s="290"/>
      <c r="AA520" s="292"/>
      <c r="AB520" s="290"/>
      <c r="AC520" s="291"/>
      <c r="AD520" s="290"/>
      <c r="AE520" s="292"/>
      <c r="AF520" s="81">
        <f>SUM(H520+J520+L520+N520+P520+R520+T520+V520+X520+Z520+AB520+AD520)</f>
        <v>1.0000000000000002</v>
      </c>
      <c r="AG520" s="59">
        <f t="shared" ref="AG520:AG524" si="73">+I520+K520+M520+O520+Q520+S520+U520+W520+Y520+AA520+AC520+AE520</f>
        <v>0</v>
      </c>
      <c r="AH520" s="290"/>
    </row>
    <row r="521" spans="1:34" s="78" customFormat="1" ht="36.75" customHeight="1">
      <c r="A521" s="930"/>
      <c r="B521" s="293" t="s">
        <v>1299</v>
      </c>
      <c r="C521" s="294" t="s">
        <v>528</v>
      </c>
      <c r="D521" s="564">
        <v>0.2</v>
      </c>
      <c r="E521" s="295" t="s">
        <v>529</v>
      </c>
      <c r="F521" s="296" t="s">
        <v>526</v>
      </c>
      <c r="G521" s="295" t="s">
        <v>530</v>
      </c>
      <c r="H521" s="290"/>
      <c r="I521" s="291"/>
      <c r="J521" s="290"/>
      <c r="K521" s="291"/>
      <c r="L521" s="290"/>
      <c r="M521" s="291"/>
      <c r="N521" s="290">
        <v>0.25</v>
      </c>
      <c r="O521" s="291"/>
      <c r="P521" s="290"/>
      <c r="Q521" s="291"/>
      <c r="R521" s="290"/>
      <c r="S521" s="291"/>
      <c r="T521" s="290">
        <v>0.25</v>
      </c>
      <c r="U521" s="291"/>
      <c r="V521" s="290"/>
      <c r="W521" s="291"/>
      <c r="X521" s="290"/>
      <c r="Y521" s="291"/>
      <c r="Z521" s="290">
        <v>0.25</v>
      </c>
      <c r="AA521" s="292"/>
      <c r="AB521" s="290"/>
      <c r="AC521" s="291"/>
      <c r="AD521" s="290">
        <v>0.25</v>
      </c>
      <c r="AE521" s="292"/>
      <c r="AF521" s="81">
        <f>SUM(H521+J521+L521+N521+P521+R521+T521+V521+X521+Z521+AB521+AD521)</f>
        <v>1</v>
      </c>
      <c r="AG521" s="59">
        <f t="shared" si="73"/>
        <v>0</v>
      </c>
      <c r="AH521" s="290"/>
    </row>
    <row r="522" spans="1:34" s="78" customFormat="1" ht="111" customHeight="1">
      <c r="A522" s="930"/>
      <c r="B522" s="297" t="s">
        <v>1300</v>
      </c>
      <c r="C522" s="298" t="s">
        <v>531</v>
      </c>
      <c r="D522" s="564">
        <v>0.2</v>
      </c>
      <c r="E522" s="299" t="s">
        <v>532</v>
      </c>
      <c r="F522" s="300" t="s">
        <v>526</v>
      </c>
      <c r="G522" s="299" t="s">
        <v>533</v>
      </c>
      <c r="H522" s="290"/>
      <c r="I522" s="291"/>
      <c r="J522" s="290">
        <v>9.0909090909090912E-2</v>
      </c>
      <c r="K522" s="291"/>
      <c r="L522" s="290">
        <v>9.0909090909090912E-2</v>
      </c>
      <c r="M522" s="291"/>
      <c r="N522" s="290">
        <v>9.0909090909090912E-2</v>
      </c>
      <c r="O522" s="291"/>
      <c r="P522" s="290">
        <v>9.0909090909090912E-2</v>
      </c>
      <c r="Q522" s="291"/>
      <c r="R522" s="290">
        <v>9.0909090909090912E-2</v>
      </c>
      <c r="S522" s="291"/>
      <c r="T522" s="290">
        <v>9.0909090909090912E-2</v>
      </c>
      <c r="U522" s="291"/>
      <c r="V522" s="290">
        <v>9.0909090909090912E-2</v>
      </c>
      <c r="W522" s="291"/>
      <c r="X522" s="290">
        <v>9.0909090909090912E-2</v>
      </c>
      <c r="Y522" s="291"/>
      <c r="Z522" s="290">
        <v>9.0909090909090912E-2</v>
      </c>
      <c r="AA522" s="291"/>
      <c r="AB522" s="290">
        <v>9.0909090909090912E-2</v>
      </c>
      <c r="AC522" s="291"/>
      <c r="AD522" s="290">
        <v>9.0909090909090912E-2</v>
      </c>
      <c r="AE522" s="292"/>
      <c r="AF522" s="81">
        <f>SUM(H522+J522+L522+N522+P522+R522+T522+V522+X522+Z522+AB522+AD522)</f>
        <v>1.0000000000000002</v>
      </c>
      <c r="AG522" s="59">
        <f t="shared" si="73"/>
        <v>0</v>
      </c>
      <c r="AH522" s="290"/>
    </row>
    <row r="523" spans="1:34" s="78" customFormat="1" ht="36.75" customHeight="1">
      <c r="A523" s="930"/>
      <c r="B523" s="293" t="s">
        <v>1301</v>
      </c>
      <c r="C523" s="294" t="s">
        <v>534</v>
      </c>
      <c r="D523" s="564">
        <v>0.2</v>
      </c>
      <c r="E523" s="295" t="s">
        <v>535</v>
      </c>
      <c r="F523" s="296" t="s">
        <v>526</v>
      </c>
      <c r="G523" s="295" t="s">
        <v>536</v>
      </c>
      <c r="H523" s="290"/>
      <c r="I523" s="291"/>
      <c r="J523" s="290"/>
      <c r="K523" s="291"/>
      <c r="L523" s="290"/>
      <c r="M523" s="291"/>
      <c r="N523" s="290">
        <v>0.25</v>
      </c>
      <c r="O523" s="291"/>
      <c r="P523" s="290"/>
      <c r="Q523" s="291"/>
      <c r="R523" s="290"/>
      <c r="S523" s="291"/>
      <c r="T523" s="290">
        <v>0.25</v>
      </c>
      <c r="U523" s="291"/>
      <c r="V523" s="290"/>
      <c r="W523" s="291"/>
      <c r="X523" s="290"/>
      <c r="Y523" s="291"/>
      <c r="Z523" s="290">
        <v>0.25</v>
      </c>
      <c r="AA523" s="292"/>
      <c r="AB523" s="290"/>
      <c r="AC523" s="291"/>
      <c r="AD523" s="290">
        <v>0.25</v>
      </c>
      <c r="AE523" s="292"/>
      <c r="AF523" s="81">
        <f>SUM(H523+J523+L523+N523+P523+R523+T523+V523+X523+Z523+AB523+AD523)</f>
        <v>1</v>
      </c>
      <c r="AG523" s="59">
        <f t="shared" si="73"/>
        <v>0</v>
      </c>
      <c r="AH523" s="290"/>
    </row>
    <row r="524" spans="1:34" s="78" customFormat="1" ht="36.75" customHeight="1" thickBot="1">
      <c r="A524" s="931"/>
      <c r="B524" s="293" t="s">
        <v>1302</v>
      </c>
      <c r="C524" s="294" t="s">
        <v>537</v>
      </c>
      <c r="D524" s="50">
        <v>0.2</v>
      </c>
      <c r="E524" s="295" t="s">
        <v>538</v>
      </c>
      <c r="F524" s="296" t="s">
        <v>526</v>
      </c>
      <c r="G524" s="295" t="s">
        <v>539</v>
      </c>
      <c r="H524" s="290"/>
      <c r="I524" s="291"/>
      <c r="J524" s="290"/>
      <c r="K524" s="291"/>
      <c r="L524" s="290"/>
      <c r="M524" s="291"/>
      <c r="N524" s="290">
        <v>0.25</v>
      </c>
      <c r="O524" s="291"/>
      <c r="P524" s="290"/>
      <c r="Q524" s="291"/>
      <c r="R524" s="290"/>
      <c r="S524" s="291"/>
      <c r="T524" s="290">
        <v>0.25</v>
      </c>
      <c r="U524" s="291"/>
      <c r="V524" s="290"/>
      <c r="W524" s="291"/>
      <c r="X524" s="290"/>
      <c r="Y524" s="291"/>
      <c r="Z524" s="290">
        <v>0.25</v>
      </c>
      <c r="AA524" s="292"/>
      <c r="AB524" s="290"/>
      <c r="AC524" s="291"/>
      <c r="AD524" s="290">
        <v>0.25</v>
      </c>
      <c r="AE524" s="292"/>
      <c r="AF524" s="81">
        <f t="shared" ref="AF524" si="74">+H524+J524+L524+N524+P524+R524+T524+V524+X524+Z524+AB524+AD524</f>
        <v>1</v>
      </c>
      <c r="AG524" s="59">
        <f t="shared" si="73"/>
        <v>0</v>
      </c>
      <c r="AH524" s="290"/>
    </row>
    <row r="525" spans="1:34" s="92" customFormat="1" ht="102" customHeight="1" thickBot="1">
      <c r="A525" s="23"/>
      <c r="B525" s="99"/>
      <c r="C525" s="99"/>
      <c r="D525" s="435">
        <v>1</v>
      </c>
      <c r="E525" s="99"/>
      <c r="F525" s="99"/>
      <c r="G525" s="572"/>
      <c r="H525"/>
      <c r="I525"/>
      <c r="J525"/>
      <c r="K525"/>
      <c r="L525"/>
      <c r="M525"/>
      <c r="N525"/>
      <c r="O525"/>
      <c r="P525"/>
      <c r="Q525"/>
      <c r="R525"/>
      <c r="S525" s="19"/>
      <c r="T525" s="19"/>
      <c r="U525" s="19"/>
      <c r="V525" s="19"/>
      <c r="W525" s="19"/>
      <c r="X525" s="19"/>
      <c r="Y525" s="19"/>
      <c r="Z525" s="19"/>
      <c r="AA525" s="19"/>
      <c r="AB525" s="19"/>
      <c r="AC525" s="19"/>
      <c r="AD525" s="19"/>
      <c r="AE525" s="19"/>
      <c r="AF525" s="20"/>
      <c r="AG525" s="20"/>
      <c r="AH525" s="24"/>
    </row>
    <row r="526" spans="1:34" s="92" customFormat="1" ht="29.25" customHeight="1">
      <c r="A526" s="756" t="s">
        <v>1357</v>
      </c>
      <c r="B526" s="757"/>
      <c r="C526" s="758"/>
      <c r="D526" s="759" t="s">
        <v>1004</v>
      </c>
      <c r="E526" s="760"/>
      <c r="F526" s="760"/>
      <c r="G526" s="760"/>
      <c r="H526" s="760"/>
      <c r="I526" s="760"/>
      <c r="J526" s="760"/>
      <c r="K526" s="760"/>
      <c r="L526" s="760"/>
      <c r="M526" s="760"/>
      <c r="N526" s="760"/>
      <c r="O526" s="760"/>
      <c r="P526" s="760"/>
      <c r="Q526" s="760"/>
      <c r="R526" s="760"/>
      <c r="S526" s="760"/>
      <c r="T526" s="760"/>
      <c r="U526" s="760"/>
      <c r="V526" s="760"/>
      <c r="W526" s="760"/>
      <c r="X526" s="760"/>
      <c r="Y526" s="760"/>
      <c r="Z526" s="760"/>
      <c r="AA526" s="760"/>
      <c r="AB526" s="760"/>
      <c r="AC526" s="760"/>
      <c r="AD526" s="760"/>
      <c r="AE526" s="760"/>
      <c r="AF526" s="760"/>
      <c r="AG526" s="760"/>
      <c r="AH526" s="761"/>
    </row>
    <row r="527" spans="1:34" s="92" customFormat="1" ht="39" customHeight="1" thickBot="1">
      <c r="A527" s="782" t="s">
        <v>1005</v>
      </c>
      <c r="B527" s="783"/>
      <c r="C527" s="784"/>
      <c r="D527" s="906" t="s">
        <v>1017</v>
      </c>
      <c r="E527" s="907"/>
      <c r="F527" s="907"/>
      <c r="G527" s="907"/>
      <c r="H527" s="907"/>
      <c r="I527" s="907"/>
      <c r="J527" s="907"/>
      <c r="K527" s="907"/>
      <c r="L527" s="907"/>
      <c r="M527" s="907"/>
      <c r="N527" s="907"/>
      <c r="O527" s="907"/>
      <c r="P527" s="907"/>
      <c r="Q527" s="907"/>
      <c r="R527" s="907"/>
      <c r="S527" s="907"/>
      <c r="T527" s="907"/>
      <c r="U527" s="907"/>
      <c r="V527" s="907"/>
      <c r="W527" s="907"/>
      <c r="X527" s="907"/>
      <c r="Y527" s="907"/>
      <c r="Z527" s="907"/>
      <c r="AA527" s="907"/>
      <c r="AB527" s="907"/>
      <c r="AC527" s="907"/>
      <c r="AD527" s="907"/>
      <c r="AE527" s="907"/>
      <c r="AF527" s="907"/>
      <c r="AG527" s="907"/>
      <c r="AH527" s="908"/>
    </row>
    <row r="528" spans="1:34" s="92" customFormat="1" ht="42.75" customHeight="1">
      <c r="A528" s="800" t="s">
        <v>37</v>
      </c>
      <c r="B528" s="802" t="s">
        <v>35</v>
      </c>
      <c r="C528" s="804" t="s">
        <v>31</v>
      </c>
      <c r="D528" s="802" t="s">
        <v>38</v>
      </c>
      <c r="E528" s="802" t="s">
        <v>33</v>
      </c>
      <c r="F528" s="804" t="s">
        <v>40</v>
      </c>
      <c r="G528" s="909" t="s">
        <v>34</v>
      </c>
      <c r="H528" s="914" t="s">
        <v>2</v>
      </c>
      <c r="I528" s="915"/>
      <c r="J528" s="916" t="s">
        <v>3</v>
      </c>
      <c r="K528" s="916"/>
      <c r="L528" s="914" t="s">
        <v>4</v>
      </c>
      <c r="M528" s="915"/>
      <c r="N528" s="917" t="s">
        <v>5</v>
      </c>
      <c r="O528" s="917"/>
      <c r="P528" s="918" t="s">
        <v>6</v>
      </c>
      <c r="Q528" s="919"/>
      <c r="R528" s="917" t="s">
        <v>7</v>
      </c>
      <c r="S528" s="917"/>
      <c r="T528" s="914" t="s">
        <v>8</v>
      </c>
      <c r="U528" s="915"/>
      <c r="V528" s="916" t="s">
        <v>9</v>
      </c>
      <c r="W528" s="916"/>
      <c r="X528" s="914" t="s">
        <v>10</v>
      </c>
      <c r="Y528" s="915"/>
      <c r="Z528" s="917" t="s">
        <v>11</v>
      </c>
      <c r="AA528" s="917"/>
      <c r="AB528" s="918" t="s">
        <v>12</v>
      </c>
      <c r="AC528" s="919"/>
      <c r="AD528" s="918" t="s">
        <v>13</v>
      </c>
      <c r="AE528" s="919"/>
      <c r="AF528" s="227" t="s">
        <v>20</v>
      </c>
      <c r="AG528" s="523" t="s">
        <v>21</v>
      </c>
      <c r="AH528" s="920" t="s">
        <v>27</v>
      </c>
    </row>
    <row r="529" spans="1:34" s="92" customFormat="1" ht="41.25" customHeight="1" thickBot="1">
      <c r="A529" s="801"/>
      <c r="B529" s="803"/>
      <c r="C529" s="805"/>
      <c r="D529" s="803"/>
      <c r="E529" s="803"/>
      <c r="F529" s="805"/>
      <c r="G529" s="910"/>
      <c r="H529" s="477" t="s">
        <v>23</v>
      </c>
      <c r="I529" s="478" t="s">
        <v>24</v>
      </c>
      <c r="J529" s="477" t="s">
        <v>23</v>
      </c>
      <c r="K529" s="478" t="s">
        <v>24</v>
      </c>
      <c r="L529" s="477" t="s">
        <v>23</v>
      </c>
      <c r="M529" s="478" t="s">
        <v>24</v>
      </c>
      <c r="N529" s="479" t="s">
        <v>23</v>
      </c>
      <c r="O529" s="480" t="s">
        <v>24</v>
      </c>
      <c r="P529" s="479" t="s">
        <v>23</v>
      </c>
      <c r="Q529" s="480" t="s">
        <v>24</v>
      </c>
      <c r="R529" s="479" t="s">
        <v>23</v>
      </c>
      <c r="S529" s="480" t="s">
        <v>24</v>
      </c>
      <c r="T529" s="477" t="s">
        <v>23</v>
      </c>
      <c r="U529" s="478" t="s">
        <v>24</v>
      </c>
      <c r="V529" s="477" t="s">
        <v>23</v>
      </c>
      <c r="W529" s="478" t="s">
        <v>24</v>
      </c>
      <c r="X529" s="477" t="s">
        <v>23</v>
      </c>
      <c r="Y529" s="478" t="s">
        <v>24</v>
      </c>
      <c r="Z529" s="479" t="s">
        <v>23</v>
      </c>
      <c r="AA529" s="480" t="s">
        <v>24</v>
      </c>
      <c r="AB529" s="479" t="s">
        <v>23</v>
      </c>
      <c r="AC529" s="480" t="s">
        <v>24</v>
      </c>
      <c r="AD529" s="479" t="s">
        <v>23</v>
      </c>
      <c r="AE529" s="480" t="s">
        <v>24</v>
      </c>
      <c r="AF529" s="477" t="s">
        <v>23</v>
      </c>
      <c r="AG529" s="524" t="s">
        <v>24</v>
      </c>
      <c r="AH529" s="921"/>
    </row>
    <row r="530" spans="1:34" s="92" customFormat="1" ht="102" customHeight="1">
      <c r="A530" s="923">
        <v>0.15</v>
      </c>
      <c r="B530" s="556" t="s">
        <v>1344</v>
      </c>
      <c r="C530" s="385" t="s">
        <v>1018</v>
      </c>
      <c r="D530" s="481">
        <v>0.2</v>
      </c>
      <c r="E530" s="288" t="s">
        <v>1019</v>
      </c>
      <c r="F530" s="289" t="s">
        <v>526</v>
      </c>
      <c r="G530" s="288" t="s">
        <v>1020</v>
      </c>
      <c r="H530" s="515"/>
      <c r="I530" s="516"/>
      <c r="J530" s="517"/>
      <c r="K530" s="516"/>
      <c r="L530" s="517"/>
      <c r="M530" s="516"/>
      <c r="N530" s="517"/>
      <c r="O530" s="516"/>
      <c r="P530" s="517">
        <v>0.16666666666666669</v>
      </c>
      <c r="Q530" s="516"/>
      <c r="R530" s="517">
        <v>0.16666666666666669</v>
      </c>
      <c r="S530" s="516"/>
      <c r="T530" s="517">
        <v>0.16666666666666669</v>
      </c>
      <c r="U530" s="516"/>
      <c r="V530" s="517">
        <v>0.16666666666666669</v>
      </c>
      <c r="W530" s="516"/>
      <c r="X530" s="517">
        <v>0.16666666666666669</v>
      </c>
      <c r="Y530" s="516"/>
      <c r="Z530" s="517">
        <v>0.16666666666666669</v>
      </c>
      <c r="AA530" s="516"/>
      <c r="AB530" s="517"/>
      <c r="AC530" s="516"/>
      <c r="AD530" s="517"/>
      <c r="AE530" s="516"/>
      <c r="AF530" s="517">
        <f>+H530+J530+L530+N530+P530+R530+T530+V530+X530+Z530+AB530+AD530</f>
        <v>1.0000000000000002</v>
      </c>
      <c r="AG530" s="518">
        <f t="shared" ref="AG530:AG542" si="75">+I530+K530+M530+O530+Q530+S530+U530+W530+Y530+AA530+AE530</f>
        <v>0</v>
      </c>
      <c r="AH530" s="530"/>
    </row>
    <row r="531" spans="1:34" s="92" customFormat="1" ht="102" customHeight="1">
      <c r="A531" s="924"/>
      <c r="B531" s="293" t="s">
        <v>1345</v>
      </c>
      <c r="C531" s="294" t="s">
        <v>1021</v>
      </c>
      <c r="D531" s="483">
        <v>0.1</v>
      </c>
      <c r="E531" s="295" t="s">
        <v>1022</v>
      </c>
      <c r="F531" s="296" t="s">
        <v>526</v>
      </c>
      <c r="G531" s="295" t="s">
        <v>1023</v>
      </c>
      <c r="H531" s="525"/>
      <c r="I531" s="509"/>
      <c r="J531" s="508"/>
      <c r="K531" s="509"/>
      <c r="L531" s="508"/>
      <c r="M531" s="509"/>
      <c r="N531" s="508"/>
      <c r="O531" s="509"/>
      <c r="P531" s="508"/>
      <c r="Q531" s="509"/>
      <c r="R531" s="508"/>
      <c r="S531" s="509"/>
      <c r="T531" s="508"/>
      <c r="U531" s="509"/>
      <c r="V531" s="508"/>
      <c r="W531" s="509"/>
      <c r="X531" s="508"/>
      <c r="Y531" s="509"/>
      <c r="Z531" s="508"/>
      <c r="AA531" s="509"/>
      <c r="AB531" s="508">
        <v>0.5</v>
      </c>
      <c r="AC531" s="509"/>
      <c r="AD531" s="508">
        <v>0.5</v>
      </c>
      <c r="AE531" s="509"/>
      <c r="AF531" s="508">
        <f>+H531+J531+L531+N531+P531+R531+T531+V531+X531+Z531+AB531+AD531</f>
        <v>1</v>
      </c>
      <c r="AG531" s="510">
        <f t="shared" si="75"/>
        <v>0</v>
      </c>
      <c r="AH531" s="545"/>
    </row>
    <row r="532" spans="1:34" s="92" customFormat="1" ht="102" customHeight="1">
      <c r="A532" s="924"/>
      <c r="B532" s="293" t="s">
        <v>1346</v>
      </c>
      <c r="C532" s="294" t="s">
        <v>1024</v>
      </c>
      <c r="D532" s="483">
        <v>0.1</v>
      </c>
      <c r="E532" s="295" t="s">
        <v>1025</v>
      </c>
      <c r="F532" s="296" t="s">
        <v>526</v>
      </c>
      <c r="G532" s="295" t="s">
        <v>1026</v>
      </c>
      <c r="H532" s="525"/>
      <c r="I532" s="509"/>
      <c r="J532" s="508"/>
      <c r="K532" s="509"/>
      <c r="L532" s="508"/>
      <c r="M532" s="509"/>
      <c r="N532" s="508"/>
      <c r="O532" s="509"/>
      <c r="P532" s="508"/>
      <c r="Q532" s="509"/>
      <c r="R532" s="508"/>
      <c r="S532" s="509"/>
      <c r="T532" s="508">
        <v>0.5</v>
      </c>
      <c r="U532" s="509"/>
      <c r="V532" s="508"/>
      <c r="W532" s="509"/>
      <c r="X532" s="508"/>
      <c r="Y532" s="509"/>
      <c r="Z532" s="508"/>
      <c r="AA532" s="509"/>
      <c r="AB532" s="508"/>
      <c r="AC532" s="509"/>
      <c r="AD532" s="508">
        <v>0.5</v>
      </c>
      <c r="AE532" s="509"/>
      <c r="AF532" s="508">
        <f t="shared" ref="AF532:AF542" si="76">SUM(H532+J532+L532+N532+P532+R532+T532+V532+X532+Z532+AB532+AD532)</f>
        <v>1</v>
      </c>
      <c r="AG532" s="510">
        <f t="shared" si="75"/>
        <v>0</v>
      </c>
      <c r="AH532" s="545"/>
    </row>
    <row r="533" spans="1:34" s="92" customFormat="1" ht="102" customHeight="1">
      <c r="A533" s="924"/>
      <c r="B533" s="293" t="s">
        <v>1347</v>
      </c>
      <c r="C533" s="294" t="s">
        <v>1027</v>
      </c>
      <c r="D533" s="483">
        <v>0.1</v>
      </c>
      <c r="E533" s="295" t="s">
        <v>1028</v>
      </c>
      <c r="F533" s="296" t="s">
        <v>526</v>
      </c>
      <c r="G533" s="295" t="s">
        <v>1029</v>
      </c>
      <c r="H533" s="525">
        <v>1</v>
      </c>
      <c r="I533" s="509"/>
      <c r="J533" s="508"/>
      <c r="K533" s="509"/>
      <c r="L533" s="508"/>
      <c r="M533" s="509"/>
      <c r="N533" s="508"/>
      <c r="O533" s="509"/>
      <c r="P533" s="508"/>
      <c r="Q533" s="509"/>
      <c r="R533" s="508"/>
      <c r="S533" s="509"/>
      <c r="T533" s="508"/>
      <c r="U533" s="509"/>
      <c r="V533" s="508"/>
      <c r="W533" s="509"/>
      <c r="X533" s="508"/>
      <c r="Y533" s="509"/>
      <c r="Z533" s="508"/>
      <c r="AA533" s="509"/>
      <c r="AB533" s="508"/>
      <c r="AC533" s="509"/>
      <c r="AD533" s="508"/>
      <c r="AE533" s="509"/>
      <c r="AF533" s="508">
        <f t="shared" si="76"/>
        <v>1</v>
      </c>
      <c r="AG533" s="510">
        <f t="shared" si="75"/>
        <v>0</v>
      </c>
      <c r="AH533" s="545"/>
    </row>
    <row r="534" spans="1:34" s="92" customFormat="1" ht="102" customHeight="1">
      <c r="A534" s="924"/>
      <c r="B534" s="293" t="s">
        <v>1348</v>
      </c>
      <c r="C534" s="294" t="s">
        <v>1030</v>
      </c>
      <c r="D534" s="483">
        <v>0.05</v>
      </c>
      <c r="E534" s="295" t="s">
        <v>1031</v>
      </c>
      <c r="F534" s="296" t="s">
        <v>526</v>
      </c>
      <c r="G534" s="295" t="s">
        <v>1032</v>
      </c>
      <c r="H534" s="525"/>
      <c r="I534" s="509"/>
      <c r="J534" s="508"/>
      <c r="K534" s="509"/>
      <c r="L534" s="508"/>
      <c r="M534" s="509"/>
      <c r="N534" s="508"/>
      <c r="O534" s="509"/>
      <c r="P534" s="508"/>
      <c r="Q534" s="509"/>
      <c r="R534" s="508"/>
      <c r="S534" s="509"/>
      <c r="T534" s="508">
        <v>0.5</v>
      </c>
      <c r="U534" s="509"/>
      <c r="V534" s="508"/>
      <c r="W534" s="509"/>
      <c r="X534" s="508"/>
      <c r="Y534" s="509"/>
      <c r="Z534" s="508"/>
      <c r="AA534" s="509"/>
      <c r="AB534" s="508"/>
      <c r="AC534" s="509"/>
      <c r="AD534" s="508">
        <v>0.5</v>
      </c>
      <c r="AE534" s="509"/>
      <c r="AF534" s="508">
        <f t="shared" si="76"/>
        <v>1</v>
      </c>
      <c r="AG534" s="510">
        <f t="shared" si="75"/>
        <v>0</v>
      </c>
      <c r="AH534" s="545"/>
    </row>
    <row r="535" spans="1:34" s="92" customFormat="1" ht="102" customHeight="1">
      <c r="A535" s="924"/>
      <c r="B535" s="293" t="s">
        <v>1349</v>
      </c>
      <c r="C535" s="294" t="s">
        <v>1033</v>
      </c>
      <c r="D535" s="483">
        <v>0.1</v>
      </c>
      <c r="E535" s="295" t="s">
        <v>1034</v>
      </c>
      <c r="F535" s="296" t="s">
        <v>526</v>
      </c>
      <c r="G535" s="295" t="s">
        <v>1035</v>
      </c>
      <c r="H535" s="525"/>
      <c r="I535" s="509"/>
      <c r="J535" s="508"/>
      <c r="K535" s="509"/>
      <c r="L535" s="508"/>
      <c r="M535" s="509"/>
      <c r="N535" s="508"/>
      <c r="O535" s="509"/>
      <c r="P535" s="508">
        <v>0.5</v>
      </c>
      <c r="Q535" s="509"/>
      <c r="R535" s="508"/>
      <c r="S535" s="509"/>
      <c r="T535" s="508"/>
      <c r="U535" s="509"/>
      <c r="V535" s="508"/>
      <c r="W535" s="509"/>
      <c r="X535" s="508"/>
      <c r="Y535" s="509"/>
      <c r="Z535" s="508"/>
      <c r="AA535" s="509"/>
      <c r="AB535" s="508">
        <v>0.5</v>
      </c>
      <c r="AC535" s="509"/>
      <c r="AD535" s="508"/>
      <c r="AE535" s="509"/>
      <c r="AF535" s="508">
        <f t="shared" si="76"/>
        <v>1</v>
      </c>
      <c r="AG535" s="510">
        <f t="shared" si="75"/>
        <v>0</v>
      </c>
      <c r="AH535" s="545"/>
    </row>
    <row r="536" spans="1:34" s="92" customFormat="1" ht="102" customHeight="1">
      <c r="A536" s="924"/>
      <c r="B536" s="293" t="s">
        <v>1350</v>
      </c>
      <c r="C536" s="294" t="s">
        <v>1036</v>
      </c>
      <c r="D536" s="483">
        <v>0.05</v>
      </c>
      <c r="E536" s="295" t="s">
        <v>1037</v>
      </c>
      <c r="F536" s="296" t="s">
        <v>526</v>
      </c>
      <c r="G536" s="295" t="s">
        <v>1038</v>
      </c>
      <c r="H536" s="525"/>
      <c r="I536" s="509"/>
      <c r="J536" s="508"/>
      <c r="K536" s="509"/>
      <c r="L536" s="508"/>
      <c r="M536" s="509"/>
      <c r="N536" s="508"/>
      <c r="O536" s="509"/>
      <c r="P536" s="508"/>
      <c r="Q536" s="509"/>
      <c r="R536" s="508"/>
      <c r="S536" s="509"/>
      <c r="T536" s="508"/>
      <c r="U536" s="509"/>
      <c r="V536" s="508"/>
      <c r="W536" s="509"/>
      <c r="X536" s="508"/>
      <c r="Y536" s="509"/>
      <c r="Z536" s="508"/>
      <c r="AA536" s="509"/>
      <c r="AB536" s="508"/>
      <c r="AC536" s="509"/>
      <c r="AD536" s="508">
        <v>1</v>
      </c>
      <c r="AE536" s="509"/>
      <c r="AF536" s="508">
        <f t="shared" si="76"/>
        <v>1</v>
      </c>
      <c r="AG536" s="510">
        <f t="shared" si="75"/>
        <v>0</v>
      </c>
      <c r="AH536" s="545"/>
    </row>
    <row r="537" spans="1:34" s="92" customFormat="1" ht="102" customHeight="1">
      <c r="A537" s="924"/>
      <c r="B537" s="293" t="s">
        <v>1351</v>
      </c>
      <c r="C537" s="294" t="s">
        <v>1039</v>
      </c>
      <c r="D537" s="483">
        <v>0.05</v>
      </c>
      <c r="E537" s="295" t="s">
        <v>1040</v>
      </c>
      <c r="F537" s="296" t="s">
        <v>526</v>
      </c>
      <c r="G537" s="295" t="s">
        <v>1041</v>
      </c>
      <c r="H537" s="525"/>
      <c r="I537" s="509"/>
      <c r="J537" s="508"/>
      <c r="K537" s="509"/>
      <c r="L537" s="508"/>
      <c r="M537" s="509"/>
      <c r="N537" s="508"/>
      <c r="O537" s="509"/>
      <c r="P537" s="508"/>
      <c r="Q537" s="509"/>
      <c r="R537" s="508"/>
      <c r="S537" s="509"/>
      <c r="T537" s="508"/>
      <c r="U537" s="509"/>
      <c r="V537" s="508"/>
      <c r="W537" s="509"/>
      <c r="X537" s="508"/>
      <c r="Y537" s="509"/>
      <c r="Z537" s="508"/>
      <c r="AA537" s="509"/>
      <c r="AB537" s="508"/>
      <c r="AC537" s="509"/>
      <c r="AD537" s="508">
        <v>1</v>
      </c>
      <c r="AE537" s="509"/>
      <c r="AF537" s="508">
        <f t="shared" si="76"/>
        <v>1</v>
      </c>
      <c r="AG537" s="510">
        <f t="shared" si="75"/>
        <v>0</v>
      </c>
      <c r="AH537" s="545"/>
    </row>
    <row r="538" spans="1:34" s="92" customFormat="1" ht="102" customHeight="1">
      <c r="A538" s="924"/>
      <c r="B538" s="293" t="s">
        <v>1352</v>
      </c>
      <c r="C538" s="526" t="s">
        <v>1042</v>
      </c>
      <c r="D538" s="483">
        <v>0.05</v>
      </c>
      <c r="E538" s="295" t="s">
        <v>1043</v>
      </c>
      <c r="F538" s="296" t="s">
        <v>526</v>
      </c>
      <c r="G538" s="295" t="s">
        <v>1044</v>
      </c>
      <c r="H538" s="525">
        <v>0.33329999999999999</v>
      </c>
      <c r="I538" s="509"/>
      <c r="J538" s="508">
        <v>0.33329999999999999</v>
      </c>
      <c r="K538" s="509"/>
      <c r="L538" s="508">
        <v>0.33329999999999999</v>
      </c>
      <c r="M538" s="509"/>
      <c r="N538" s="508"/>
      <c r="O538" s="509"/>
      <c r="P538" s="508"/>
      <c r="Q538" s="509"/>
      <c r="R538" s="508"/>
      <c r="S538" s="509"/>
      <c r="T538" s="508"/>
      <c r="U538" s="509"/>
      <c r="V538" s="508"/>
      <c r="W538" s="509"/>
      <c r="X538" s="508"/>
      <c r="Y538" s="509"/>
      <c r="Z538" s="508"/>
      <c r="AA538" s="509"/>
      <c r="AB538" s="508"/>
      <c r="AC538" s="509"/>
      <c r="AD538" s="508"/>
      <c r="AE538" s="509"/>
      <c r="AF538" s="508">
        <f t="shared" si="76"/>
        <v>0.99990000000000001</v>
      </c>
      <c r="AG538" s="510">
        <f t="shared" si="75"/>
        <v>0</v>
      </c>
      <c r="AH538" s="545"/>
    </row>
    <row r="539" spans="1:34" s="92" customFormat="1" ht="102" customHeight="1">
      <c r="A539" s="924"/>
      <c r="B539" s="293" t="s">
        <v>1353</v>
      </c>
      <c r="C539" s="526" t="s">
        <v>1045</v>
      </c>
      <c r="D539" s="483">
        <v>0.05</v>
      </c>
      <c r="E539" s="295" t="s">
        <v>1046</v>
      </c>
      <c r="F539" s="296" t="s">
        <v>526</v>
      </c>
      <c r="G539" s="295" t="s">
        <v>1047</v>
      </c>
      <c r="H539" s="525"/>
      <c r="I539" s="509"/>
      <c r="J539" s="508"/>
      <c r="K539" s="509"/>
      <c r="L539" s="508"/>
      <c r="M539" s="509"/>
      <c r="N539" s="508">
        <v>1</v>
      </c>
      <c r="O539" s="509"/>
      <c r="P539" s="508"/>
      <c r="Q539" s="509"/>
      <c r="R539" s="508"/>
      <c r="S539" s="509"/>
      <c r="T539" s="508"/>
      <c r="U539" s="509"/>
      <c r="V539" s="508"/>
      <c r="W539" s="509"/>
      <c r="X539" s="508"/>
      <c r="Y539" s="509"/>
      <c r="Z539" s="508"/>
      <c r="AA539" s="509"/>
      <c r="AB539" s="508"/>
      <c r="AC539" s="509"/>
      <c r="AD539" s="508"/>
      <c r="AE539" s="509"/>
      <c r="AF539" s="508">
        <f t="shared" si="76"/>
        <v>1</v>
      </c>
      <c r="AG539" s="510">
        <f t="shared" si="75"/>
        <v>0</v>
      </c>
      <c r="AH539" s="545"/>
    </row>
    <row r="540" spans="1:34" s="92" customFormat="1" ht="102" customHeight="1">
      <c r="A540" s="924"/>
      <c r="B540" s="293" t="s">
        <v>1354</v>
      </c>
      <c r="C540" s="526" t="s">
        <v>1048</v>
      </c>
      <c r="D540" s="483">
        <v>0.05</v>
      </c>
      <c r="E540" s="295" t="s">
        <v>1049</v>
      </c>
      <c r="F540" s="296" t="s">
        <v>526</v>
      </c>
      <c r="G540" s="295" t="s">
        <v>1050</v>
      </c>
      <c r="H540" s="525"/>
      <c r="I540" s="509"/>
      <c r="J540" s="508"/>
      <c r="K540" s="509"/>
      <c r="L540" s="508"/>
      <c r="M540" s="509"/>
      <c r="N540" s="508"/>
      <c r="O540" s="509"/>
      <c r="P540" s="508">
        <v>1</v>
      </c>
      <c r="Q540" s="509"/>
      <c r="R540" s="508"/>
      <c r="S540" s="509"/>
      <c r="T540" s="508"/>
      <c r="U540" s="509"/>
      <c r="V540" s="508"/>
      <c r="W540" s="509"/>
      <c r="X540" s="508"/>
      <c r="Y540" s="509"/>
      <c r="Z540" s="508"/>
      <c r="AA540" s="509"/>
      <c r="AB540" s="508"/>
      <c r="AC540" s="509"/>
      <c r="AD540" s="508"/>
      <c r="AE540" s="509"/>
      <c r="AF540" s="508">
        <f t="shared" si="76"/>
        <v>1</v>
      </c>
      <c r="AG540" s="510">
        <f t="shared" si="75"/>
        <v>0</v>
      </c>
      <c r="AH540" s="545"/>
    </row>
    <row r="541" spans="1:34" s="92" customFormat="1" ht="102" customHeight="1">
      <c r="A541" s="924"/>
      <c r="B541" s="293" t="s">
        <v>1355</v>
      </c>
      <c r="C541" s="526" t="s">
        <v>1051</v>
      </c>
      <c r="D541" s="483">
        <v>0.05</v>
      </c>
      <c r="E541" s="295" t="s">
        <v>1052</v>
      </c>
      <c r="F541" s="296" t="s">
        <v>526</v>
      </c>
      <c r="G541" s="295" t="s">
        <v>1053</v>
      </c>
      <c r="H541" s="525"/>
      <c r="I541" s="509"/>
      <c r="J541" s="508"/>
      <c r="K541" s="509"/>
      <c r="L541" s="508"/>
      <c r="M541" s="509"/>
      <c r="N541" s="508"/>
      <c r="O541" s="509"/>
      <c r="P541" s="508"/>
      <c r="Q541" s="509"/>
      <c r="R541" s="508"/>
      <c r="S541" s="509"/>
      <c r="T541" s="508">
        <v>1</v>
      </c>
      <c r="U541" s="509"/>
      <c r="V541" s="508"/>
      <c r="W541" s="509"/>
      <c r="X541" s="508"/>
      <c r="Y541" s="509"/>
      <c r="Z541" s="508"/>
      <c r="AA541" s="509"/>
      <c r="AB541" s="508"/>
      <c r="AC541" s="509"/>
      <c r="AD541" s="508"/>
      <c r="AE541" s="509"/>
      <c r="AF541" s="508">
        <f t="shared" si="76"/>
        <v>1</v>
      </c>
      <c r="AG541" s="510">
        <f t="shared" si="75"/>
        <v>0</v>
      </c>
      <c r="AH541" s="545"/>
    </row>
    <row r="542" spans="1:34" s="92" customFormat="1" ht="102" customHeight="1" thickBot="1">
      <c r="A542" s="925"/>
      <c r="B542" s="293" t="s">
        <v>1356</v>
      </c>
      <c r="C542" s="392" t="s">
        <v>1054</v>
      </c>
      <c r="D542" s="485">
        <v>0.05</v>
      </c>
      <c r="E542" s="486" t="s">
        <v>1055</v>
      </c>
      <c r="F542" s="487" t="s">
        <v>526</v>
      </c>
      <c r="G542" s="486" t="s">
        <v>1056</v>
      </c>
      <c r="H542" s="521">
        <v>0.5</v>
      </c>
      <c r="I542" s="512"/>
      <c r="J542" s="511">
        <v>0.5</v>
      </c>
      <c r="K542" s="512"/>
      <c r="L542" s="511"/>
      <c r="M542" s="512"/>
      <c r="N542" s="511"/>
      <c r="O542" s="512"/>
      <c r="P542" s="511"/>
      <c r="Q542" s="512"/>
      <c r="R542" s="511"/>
      <c r="S542" s="512"/>
      <c r="T542" s="511"/>
      <c r="U542" s="512"/>
      <c r="V542" s="511"/>
      <c r="W542" s="512"/>
      <c r="X542" s="511"/>
      <c r="Y542" s="512"/>
      <c r="Z542" s="511"/>
      <c r="AA542" s="512"/>
      <c r="AB542" s="511"/>
      <c r="AC542" s="512"/>
      <c r="AD542" s="511"/>
      <c r="AE542" s="512"/>
      <c r="AF542" s="511">
        <f t="shared" si="76"/>
        <v>1</v>
      </c>
      <c r="AG542" s="513">
        <f t="shared" si="75"/>
        <v>0</v>
      </c>
      <c r="AH542" s="701"/>
    </row>
    <row r="543" spans="1:34" s="92" customFormat="1" ht="102" customHeight="1" thickBot="1">
      <c r="A543" s="23">
        <f>+A530+A520+A514+A506+A498+A489+A480</f>
        <v>1</v>
      </c>
      <c r="B543" s="99"/>
      <c r="C543" s="99"/>
      <c r="D543" s="23">
        <f>SUM(D530:D542)</f>
        <v>1.0000000000000002</v>
      </c>
      <c r="E543" s="99"/>
      <c r="F543" s="99"/>
      <c r="G543" s="572"/>
      <c r="H543"/>
      <c r="I543"/>
      <c r="J543"/>
      <c r="K543"/>
      <c r="L543"/>
      <c r="M543"/>
      <c r="N543"/>
      <c r="O543"/>
      <c r="P543"/>
      <c r="Q543"/>
      <c r="R543"/>
      <c r="S543" s="19"/>
      <c r="T543" s="19"/>
      <c r="U543" s="19"/>
      <c r="V543" s="19"/>
      <c r="W543" s="19"/>
      <c r="X543" s="19"/>
      <c r="Y543" s="19"/>
      <c r="Z543" s="19"/>
      <c r="AA543" s="19"/>
      <c r="AB543" s="19"/>
      <c r="AC543" s="19"/>
      <c r="AD543" s="19"/>
      <c r="AE543" s="19"/>
      <c r="AF543" s="20"/>
      <c r="AG543" s="20"/>
      <c r="AH543" s="24"/>
    </row>
    <row r="544" spans="1:34" s="2" customFormat="1" ht="65.25" customHeight="1" thickBot="1">
      <c r="A544" s="820"/>
      <c r="B544" s="821"/>
      <c r="C544" s="826" t="s">
        <v>41</v>
      </c>
      <c r="D544" s="827"/>
      <c r="E544" s="827"/>
      <c r="F544" s="827"/>
      <c r="G544" s="827"/>
      <c r="H544" s="827"/>
      <c r="I544" s="827"/>
      <c r="J544" s="827"/>
      <c r="K544" s="827"/>
      <c r="L544" s="827"/>
      <c r="M544" s="827"/>
      <c r="N544" s="827"/>
      <c r="O544" s="827"/>
      <c r="P544" s="827"/>
      <c r="Q544" s="827"/>
      <c r="R544" s="827"/>
      <c r="S544" s="827"/>
      <c r="T544" s="827"/>
      <c r="U544" s="827"/>
      <c r="V544" s="827"/>
      <c r="W544" s="827"/>
      <c r="X544" s="827"/>
      <c r="Y544" s="827"/>
      <c r="Z544" s="827"/>
      <c r="AA544" s="827"/>
      <c r="AB544" s="827"/>
      <c r="AC544" s="827"/>
      <c r="AD544" s="827"/>
      <c r="AE544" s="827"/>
      <c r="AF544" s="827"/>
      <c r="AG544" s="827"/>
      <c r="AH544" s="828"/>
    </row>
    <row r="545" spans="1:34" s="2" customFormat="1" ht="17.25" customHeight="1" thickBot="1">
      <c r="A545" s="822"/>
      <c r="B545" s="823"/>
      <c r="C545" s="650" t="s">
        <v>30</v>
      </c>
      <c r="D545" s="14"/>
      <c r="E545" s="653"/>
      <c r="F545" s="654"/>
      <c r="G545" s="654"/>
      <c r="H545" s="14"/>
      <c r="I545" s="15"/>
      <c r="J545" s="16"/>
      <c r="K545" s="16"/>
      <c r="L545" s="16"/>
      <c r="M545" s="16"/>
      <c r="N545" s="16"/>
      <c r="O545" s="16"/>
      <c r="P545" s="16"/>
      <c r="Q545" s="16"/>
      <c r="R545" s="16"/>
      <c r="S545" s="17"/>
      <c r="T545" s="829" t="s">
        <v>39</v>
      </c>
      <c r="U545" s="830"/>
      <c r="V545" s="830"/>
      <c r="W545" s="830"/>
      <c r="X545" s="830"/>
      <c r="Y545" s="830"/>
      <c r="Z545" s="830"/>
      <c r="AA545" s="830"/>
      <c r="AB545" s="830"/>
      <c r="AC545" s="830"/>
      <c r="AD545" s="830"/>
      <c r="AE545" s="830"/>
      <c r="AF545" s="830"/>
      <c r="AG545" s="830"/>
      <c r="AH545" s="831"/>
    </row>
    <row r="546" spans="1:34" s="2" customFormat="1" ht="15" customHeight="1" thickBot="1">
      <c r="A546" s="824"/>
      <c r="B546" s="825"/>
      <c r="C546" s="829" t="s">
        <v>36</v>
      </c>
      <c r="D546" s="830"/>
      <c r="E546" s="830"/>
      <c r="F546" s="830"/>
      <c r="G546" s="830"/>
      <c r="H546" s="830"/>
      <c r="I546" s="830"/>
      <c r="J546" s="830"/>
      <c r="K546" s="830"/>
      <c r="L546" s="830"/>
      <c r="M546" s="830"/>
      <c r="N546" s="830"/>
      <c r="O546" s="830"/>
      <c r="P546" s="830"/>
      <c r="Q546" s="830"/>
      <c r="R546" s="830"/>
      <c r="S546" s="830"/>
      <c r="T546" s="830"/>
      <c r="U546" s="830"/>
      <c r="V546" s="830"/>
      <c r="W546" s="830"/>
      <c r="X546" s="830"/>
      <c r="Y546" s="830"/>
      <c r="Z546" s="830"/>
      <c r="AA546" s="830"/>
      <c r="AB546" s="830"/>
      <c r="AC546" s="830"/>
      <c r="AD546" s="830"/>
      <c r="AE546" s="830"/>
      <c r="AF546" s="830"/>
      <c r="AG546" s="830"/>
      <c r="AH546" s="831"/>
    </row>
    <row r="547" spans="1:34" s="8" customFormat="1" ht="27" customHeight="1" thickBot="1">
      <c r="A547" s="6"/>
      <c r="B547" s="6"/>
      <c r="C547" s="651"/>
      <c r="D547" s="6"/>
      <c r="E547" s="651"/>
      <c r="F547" s="655"/>
      <c r="G547" s="655"/>
      <c r="H547" s="7"/>
      <c r="I547" s="7"/>
      <c r="J547" s="7"/>
      <c r="K547" s="7"/>
      <c r="AH547" s="689"/>
    </row>
    <row r="548" spans="1:34" s="8" customFormat="1" ht="15">
      <c r="A548" s="832" t="s">
        <v>29</v>
      </c>
      <c r="B548" s="833"/>
      <c r="C548" s="834" t="s">
        <v>14</v>
      </c>
      <c r="D548" s="835"/>
      <c r="E548" s="835"/>
      <c r="F548" s="835"/>
      <c r="G548" s="835"/>
      <c r="H548" s="835"/>
      <c r="I548" s="836"/>
      <c r="J548" s="1082" t="s">
        <v>460</v>
      </c>
      <c r="K548" s="1083"/>
      <c r="L548" s="1083"/>
      <c r="M548" s="1083"/>
      <c r="N548" s="1083"/>
      <c r="O548" s="1083"/>
      <c r="P548" s="1083"/>
      <c r="Q548" s="1083"/>
      <c r="R548" s="1083"/>
      <c r="S548" s="1083"/>
      <c r="T548" s="1083"/>
      <c r="U548" s="1083"/>
      <c r="V548" s="1083"/>
      <c r="W548" s="1083"/>
      <c r="X548" s="1083"/>
      <c r="Y548" s="1083"/>
      <c r="Z548" s="1083"/>
      <c r="AA548" s="1083"/>
      <c r="AB548" s="1083"/>
      <c r="AC548" s="1083"/>
      <c r="AD548" s="1083"/>
      <c r="AE548" s="1083"/>
      <c r="AF548" s="1083"/>
      <c r="AG548" s="1083"/>
      <c r="AH548" s="1084"/>
    </row>
    <row r="549" spans="1:34" s="8" customFormat="1" ht="15">
      <c r="A549" s="840">
        <v>-2015</v>
      </c>
      <c r="B549" s="841"/>
      <c r="C549" s="844" t="s">
        <v>0</v>
      </c>
      <c r="D549" s="845"/>
      <c r="E549" s="845"/>
      <c r="F549" s="845"/>
      <c r="G549" s="845"/>
      <c r="H549" s="845"/>
      <c r="I549" s="846"/>
      <c r="J549" s="1028" t="s">
        <v>461</v>
      </c>
      <c r="K549" s="1029"/>
      <c r="L549" s="1029"/>
      <c r="M549" s="1029"/>
      <c r="N549" s="1029"/>
      <c r="O549" s="1029"/>
      <c r="P549" s="1029"/>
      <c r="Q549" s="1029"/>
      <c r="R549" s="1029"/>
      <c r="S549" s="1029"/>
      <c r="T549" s="1029"/>
      <c r="U549" s="1029"/>
      <c r="V549" s="1029"/>
      <c r="W549" s="1029"/>
      <c r="X549" s="1029"/>
      <c r="Y549" s="1029"/>
      <c r="Z549" s="1029"/>
      <c r="AA549" s="1029"/>
      <c r="AB549" s="1029"/>
      <c r="AC549" s="1029"/>
      <c r="AD549" s="1029"/>
      <c r="AE549" s="1029"/>
      <c r="AF549" s="1029"/>
      <c r="AG549" s="1029"/>
      <c r="AH549" s="1085"/>
    </row>
    <row r="550" spans="1:34" s="8" customFormat="1" ht="15.75" thickBot="1">
      <c r="A550" s="842"/>
      <c r="B550" s="843"/>
      <c r="C550" s="850" t="s">
        <v>1</v>
      </c>
      <c r="D550" s="851"/>
      <c r="E550" s="851"/>
      <c r="F550" s="851"/>
      <c r="G550" s="851"/>
      <c r="H550" s="851"/>
      <c r="I550" s="852"/>
      <c r="J550" s="1086" t="s">
        <v>462</v>
      </c>
      <c r="K550" s="1087"/>
      <c r="L550" s="1087"/>
      <c r="M550" s="1087"/>
      <c r="N550" s="1087"/>
      <c r="O550" s="1087"/>
      <c r="P550" s="1087"/>
      <c r="Q550" s="1087"/>
      <c r="R550" s="1087"/>
      <c r="S550" s="1087"/>
      <c r="T550" s="1087"/>
      <c r="U550" s="1087"/>
      <c r="V550" s="1087"/>
      <c r="W550" s="1087"/>
      <c r="X550" s="1087"/>
      <c r="Y550" s="1087"/>
      <c r="Z550" s="1087"/>
      <c r="AA550" s="1087"/>
      <c r="AB550" s="1087"/>
      <c r="AC550" s="1087"/>
      <c r="AD550" s="1087"/>
      <c r="AE550" s="1087"/>
      <c r="AF550" s="1087"/>
      <c r="AG550" s="1087"/>
      <c r="AH550" s="1088"/>
    </row>
    <row r="551" spans="1:34" s="9" customFormat="1" ht="25.5" customHeight="1" thickBot="1">
      <c r="C551" s="78"/>
      <c r="E551" s="78"/>
      <c r="F551" s="78"/>
      <c r="G551" s="78"/>
      <c r="AH551" s="581"/>
    </row>
    <row r="552" spans="1:34" s="8" customFormat="1" ht="15.75" customHeight="1">
      <c r="A552" s="856" t="s">
        <v>26</v>
      </c>
      <c r="B552" s="859" t="s">
        <v>19</v>
      </c>
      <c r="C552" s="860"/>
      <c r="D552" s="1150" t="s">
        <v>463</v>
      </c>
      <c r="E552" s="1151"/>
      <c r="F552" s="1151"/>
      <c r="G552" s="1151"/>
      <c r="H552" s="1151"/>
      <c r="I552" s="1151"/>
      <c r="J552" s="1151"/>
      <c r="K552" s="1151"/>
      <c r="L552" s="1151"/>
      <c r="M552" s="1151"/>
      <c r="N552" s="1151"/>
      <c r="O552" s="1151"/>
      <c r="P552" s="1151"/>
      <c r="Q552" s="1151"/>
      <c r="R552" s="1151"/>
      <c r="S552" s="1152"/>
      <c r="T552" s="864" t="s">
        <v>25</v>
      </c>
      <c r="U552" s="865"/>
      <c r="V552" s="866"/>
      <c r="W552" s="873" t="s">
        <v>28</v>
      </c>
      <c r="X552" s="874"/>
      <c r="Y552" s="1153" t="s">
        <v>464</v>
      </c>
      <c r="Z552" s="1154"/>
      <c r="AA552" s="1154"/>
      <c r="AB552" s="1154"/>
      <c r="AC552" s="1154"/>
      <c r="AD552" s="1154"/>
      <c r="AE552" s="1154"/>
      <c r="AF552" s="1154"/>
      <c r="AG552" s="1154"/>
      <c r="AH552" s="1155"/>
    </row>
    <row r="553" spans="1:34" s="8" customFormat="1" ht="15.75" customHeight="1">
      <c r="A553" s="857"/>
      <c r="B553" s="883" t="s">
        <v>15</v>
      </c>
      <c r="C553" s="884"/>
      <c r="D553" s="1159" t="s">
        <v>465</v>
      </c>
      <c r="E553" s="1160"/>
      <c r="F553" s="1160"/>
      <c r="G553" s="1160"/>
      <c r="H553" s="1160"/>
      <c r="I553" s="1160"/>
      <c r="J553" s="1160"/>
      <c r="K553" s="1160"/>
      <c r="L553" s="1160"/>
      <c r="M553" s="1160"/>
      <c r="N553" s="1160"/>
      <c r="O553" s="1160"/>
      <c r="P553" s="1160"/>
      <c r="Q553" s="1160"/>
      <c r="R553" s="1160"/>
      <c r="S553" s="1161"/>
      <c r="T553" s="867"/>
      <c r="U553" s="868"/>
      <c r="V553" s="869"/>
      <c r="W553" s="875"/>
      <c r="X553" s="876"/>
      <c r="Y553" s="1156"/>
      <c r="Z553" s="1157"/>
      <c r="AA553" s="1157"/>
      <c r="AB553" s="1157"/>
      <c r="AC553" s="1157"/>
      <c r="AD553" s="1157"/>
      <c r="AE553" s="1157"/>
      <c r="AF553" s="1157"/>
      <c r="AG553" s="1157"/>
      <c r="AH553" s="1158"/>
    </row>
    <row r="554" spans="1:34" s="8" customFormat="1" ht="15.75" customHeight="1">
      <c r="A554" s="857"/>
      <c r="B554" s="883" t="s">
        <v>16</v>
      </c>
      <c r="C554" s="884"/>
      <c r="D554" s="1159" t="s">
        <v>466</v>
      </c>
      <c r="E554" s="1160"/>
      <c r="F554" s="1160"/>
      <c r="G554" s="1160"/>
      <c r="H554" s="1160"/>
      <c r="I554" s="1160"/>
      <c r="J554" s="1160"/>
      <c r="K554" s="1160"/>
      <c r="L554" s="1160"/>
      <c r="M554" s="1160"/>
      <c r="N554" s="1160"/>
      <c r="O554" s="1160"/>
      <c r="P554" s="1160"/>
      <c r="Q554" s="1160"/>
      <c r="R554" s="1160"/>
      <c r="S554" s="1161"/>
      <c r="T554" s="867"/>
      <c r="U554" s="868"/>
      <c r="V554" s="869"/>
      <c r="W554" s="888" t="s">
        <v>17</v>
      </c>
      <c r="X554" s="889"/>
      <c r="Y554" s="1063" t="s">
        <v>467</v>
      </c>
      <c r="Z554" s="1064"/>
      <c r="AA554" s="1064"/>
      <c r="AB554" s="1064"/>
      <c r="AC554" s="1064"/>
      <c r="AD554" s="1064"/>
      <c r="AE554" s="1064"/>
      <c r="AF554" s="1064"/>
      <c r="AG554" s="1064"/>
      <c r="AH554" s="1162"/>
    </row>
    <row r="555" spans="1:34" s="8" customFormat="1" ht="15.75" customHeight="1" thickBot="1">
      <c r="A555" s="858"/>
      <c r="B555" s="898" t="s">
        <v>18</v>
      </c>
      <c r="C555" s="899"/>
      <c r="D555" s="1164" t="s">
        <v>468</v>
      </c>
      <c r="E555" s="1165"/>
      <c r="F555" s="1165"/>
      <c r="G555" s="1165"/>
      <c r="H555" s="1165"/>
      <c r="I555" s="1165"/>
      <c r="J555" s="1165"/>
      <c r="K555" s="1165"/>
      <c r="L555" s="1165"/>
      <c r="M555" s="1165"/>
      <c r="N555" s="1165"/>
      <c r="O555" s="1165"/>
      <c r="P555" s="1165"/>
      <c r="Q555" s="1165"/>
      <c r="R555" s="1165"/>
      <c r="S555" s="1166"/>
      <c r="T555" s="870"/>
      <c r="U555" s="871"/>
      <c r="V555" s="872"/>
      <c r="W555" s="890"/>
      <c r="X555" s="891"/>
      <c r="Y555" s="1066"/>
      <c r="Z555" s="1067"/>
      <c r="AA555" s="1067"/>
      <c r="AB555" s="1067"/>
      <c r="AC555" s="1067"/>
      <c r="AD555" s="1067"/>
      <c r="AE555" s="1067"/>
      <c r="AF555" s="1067"/>
      <c r="AG555" s="1067"/>
      <c r="AH555" s="1163"/>
    </row>
    <row r="556" spans="1:34" s="9" customFormat="1" ht="30" customHeight="1" thickBot="1">
      <c r="C556" s="78"/>
      <c r="E556" s="78"/>
      <c r="F556" s="78"/>
      <c r="G556" s="78"/>
      <c r="AH556" s="581"/>
    </row>
    <row r="557" spans="1:34" s="9" customFormat="1" ht="15.75" customHeight="1">
      <c r="A557" s="727" t="s">
        <v>183</v>
      </c>
      <c r="B557" s="728"/>
      <c r="C557" s="729"/>
      <c r="D557" s="759" t="s">
        <v>469</v>
      </c>
      <c r="E557" s="760"/>
      <c r="F557" s="760"/>
      <c r="G557" s="760"/>
      <c r="H557" s="760"/>
      <c r="I557" s="760"/>
      <c r="J557" s="760"/>
      <c r="K557" s="760"/>
      <c r="L557" s="760"/>
      <c r="M557" s="760"/>
      <c r="N557" s="760"/>
      <c r="O557" s="760"/>
      <c r="P557" s="760"/>
      <c r="Q557" s="760"/>
      <c r="R557" s="760"/>
      <c r="S557" s="760"/>
      <c r="T557" s="760"/>
      <c r="U557" s="760"/>
      <c r="V557" s="760"/>
      <c r="W557" s="760"/>
      <c r="X557" s="760"/>
      <c r="Y557" s="760"/>
      <c r="Z557" s="760"/>
      <c r="AA557" s="760"/>
      <c r="AB557" s="760"/>
      <c r="AC557" s="760"/>
      <c r="AD557" s="11"/>
      <c r="AE557" s="11"/>
      <c r="AF557" s="11"/>
      <c r="AG557" s="11"/>
      <c r="AH557" s="673"/>
    </row>
    <row r="558" spans="1:34" s="9" customFormat="1" ht="15.75" customHeight="1" thickBot="1">
      <c r="A558" s="1145" t="s">
        <v>22</v>
      </c>
      <c r="B558" s="1146"/>
      <c r="C558" s="1147"/>
      <c r="D558" s="1148" t="s">
        <v>470</v>
      </c>
      <c r="E558" s="1149"/>
      <c r="F558" s="1149"/>
      <c r="G558" s="1149"/>
      <c r="H558" s="1149"/>
      <c r="I558" s="1149"/>
      <c r="J558" s="1149"/>
      <c r="K558" s="1149"/>
      <c r="L558" s="1149"/>
      <c r="M558" s="1149"/>
      <c r="N558" s="1149"/>
      <c r="O558" s="1149"/>
      <c r="P558" s="1149"/>
      <c r="Q558" s="247"/>
      <c r="R558" s="247"/>
      <c r="S558" s="247"/>
      <c r="T558" s="247"/>
      <c r="U558" s="247"/>
      <c r="V558" s="247"/>
      <c r="W558" s="247"/>
      <c r="X558" s="247"/>
      <c r="Y558" s="247"/>
      <c r="Z558" s="247"/>
      <c r="AA558" s="247"/>
      <c r="AB558" s="247"/>
      <c r="AC558" s="247"/>
      <c r="AD558" s="13"/>
      <c r="AE558" s="13"/>
      <c r="AF558" s="13"/>
      <c r="AG558" s="13"/>
      <c r="AH558" s="690"/>
    </row>
    <row r="559" spans="1:34" s="78" customFormat="1" ht="13.5" customHeight="1" thickBot="1">
      <c r="A559" s="737" t="s">
        <v>37</v>
      </c>
      <c r="B559" s="737" t="s">
        <v>35</v>
      </c>
      <c r="C559" s="738" t="s">
        <v>31</v>
      </c>
      <c r="D559" s="738" t="s">
        <v>38</v>
      </c>
      <c r="E559" s="738" t="s">
        <v>33</v>
      </c>
      <c r="F559" s="739" t="s">
        <v>40</v>
      </c>
      <c r="G559" s="816" t="s">
        <v>34</v>
      </c>
      <c r="H559" s="744" t="s">
        <v>2</v>
      </c>
      <c r="I559" s="743"/>
      <c r="J559" s="744" t="s">
        <v>3</v>
      </c>
      <c r="K559" s="744"/>
      <c r="L559" s="742" t="s">
        <v>4</v>
      </c>
      <c r="M559" s="743"/>
      <c r="N559" s="744" t="s">
        <v>5</v>
      </c>
      <c r="O559" s="744"/>
      <c r="P559" s="742" t="s">
        <v>6</v>
      </c>
      <c r="Q559" s="743"/>
      <c r="R559" s="744" t="s">
        <v>7</v>
      </c>
      <c r="S559" s="744"/>
      <c r="T559" s="742" t="s">
        <v>8</v>
      </c>
      <c r="U559" s="743"/>
      <c r="V559" s="744" t="s">
        <v>9</v>
      </c>
      <c r="W559" s="744"/>
      <c r="X559" s="742" t="s">
        <v>10</v>
      </c>
      <c r="Y559" s="743"/>
      <c r="Z559" s="744" t="s">
        <v>11</v>
      </c>
      <c r="AA559" s="744"/>
      <c r="AB559" s="742" t="s">
        <v>12</v>
      </c>
      <c r="AC559" s="743"/>
      <c r="AD559" s="744" t="s">
        <v>13</v>
      </c>
      <c r="AE559" s="744"/>
      <c r="AF559" s="745" t="s">
        <v>20</v>
      </c>
      <c r="AG559" s="745" t="s">
        <v>21</v>
      </c>
      <c r="AH559" s="747" t="s">
        <v>27</v>
      </c>
    </row>
    <row r="560" spans="1:34" s="78" customFormat="1" ht="27" customHeight="1" thickBot="1">
      <c r="A560" s="737"/>
      <c r="B560" s="737"/>
      <c r="C560" s="738"/>
      <c r="D560" s="738"/>
      <c r="E560" s="738"/>
      <c r="F560" s="815"/>
      <c r="G560" s="816"/>
      <c r="H560" s="18" t="s">
        <v>23</v>
      </c>
      <c r="I560" s="5" t="s">
        <v>24</v>
      </c>
      <c r="J560" s="4" t="s">
        <v>23</v>
      </c>
      <c r="K560" s="5" t="s">
        <v>24</v>
      </c>
      <c r="L560" s="4" t="s">
        <v>23</v>
      </c>
      <c r="M560" s="5" t="s">
        <v>24</v>
      </c>
      <c r="N560" s="4" t="s">
        <v>23</v>
      </c>
      <c r="O560" s="5" t="s">
        <v>24</v>
      </c>
      <c r="P560" s="4" t="s">
        <v>23</v>
      </c>
      <c r="Q560" s="5" t="s">
        <v>24</v>
      </c>
      <c r="R560" s="4" t="s">
        <v>23</v>
      </c>
      <c r="S560" s="5" t="s">
        <v>24</v>
      </c>
      <c r="T560" s="4" t="s">
        <v>23</v>
      </c>
      <c r="U560" s="5" t="s">
        <v>24</v>
      </c>
      <c r="V560" s="4" t="s">
        <v>23</v>
      </c>
      <c r="W560" s="5" t="s">
        <v>24</v>
      </c>
      <c r="X560" s="4" t="s">
        <v>23</v>
      </c>
      <c r="Y560" s="5" t="s">
        <v>24</v>
      </c>
      <c r="Z560" s="4" t="s">
        <v>23</v>
      </c>
      <c r="AA560" s="5" t="s">
        <v>24</v>
      </c>
      <c r="AB560" s="4" t="s">
        <v>23</v>
      </c>
      <c r="AC560" s="5" t="s">
        <v>24</v>
      </c>
      <c r="AD560" s="4" t="s">
        <v>23</v>
      </c>
      <c r="AE560" s="5" t="s">
        <v>24</v>
      </c>
      <c r="AF560" s="817"/>
      <c r="AG560" s="817"/>
      <c r="AH560" s="818"/>
    </row>
    <row r="561" spans="1:34" s="78" customFormat="1" ht="36.75" customHeight="1">
      <c r="A561" s="1141">
        <v>0.45</v>
      </c>
      <c r="B561" s="248" t="s">
        <v>471</v>
      </c>
      <c r="C561" s="249" t="s">
        <v>472</v>
      </c>
      <c r="D561" s="250">
        <v>0.08</v>
      </c>
      <c r="E561" s="251" t="s">
        <v>473</v>
      </c>
      <c r="F561" s="251" t="s">
        <v>474</v>
      </c>
      <c r="G561" s="251" t="s">
        <v>475</v>
      </c>
      <c r="H561" s="252"/>
      <c r="I561" s="253"/>
      <c r="J561" s="252"/>
      <c r="K561" s="254"/>
      <c r="L561" s="255">
        <v>0.3</v>
      </c>
      <c r="M561" s="253"/>
      <c r="N561" s="252"/>
      <c r="O561" s="254"/>
      <c r="P561" s="255"/>
      <c r="Q561" s="253"/>
      <c r="R561" s="252">
        <v>0.3</v>
      </c>
      <c r="S561" s="254"/>
      <c r="T561" s="255"/>
      <c r="U561" s="253"/>
      <c r="V561" s="255"/>
      <c r="W561" s="253"/>
      <c r="X561" s="255">
        <v>0.3</v>
      </c>
      <c r="Y561" s="253"/>
      <c r="Z561" s="256"/>
      <c r="AA561" s="257"/>
      <c r="AB561" s="255"/>
      <c r="AC561" s="253"/>
      <c r="AD561" s="255">
        <v>0.1</v>
      </c>
      <c r="AE561" s="253"/>
      <c r="AF561" s="258">
        <f t="shared" ref="AF561:AG570" si="77">+H561+J561+L561+N561+P561+R561+T561+V561+X561+Z561+AB561+AD561</f>
        <v>0.99999999999999989</v>
      </c>
      <c r="AG561" s="259">
        <f t="shared" si="77"/>
        <v>0</v>
      </c>
      <c r="AH561" s="708"/>
    </row>
    <row r="562" spans="1:34" s="78" customFormat="1" ht="36.75" customHeight="1">
      <c r="A562" s="723"/>
      <c r="B562" s="248" t="s">
        <v>476</v>
      </c>
      <c r="C562" s="249" t="s">
        <v>477</v>
      </c>
      <c r="D562" s="250">
        <v>0.08</v>
      </c>
      <c r="E562" s="251" t="s">
        <v>478</v>
      </c>
      <c r="F562" s="251" t="s">
        <v>474</v>
      </c>
      <c r="G562" s="251" t="s">
        <v>475</v>
      </c>
      <c r="H562" s="252"/>
      <c r="I562" s="253"/>
      <c r="J562" s="252"/>
      <c r="K562" s="254"/>
      <c r="L562" s="255"/>
      <c r="M562" s="253"/>
      <c r="N562" s="252"/>
      <c r="O562" s="254"/>
      <c r="P562" s="255"/>
      <c r="Q562" s="253"/>
      <c r="R562" s="252">
        <v>0.3</v>
      </c>
      <c r="S562" s="254"/>
      <c r="T562" s="255"/>
      <c r="U562" s="253"/>
      <c r="V562" s="255"/>
      <c r="W562" s="253"/>
      <c r="X562" s="255">
        <v>0.3</v>
      </c>
      <c r="Y562" s="253"/>
      <c r="Z562" s="256"/>
      <c r="AA562" s="257"/>
      <c r="AB562" s="255"/>
      <c r="AC562" s="253"/>
      <c r="AD562" s="255">
        <v>0.4</v>
      </c>
      <c r="AE562" s="253"/>
      <c r="AF562" s="258">
        <f t="shared" si="77"/>
        <v>1</v>
      </c>
      <c r="AG562" s="259">
        <f t="shared" si="77"/>
        <v>0</v>
      </c>
      <c r="AH562" s="708"/>
    </row>
    <row r="563" spans="1:34" s="78" customFormat="1" ht="36.75" customHeight="1">
      <c r="A563" s="723"/>
      <c r="B563" s="248" t="s">
        <v>479</v>
      </c>
      <c r="C563" s="249" t="s">
        <v>480</v>
      </c>
      <c r="D563" s="260">
        <v>0.11</v>
      </c>
      <c r="E563" s="248" t="s">
        <v>481</v>
      </c>
      <c r="F563" s="248" t="s">
        <v>474</v>
      </c>
      <c r="G563" s="248" t="s">
        <v>482</v>
      </c>
      <c r="H563" s="261"/>
      <c r="I563" s="262"/>
      <c r="J563" s="261"/>
      <c r="K563" s="263"/>
      <c r="L563" s="264">
        <v>0.7</v>
      </c>
      <c r="M563" s="262"/>
      <c r="N563" s="261"/>
      <c r="O563" s="263"/>
      <c r="P563" s="264"/>
      <c r="Q563" s="262"/>
      <c r="R563" s="261">
        <v>0.3</v>
      </c>
      <c r="S563" s="263"/>
      <c r="T563" s="264"/>
      <c r="U563" s="262"/>
      <c r="V563" s="264"/>
      <c r="W563" s="262"/>
      <c r="X563" s="264"/>
      <c r="Y563" s="262"/>
      <c r="Z563" s="265"/>
      <c r="AA563" s="266"/>
      <c r="AB563" s="264"/>
      <c r="AC563" s="262"/>
      <c r="AD563" s="264"/>
      <c r="AE563" s="262"/>
      <c r="AF563" s="258">
        <f t="shared" si="77"/>
        <v>1</v>
      </c>
      <c r="AG563" s="259">
        <f t="shared" si="77"/>
        <v>0</v>
      </c>
      <c r="AH563" s="708"/>
    </row>
    <row r="564" spans="1:34" s="78" customFormat="1" ht="36.75" customHeight="1">
      <c r="A564" s="723"/>
      <c r="B564" s="267" t="s">
        <v>483</v>
      </c>
      <c r="C564" s="249" t="s">
        <v>484</v>
      </c>
      <c r="D564" s="250">
        <v>0.11</v>
      </c>
      <c r="E564" s="251" t="s">
        <v>485</v>
      </c>
      <c r="F564" s="251" t="s">
        <v>474</v>
      </c>
      <c r="G564" s="251" t="s">
        <v>486</v>
      </c>
      <c r="H564" s="268"/>
      <c r="I564" s="269"/>
      <c r="J564" s="268"/>
      <c r="K564" s="270"/>
      <c r="L564" s="271"/>
      <c r="M564" s="269"/>
      <c r="N564" s="268"/>
      <c r="O564" s="270"/>
      <c r="P564" s="271"/>
      <c r="Q564" s="269"/>
      <c r="R564" s="268">
        <v>0.2</v>
      </c>
      <c r="S564" s="270"/>
      <c r="T564" s="271"/>
      <c r="U564" s="269"/>
      <c r="V564" s="271"/>
      <c r="W564" s="269"/>
      <c r="X564" s="271">
        <v>0.4</v>
      </c>
      <c r="Y564" s="269"/>
      <c r="Z564" s="272"/>
      <c r="AA564" s="269"/>
      <c r="AB564" s="271"/>
      <c r="AC564" s="269"/>
      <c r="AD564" s="271">
        <v>0.4</v>
      </c>
      <c r="AE564" s="269"/>
      <c r="AF564" s="258">
        <f t="shared" si="77"/>
        <v>1</v>
      </c>
      <c r="AG564" s="259">
        <f t="shared" si="77"/>
        <v>0</v>
      </c>
      <c r="AH564" s="708"/>
    </row>
    <row r="565" spans="1:34" s="78" customFormat="1" ht="36.75" customHeight="1">
      <c r="A565" s="723"/>
      <c r="B565" s="267" t="s">
        <v>487</v>
      </c>
      <c r="C565" s="249" t="s">
        <v>488</v>
      </c>
      <c r="D565" s="250">
        <v>0.11</v>
      </c>
      <c r="E565" s="251" t="s">
        <v>489</v>
      </c>
      <c r="F565" s="251" t="s">
        <v>474</v>
      </c>
      <c r="G565" s="251" t="s">
        <v>490</v>
      </c>
      <c r="H565" s="268"/>
      <c r="I565" s="269"/>
      <c r="J565" s="268"/>
      <c r="K565" s="270"/>
      <c r="L565" s="271"/>
      <c r="M565" s="269"/>
      <c r="N565" s="268"/>
      <c r="O565" s="270"/>
      <c r="P565" s="271"/>
      <c r="Q565" s="269"/>
      <c r="R565" s="268"/>
      <c r="S565" s="270"/>
      <c r="T565" s="271"/>
      <c r="U565" s="269"/>
      <c r="V565" s="271"/>
      <c r="W565" s="269"/>
      <c r="X565" s="271"/>
      <c r="Y565" s="269"/>
      <c r="Z565" s="272"/>
      <c r="AA565" s="269"/>
      <c r="AB565" s="271"/>
      <c r="AC565" s="269"/>
      <c r="AD565" s="271">
        <v>1</v>
      </c>
      <c r="AE565" s="269"/>
      <c r="AF565" s="258">
        <f t="shared" si="77"/>
        <v>1</v>
      </c>
      <c r="AG565" s="259">
        <f t="shared" si="77"/>
        <v>0</v>
      </c>
      <c r="AH565" s="708"/>
    </row>
    <row r="566" spans="1:34" s="78" customFormat="1" ht="36.75" customHeight="1">
      <c r="A566" s="723"/>
      <c r="B566" s="267" t="s">
        <v>491</v>
      </c>
      <c r="C566" s="249" t="s">
        <v>492</v>
      </c>
      <c r="D566" s="250">
        <v>0.11</v>
      </c>
      <c r="E566" s="251" t="s">
        <v>493</v>
      </c>
      <c r="F566" s="251" t="s">
        <v>474</v>
      </c>
      <c r="G566" s="251" t="s">
        <v>494</v>
      </c>
      <c r="H566" s="268"/>
      <c r="I566" s="269"/>
      <c r="J566" s="268"/>
      <c r="K566" s="270"/>
      <c r="L566" s="271">
        <v>0.7</v>
      </c>
      <c r="M566" s="269"/>
      <c r="N566" s="268"/>
      <c r="O566" s="270"/>
      <c r="P566" s="271"/>
      <c r="Q566" s="269"/>
      <c r="R566" s="268">
        <v>0.3</v>
      </c>
      <c r="S566" s="270"/>
      <c r="T566" s="271"/>
      <c r="U566" s="269"/>
      <c r="V566" s="271"/>
      <c r="W566" s="269"/>
      <c r="X566" s="271"/>
      <c r="Y566" s="269"/>
      <c r="Z566" s="272"/>
      <c r="AA566" s="269"/>
      <c r="AB566" s="271"/>
      <c r="AC566" s="269"/>
      <c r="AD566" s="271"/>
      <c r="AE566" s="269"/>
      <c r="AF566" s="258">
        <f t="shared" si="77"/>
        <v>1</v>
      </c>
      <c r="AG566" s="259">
        <f t="shared" si="77"/>
        <v>0</v>
      </c>
      <c r="AH566" s="708"/>
    </row>
    <row r="567" spans="1:34" s="78" customFormat="1" ht="36.75" customHeight="1">
      <c r="A567" s="723"/>
      <c r="B567" s="267" t="s">
        <v>495</v>
      </c>
      <c r="C567" s="249" t="s">
        <v>496</v>
      </c>
      <c r="D567" s="250">
        <v>0.11</v>
      </c>
      <c r="E567" s="251" t="s">
        <v>497</v>
      </c>
      <c r="F567" s="251" t="s">
        <v>474</v>
      </c>
      <c r="G567" s="251" t="s">
        <v>498</v>
      </c>
      <c r="H567" s="268"/>
      <c r="I567" s="269"/>
      <c r="J567" s="268"/>
      <c r="K567" s="270"/>
      <c r="L567" s="271"/>
      <c r="M567" s="269"/>
      <c r="N567" s="268"/>
      <c r="O567" s="270"/>
      <c r="P567" s="271"/>
      <c r="Q567" s="269"/>
      <c r="R567" s="268">
        <v>0.2</v>
      </c>
      <c r="S567" s="270"/>
      <c r="T567" s="271"/>
      <c r="U567" s="269"/>
      <c r="V567" s="271"/>
      <c r="W567" s="269"/>
      <c r="X567" s="271">
        <v>0.4</v>
      </c>
      <c r="Y567" s="269"/>
      <c r="Z567" s="272"/>
      <c r="AA567" s="269"/>
      <c r="AB567" s="271"/>
      <c r="AC567" s="269"/>
      <c r="AD567" s="271">
        <v>0.4</v>
      </c>
      <c r="AE567" s="269"/>
      <c r="AF567" s="258">
        <f t="shared" si="77"/>
        <v>1</v>
      </c>
      <c r="AG567" s="259">
        <f t="shared" si="77"/>
        <v>0</v>
      </c>
      <c r="AH567" s="699"/>
    </row>
    <row r="568" spans="1:34" s="78" customFormat="1" ht="36.75" customHeight="1">
      <c r="A568" s="723"/>
      <c r="B568" s="267" t="s">
        <v>499</v>
      </c>
      <c r="C568" s="249" t="s">
        <v>500</v>
      </c>
      <c r="D568" s="250">
        <v>0.11</v>
      </c>
      <c r="E568" s="251" t="s">
        <v>501</v>
      </c>
      <c r="F568" s="251" t="s">
        <v>474</v>
      </c>
      <c r="G568" s="251" t="s">
        <v>502</v>
      </c>
      <c r="H568" s="268"/>
      <c r="I568" s="269"/>
      <c r="J568" s="268"/>
      <c r="K568" s="270"/>
      <c r="L568" s="271"/>
      <c r="M568" s="269"/>
      <c r="N568" s="268"/>
      <c r="O568" s="270"/>
      <c r="P568" s="271"/>
      <c r="Q568" s="269"/>
      <c r="R568" s="268"/>
      <c r="S568" s="270"/>
      <c r="T568" s="271"/>
      <c r="U568" s="269"/>
      <c r="V568" s="271"/>
      <c r="W568" s="269"/>
      <c r="X568" s="271"/>
      <c r="Y568" s="269"/>
      <c r="Z568" s="272"/>
      <c r="AA568" s="269"/>
      <c r="AB568" s="271"/>
      <c r="AC568" s="269"/>
      <c r="AD568" s="271">
        <v>1</v>
      </c>
      <c r="AE568" s="269"/>
      <c r="AF568" s="258">
        <f t="shared" si="77"/>
        <v>1</v>
      </c>
      <c r="AG568" s="259">
        <f t="shared" si="77"/>
        <v>0</v>
      </c>
      <c r="AH568" s="699"/>
    </row>
    <row r="569" spans="1:34" s="78" customFormat="1" ht="36.75" customHeight="1">
      <c r="A569" s="723"/>
      <c r="B569" s="267" t="s">
        <v>503</v>
      </c>
      <c r="C569" s="249" t="s">
        <v>504</v>
      </c>
      <c r="D569" s="250">
        <v>0.09</v>
      </c>
      <c r="E569" s="251" t="s">
        <v>505</v>
      </c>
      <c r="F569" s="251" t="s">
        <v>506</v>
      </c>
      <c r="G569" s="251" t="s">
        <v>505</v>
      </c>
      <c r="H569" s="268"/>
      <c r="I569" s="269"/>
      <c r="J569" s="268"/>
      <c r="K569" s="270"/>
      <c r="L569" s="271">
        <v>0.3</v>
      </c>
      <c r="M569" s="269"/>
      <c r="N569" s="268"/>
      <c r="O569" s="270"/>
      <c r="P569" s="271"/>
      <c r="Q569" s="269"/>
      <c r="R569" s="268">
        <v>0.3</v>
      </c>
      <c r="S569" s="270"/>
      <c r="T569" s="271"/>
      <c r="U569" s="269"/>
      <c r="V569" s="271"/>
      <c r="W569" s="269"/>
      <c r="X569" s="271">
        <v>0.4</v>
      </c>
      <c r="Y569" s="269"/>
      <c r="Z569" s="271"/>
      <c r="AA569" s="269"/>
      <c r="AB569" s="271"/>
      <c r="AC569" s="269"/>
      <c r="AD569" s="271"/>
      <c r="AE569" s="269"/>
      <c r="AF569" s="258">
        <f t="shared" si="77"/>
        <v>1</v>
      </c>
      <c r="AG569" s="259">
        <f t="shared" si="77"/>
        <v>0</v>
      </c>
      <c r="AH569" s="699"/>
    </row>
    <row r="570" spans="1:34" s="78" customFormat="1" ht="36.75" customHeight="1" thickBot="1">
      <c r="A570" s="724"/>
      <c r="B570" s="248" t="s">
        <v>507</v>
      </c>
      <c r="C570" s="249" t="s">
        <v>508</v>
      </c>
      <c r="D570" s="250">
        <v>0.09</v>
      </c>
      <c r="E570" s="251" t="s">
        <v>505</v>
      </c>
      <c r="F570" s="251" t="s">
        <v>506</v>
      </c>
      <c r="G570" s="251" t="s">
        <v>505</v>
      </c>
      <c r="H570" s="268"/>
      <c r="I570" s="269"/>
      <c r="J570" s="268"/>
      <c r="K570" s="270"/>
      <c r="L570" s="271">
        <v>0.25</v>
      </c>
      <c r="M570" s="269"/>
      <c r="N570" s="268"/>
      <c r="O570" s="270"/>
      <c r="P570" s="271"/>
      <c r="Q570" s="269"/>
      <c r="R570" s="268">
        <v>0.25</v>
      </c>
      <c r="S570" s="270"/>
      <c r="T570" s="271"/>
      <c r="U570" s="269"/>
      <c r="V570" s="271"/>
      <c r="W570" s="269"/>
      <c r="X570" s="271">
        <v>0.25</v>
      </c>
      <c r="Y570" s="269"/>
      <c r="Z570" s="271"/>
      <c r="AA570" s="269"/>
      <c r="AB570" s="271"/>
      <c r="AC570" s="269"/>
      <c r="AD570" s="271">
        <v>0.25</v>
      </c>
      <c r="AE570" s="269"/>
      <c r="AF570" s="273">
        <f t="shared" si="77"/>
        <v>1</v>
      </c>
      <c r="AG570" s="274">
        <f t="shared" si="77"/>
        <v>0</v>
      </c>
      <c r="AH570" s="710"/>
    </row>
    <row r="571" spans="1:34" s="97" customFormat="1" ht="40.5" customHeight="1">
      <c r="A571" s="99"/>
      <c r="B571" s="99"/>
      <c r="C571" s="99"/>
      <c r="D571" s="23">
        <f>SUM(D561:D570)</f>
        <v>0.99999999999999989</v>
      </c>
      <c r="E571" s="99"/>
      <c r="F571" s="99"/>
      <c r="G571" s="9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20"/>
      <c r="AG571" s="20"/>
      <c r="AH571" s="24"/>
    </row>
    <row r="572" spans="1:34" s="78" customFormat="1" ht="22.5" customHeight="1" thickBot="1">
      <c r="AH572" s="97"/>
    </row>
    <row r="573" spans="1:34" s="9" customFormat="1" ht="15.75" customHeight="1">
      <c r="A573" s="727" t="s">
        <v>189</v>
      </c>
      <c r="B573" s="728"/>
      <c r="C573" s="729"/>
      <c r="D573" s="759" t="s">
        <v>509</v>
      </c>
      <c r="E573" s="760"/>
      <c r="F573" s="760"/>
      <c r="G573" s="760"/>
      <c r="H573" s="760"/>
      <c r="I573" s="760"/>
      <c r="J573" s="760"/>
      <c r="K573" s="760"/>
      <c r="L573" s="760"/>
      <c r="M573" s="760"/>
      <c r="N573" s="760"/>
      <c r="O573" s="760"/>
      <c r="P573" s="760"/>
      <c r="Q573" s="760"/>
      <c r="R573" s="760"/>
      <c r="S573" s="760"/>
      <c r="T573" s="760"/>
      <c r="U573" s="760"/>
      <c r="V573" s="760"/>
      <c r="W573" s="760"/>
      <c r="X573" s="760"/>
      <c r="Y573" s="760"/>
      <c r="Z573" s="760"/>
      <c r="AA573" s="760"/>
      <c r="AB573" s="760"/>
      <c r="AC573" s="760"/>
      <c r="AD573" s="11"/>
      <c r="AE573" s="11"/>
      <c r="AF573" s="11"/>
      <c r="AG573" s="11"/>
      <c r="AH573" s="673"/>
    </row>
    <row r="574" spans="1:34" s="9" customFormat="1" ht="15.75" customHeight="1" thickBot="1">
      <c r="A574" s="733" t="s">
        <v>22</v>
      </c>
      <c r="B574" s="734"/>
      <c r="C574" s="735"/>
      <c r="D574" s="1142" t="s">
        <v>1391</v>
      </c>
      <c r="E574" s="1143"/>
      <c r="F574" s="1143"/>
      <c r="G574" s="1144"/>
      <c r="H574" s="275"/>
      <c r="I574" s="275"/>
      <c r="J574" s="275"/>
      <c r="K574" s="275"/>
      <c r="L574" s="275"/>
      <c r="M574" s="275"/>
      <c r="N574" s="275"/>
      <c r="O574" s="275"/>
      <c r="P574" s="275"/>
      <c r="Q574" s="275"/>
      <c r="R574" s="275"/>
      <c r="S574" s="275"/>
      <c r="T574" s="13"/>
      <c r="U574" s="13"/>
      <c r="V574" s="13"/>
      <c r="W574" s="13"/>
      <c r="X574" s="13"/>
      <c r="Y574" s="13"/>
      <c r="Z574" s="13"/>
      <c r="AA574" s="13"/>
      <c r="AB574" s="13"/>
      <c r="AC574" s="13"/>
      <c r="AD574" s="13"/>
      <c r="AE574" s="13"/>
      <c r="AF574" s="13"/>
      <c r="AG574" s="13"/>
      <c r="AH574" s="690"/>
    </row>
    <row r="575" spans="1:34" s="78" customFormat="1" ht="13.5" customHeight="1" thickBot="1">
      <c r="A575" s="737" t="s">
        <v>37</v>
      </c>
      <c r="B575" s="737" t="s">
        <v>35</v>
      </c>
      <c r="C575" s="738" t="s">
        <v>31</v>
      </c>
      <c r="D575" s="738" t="s">
        <v>32</v>
      </c>
      <c r="E575" s="738" t="s">
        <v>33</v>
      </c>
      <c r="F575" s="740" t="s">
        <v>40</v>
      </c>
      <c r="G575" s="738" t="s">
        <v>34</v>
      </c>
      <c r="H575" s="742" t="s">
        <v>2</v>
      </c>
      <c r="I575" s="743"/>
      <c r="J575" s="744" t="s">
        <v>3</v>
      </c>
      <c r="K575" s="744"/>
      <c r="L575" s="742" t="s">
        <v>4</v>
      </c>
      <c r="M575" s="743"/>
      <c r="N575" s="744" t="s">
        <v>5</v>
      </c>
      <c r="O575" s="744"/>
      <c r="P575" s="742" t="s">
        <v>6</v>
      </c>
      <c r="Q575" s="743"/>
      <c r="R575" s="744" t="s">
        <v>7</v>
      </c>
      <c r="S575" s="744"/>
      <c r="T575" s="742" t="s">
        <v>8</v>
      </c>
      <c r="U575" s="743"/>
      <c r="V575" s="744" t="s">
        <v>9</v>
      </c>
      <c r="W575" s="744"/>
      <c r="X575" s="742" t="s">
        <v>10</v>
      </c>
      <c r="Y575" s="743"/>
      <c r="Z575" s="744" t="s">
        <v>11</v>
      </c>
      <c r="AA575" s="744"/>
      <c r="AB575" s="742" t="s">
        <v>12</v>
      </c>
      <c r="AC575" s="743"/>
      <c r="AD575" s="744" t="s">
        <v>13</v>
      </c>
      <c r="AE575" s="744"/>
      <c r="AF575" s="745" t="s">
        <v>20</v>
      </c>
      <c r="AG575" s="745" t="s">
        <v>21</v>
      </c>
      <c r="AH575" s="747" t="s">
        <v>27</v>
      </c>
    </row>
    <row r="576" spans="1:34" s="78" customFormat="1" ht="25.5" customHeight="1" thickBot="1">
      <c r="A576" s="819"/>
      <c r="B576" s="737"/>
      <c r="C576" s="739"/>
      <c r="D576" s="739"/>
      <c r="E576" s="739"/>
      <c r="F576" s="741"/>
      <c r="G576" s="739"/>
      <c r="H576" s="26" t="s">
        <v>23</v>
      </c>
      <c r="I576" s="27" t="s">
        <v>24</v>
      </c>
      <c r="J576" s="26" t="s">
        <v>23</v>
      </c>
      <c r="K576" s="27" t="s">
        <v>24</v>
      </c>
      <c r="L576" s="26" t="s">
        <v>23</v>
      </c>
      <c r="M576" s="27" t="s">
        <v>24</v>
      </c>
      <c r="N576" s="26" t="s">
        <v>23</v>
      </c>
      <c r="O576" s="27" t="s">
        <v>24</v>
      </c>
      <c r="P576" s="26" t="s">
        <v>23</v>
      </c>
      <c r="Q576" s="27" t="s">
        <v>24</v>
      </c>
      <c r="R576" s="26" t="s">
        <v>23</v>
      </c>
      <c r="S576" s="27" t="s">
        <v>24</v>
      </c>
      <c r="T576" s="26" t="s">
        <v>23</v>
      </c>
      <c r="U576" s="27" t="s">
        <v>24</v>
      </c>
      <c r="V576" s="26" t="s">
        <v>23</v>
      </c>
      <c r="W576" s="27" t="s">
        <v>24</v>
      </c>
      <c r="X576" s="26" t="s">
        <v>23</v>
      </c>
      <c r="Y576" s="27" t="s">
        <v>24</v>
      </c>
      <c r="Z576" s="26" t="s">
        <v>23</v>
      </c>
      <c r="AA576" s="27" t="s">
        <v>24</v>
      </c>
      <c r="AB576" s="26" t="s">
        <v>23</v>
      </c>
      <c r="AC576" s="27" t="s">
        <v>24</v>
      </c>
      <c r="AD576" s="26" t="s">
        <v>23</v>
      </c>
      <c r="AE576" s="27" t="s">
        <v>24</v>
      </c>
      <c r="AF576" s="746"/>
      <c r="AG576" s="746"/>
      <c r="AH576" s="748"/>
    </row>
    <row r="577" spans="1:34" s="78" customFormat="1" ht="36.75" customHeight="1" thickBot="1">
      <c r="A577" s="1037">
        <v>0.15</v>
      </c>
      <c r="B577" s="276" t="s">
        <v>435</v>
      </c>
      <c r="C577" s="213" t="s">
        <v>510</v>
      </c>
      <c r="D577" s="277">
        <v>0.5</v>
      </c>
      <c r="E577" s="216" t="s">
        <v>511</v>
      </c>
      <c r="F577" s="216" t="s">
        <v>512</v>
      </c>
      <c r="G577" s="216" t="s">
        <v>513</v>
      </c>
      <c r="H577" s="252">
        <f>(100/12)%</f>
        <v>8.3333333333333343E-2</v>
      </c>
      <c r="I577" s="253"/>
      <c r="J577" s="252">
        <f>(100/12)%</f>
        <v>8.3333333333333343E-2</v>
      </c>
      <c r="K577" s="254"/>
      <c r="L577" s="255">
        <f>(100/12)%</f>
        <v>8.3333333333333343E-2</v>
      </c>
      <c r="M577" s="253"/>
      <c r="N577" s="252">
        <f>(100/12)%</f>
        <v>8.3333333333333343E-2</v>
      </c>
      <c r="O577" s="254"/>
      <c r="P577" s="255">
        <f>(100/12)%</f>
        <v>8.3333333333333343E-2</v>
      </c>
      <c r="Q577" s="253"/>
      <c r="R577" s="252">
        <f>(100/12)%</f>
        <v>8.3333333333333343E-2</v>
      </c>
      <c r="S577" s="254"/>
      <c r="T577" s="255">
        <f>(100/12)%</f>
        <v>8.3333333333333343E-2</v>
      </c>
      <c r="U577" s="253"/>
      <c r="V577" s="255">
        <f>(100/12)%</f>
        <v>8.3333333333333343E-2</v>
      </c>
      <c r="W577" s="253"/>
      <c r="X577" s="255">
        <f>(100/12)%</f>
        <v>8.3333333333333343E-2</v>
      </c>
      <c r="Y577" s="253"/>
      <c r="Z577" s="256">
        <f>(100/12)%</f>
        <v>8.3333333333333343E-2</v>
      </c>
      <c r="AA577" s="257"/>
      <c r="AB577" s="255">
        <f>(100/12)%</f>
        <v>8.3333333333333343E-2</v>
      </c>
      <c r="AC577" s="253"/>
      <c r="AD577" s="255">
        <f>(100/12)%</f>
        <v>8.3333333333333343E-2</v>
      </c>
      <c r="AE577" s="253"/>
      <c r="AF577" s="258">
        <f t="shared" ref="AF577:AG578" si="78">+H577+J577+L577+N577+P577+R577+T577+V577+X577+Z577+AB577+AD577</f>
        <v>1.0000000000000002</v>
      </c>
      <c r="AG577" s="274">
        <f t="shared" si="78"/>
        <v>0</v>
      </c>
      <c r="AH577" s="698"/>
    </row>
    <row r="578" spans="1:34" s="78" customFormat="1" ht="57" customHeight="1" thickBot="1">
      <c r="A578" s="1037"/>
      <c r="B578" s="276" t="s">
        <v>436</v>
      </c>
      <c r="C578" s="278" t="s">
        <v>514</v>
      </c>
      <c r="D578" s="277">
        <v>0.5</v>
      </c>
      <c r="E578" s="216" t="s">
        <v>515</v>
      </c>
      <c r="F578" s="216" t="s">
        <v>516</v>
      </c>
      <c r="G578" s="216" t="s">
        <v>517</v>
      </c>
      <c r="H578" s="252">
        <f>(100/12)%</f>
        <v>8.3333333333333343E-2</v>
      </c>
      <c r="I578" s="253"/>
      <c r="J578" s="252">
        <f>(100/12)%</f>
        <v>8.3333333333333343E-2</v>
      </c>
      <c r="K578" s="254"/>
      <c r="L578" s="255">
        <f>(100/12)%</f>
        <v>8.3333333333333343E-2</v>
      </c>
      <c r="M578" s="253"/>
      <c r="N578" s="252">
        <f>(100/12)%</f>
        <v>8.3333333333333343E-2</v>
      </c>
      <c r="O578" s="254"/>
      <c r="P578" s="255">
        <f>(100/12)%</f>
        <v>8.3333333333333343E-2</v>
      </c>
      <c r="Q578" s="253"/>
      <c r="R578" s="252">
        <f>(100/12)%</f>
        <v>8.3333333333333343E-2</v>
      </c>
      <c r="S578" s="254"/>
      <c r="T578" s="255">
        <f>(100/12)%</f>
        <v>8.3333333333333343E-2</v>
      </c>
      <c r="U578" s="253"/>
      <c r="V578" s="255">
        <f>(100/12)%</f>
        <v>8.3333333333333343E-2</v>
      </c>
      <c r="W578" s="253"/>
      <c r="X578" s="255">
        <f>(100/12)%</f>
        <v>8.3333333333333343E-2</v>
      </c>
      <c r="Y578" s="253"/>
      <c r="Z578" s="256">
        <f>(100/12)%</f>
        <v>8.3333333333333343E-2</v>
      </c>
      <c r="AA578" s="257"/>
      <c r="AB578" s="255">
        <f>(100/12)%</f>
        <v>8.3333333333333343E-2</v>
      </c>
      <c r="AC578" s="253"/>
      <c r="AD578" s="255">
        <f>(100/12)%</f>
        <v>8.3333333333333343E-2</v>
      </c>
      <c r="AE578" s="253"/>
      <c r="AF578" s="258">
        <f t="shared" si="78"/>
        <v>1.0000000000000002</v>
      </c>
      <c r="AG578" s="274">
        <f t="shared" si="78"/>
        <v>0</v>
      </c>
      <c r="AH578" s="699"/>
    </row>
    <row r="579" spans="1:34" s="92" customFormat="1" ht="50.25" customHeight="1">
      <c r="A579" s="23"/>
      <c r="B579" s="99"/>
      <c r="C579" s="99"/>
      <c r="D579" s="23">
        <f>SUM(D577:D578)</f>
        <v>1</v>
      </c>
      <c r="E579" s="99"/>
      <c r="F579" s="99"/>
      <c r="G579" s="9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20"/>
      <c r="AG579" s="20"/>
      <c r="AH579" s="24"/>
    </row>
    <row r="580" spans="1:34" s="92" customFormat="1" ht="40.5" customHeight="1" thickBot="1">
      <c r="E580" s="279"/>
      <c r="F580" s="279"/>
      <c r="G580" s="279"/>
      <c r="H580" s="279"/>
      <c r="I580" s="279"/>
      <c r="J580" s="279"/>
      <c r="T580" s="280"/>
      <c r="U580" s="280"/>
      <c r="V580" s="1140"/>
      <c r="W580" s="1140"/>
      <c r="X580" s="1140"/>
      <c r="Y580" s="1140"/>
      <c r="Z580" s="1140"/>
      <c r="AA580" s="1140"/>
      <c r="AB580" s="1140"/>
      <c r="AC580" s="1140"/>
      <c r="AD580" s="1140"/>
      <c r="AE580" s="1140"/>
      <c r="AF580" s="1140"/>
      <c r="AG580" s="1140"/>
    </row>
    <row r="581" spans="1:34" s="9" customFormat="1" ht="21.75" customHeight="1">
      <c r="A581" s="727" t="s">
        <v>195</v>
      </c>
      <c r="B581" s="728"/>
      <c r="C581" s="729"/>
      <c r="D581" s="759" t="s">
        <v>518</v>
      </c>
      <c r="E581" s="760"/>
      <c r="F581" s="760"/>
      <c r="G581" s="760"/>
      <c r="H581" s="760"/>
      <c r="I581" s="760"/>
      <c r="J581" s="760"/>
      <c r="K581" s="760"/>
      <c r="L581" s="760"/>
      <c r="M581" s="760"/>
      <c r="N581" s="760"/>
      <c r="O581" s="760"/>
      <c r="P581" s="760"/>
      <c r="Q581" s="760"/>
      <c r="R581" s="760"/>
      <c r="S581" s="760"/>
      <c r="T581" s="11"/>
      <c r="U581" s="11"/>
      <c r="V581" s="11"/>
      <c r="W581" s="11"/>
      <c r="X581" s="11"/>
      <c r="Y581" s="11"/>
      <c r="Z581" s="11"/>
      <c r="AA581" s="11"/>
      <c r="AB581" s="11"/>
      <c r="AC581" s="11"/>
      <c r="AD581" s="11"/>
      <c r="AE581" s="11"/>
      <c r="AF581" s="11"/>
      <c r="AG581" s="11"/>
      <c r="AH581" s="673"/>
    </row>
    <row r="582" spans="1:34" s="9" customFormat="1" ht="15.75" customHeight="1" thickBot="1">
      <c r="A582" s="733" t="s">
        <v>22</v>
      </c>
      <c r="B582" s="734"/>
      <c r="C582" s="735"/>
      <c r="D582" s="749" t="s">
        <v>1392</v>
      </c>
      <c r="E582" s="750"/>
      <c r="F582" s="647"/>
      <c r="G582" s="647"/>
      <c r="H582" s="12"/>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690"/>
    </row>
    <row r="583" spans="1:34" s="78" customFormat="1" ht="13.5" customHeight="1" thickBot="1">
      <c r="A583" s="737" t="s">
        <v>37</v>
      </c>
      <c r="B583" s="737" t="s">
        <v>35</v>
      </c>
      <c r="C583" s="738" t="s">
        <v>31</v>
      </c>
      <c r="D583" s="738" t="s">
        <v>32</v>
      </c>
      <c r="E583" s="738" t="s">
        <v>33</v>
      </c>
      <c r="F583" s="740" t="s">
        <v>40</v>
      </c>
      <c r="G583" s="738" t="s">
        <v>34</v>
      </c>
      <c r="H583" s="742" t="s">
        <v>2</v>
      </c>
      <c r="I583" s="743"/>
      <c r="J583" s="744" t="s">
        <v>3</v>
      </c>
      <c r="K583" s="744"/>
      <c r="L583" s="742" t="s">
        <v>4</v>
      </c>
      <c r="M583" s="743"/>
      <c r="N583" s="744" t="s">
        <v>5</v>
      </c>
      <c r="O583" s="744"/>
      <c r="P583" s="742" t="s">
        <v>6</v>
      </c>
      <c r="Q583" s="743"/>
      <c r="R583" s="744" t="s">
        <v>7</v>
      </c>
      <c r="S583" s="744"/>
      <c r="T583" s="742" t="s">
        <v>8</v>
      </c>
      <c r="U583" s="743"/>
      <c r="V583" s="744" t="s">
        <v>9</v>
      </c>
      <c r="W583" s="744"/>
      <c r="X583" s="742" t="s">
        <v>10</v>
      </c>
      <c r="Y583" s="743"/>
      <c r="Z583" s="744" t="s">
        <v>11</v>
      </c>
      <c r="AA583" s="744"/>
      <c r="AB583" s="742" t="s">
        <v>12</v>
      </c>
      <c r="AC583" s="743"/>
      <c r="AD583" s="744" t="s">
        <v>13</v>
      </c>
      <c r="AE583" s="744"/>
      <c r="AF583" s="745" t="s">
        <v>20</v>
      </c>
      <c r="AG583" s="745" t="s">
        <v>21</v>
      </c>
      <c r="AH583" s="747" t="s">
        <v>27</v>
      </c>
    </row>
    <row r="584" spans="1:34" s="78" customFormat="1" ht="25.5" customHeight="1" thickBot="1">
      <c r="A584" s="819"/>
      <c r="B584" s="737"/>
      <c r="C584" s="739"/>
      <c r="D584" s="739"/>
      <c r="E584" s="739"/>
      <c r="F584" s="741"/>
      <c r="G584" s="739"/>
      <c r="H584" s="26" t="s">
        <v>23</v>
      </c>
      <c r="I584" s="27" t="s">
        <v>24</v>
      </c>
      <c r="J584" s="26" t="s">
        <v>23</v>
      </c>
      <c r="K584" s="27" t="s">
        <v>24</v>
      </c>
      <c r="L584" s="26" t="s">
        <v>23</v>
      </c>
      <c r="M584" s="27" t="s">
        <v>24</v>
      </c>
      <c r="N584" s="26" t="s">
        <v>23</v>
      </c>
      <c r="O584" s="27" t="s">
        <v>24</v>
      </c>
      <c r="P584" s="26" t="s">
        <v>23</v>
      </c>
      <c r="Q584" s="27" t="s">
        <v>24</v>
      </c>
      <c r="R584" s="26" t="s">
        <v>23</v>
      </c>
      <c r="S584" s="27" t="s">
        <v>24</v>
      </c>
      <c r="T584" s="26" t="s">
        <v>23</v>
      </c>
      <c r="U584" s="27" t="s">
        <v>24</v>
      </c>
      <c r="V584" s="26" t="s">
        <v>23</v>
      </c>
      <c r="W584" s="27" t="s">
        <v>24</v>
      </c>
      <c r="X584" s="26" t="s">
        <v>23</v>
      </c>
      <c r="Y584" s="27" t="s">
        <v>24</v>
      </c>
      <c r="Z584" s="26" t="s">
        <v>23</v>
      </c>
      <c r="AA584" s="27" t="s">
        <v>24</v>
      </c>
      <c r="AB584" s="26" t="s">
        <v>23</v>
      </c>
      <c r="AC584" s="27" t="s">
        <v>24</v>
      </c>
      <c r="AD584" s="26" t="s">
        <v>23</v>
      </c>
      <c r="AE584" s="27" t="s">
        <v>24</v>
      </c>
      <c r="AF584" s="746"/>
      <c r="AG584" s="746"/>
      <c r="AH584" s="748"/>
    </row>
    <row r="585" spans="1:34" s="78" customFormat="1" ht="54" customHeight="1" thickBot="1">
      <c r="A585" s="281">
        <v>0.1</v>
      </c>
      <c r="B585" s="251" t="s">
        <v>457</v>
      </c>
      <c r="C585" s="282" t="s">
        <v>519</v>
      </c>
      <c r="D585" s="283">
        <v>1</v>
      </c>
      <c r="E585" s="284" t="s">
        <v>520</v>
      </c>
      <c r="F585" s="285" t="s">
        <v>521</v>
      </c>
      <c r="G585" s="251" t="s">
        <v>522</v>
      </c>
      <c r="H585" s="252"/>
      <c r="I585" s="253"/>
      <c r="J585" s="252"/>
      <c r="K585" s="254"/>
      <c r="L585" s="255"/>
      <c r="M585" s="253"/>
      <c r="N585" s="252"/>
      <c r="O585" s="254"/>
      <c r="P585" s="255"/>
      <c r="Q585" s="253"/>
      <c r="R585" s="252"/>
      <c r="S585" s="254"/>
      <c r="T585" s="255"/>
      <c r="U585" s="253"/>
      <c r="V585" s="255"/>
      <c r="W585" s="253"/>
      <c r="X585" s="255"/>
      <c r="Y585" s="253"/>
      <c r="Z585" s="256"/>
      <c r="AA585" s="257"/>
      <c r="AB585" s="255"/>
      <c r="AC585" s="253"/>
      <c r="AD585" s="255">
        <v>1</v>
      </c>
      <c r="AE585" s="253"/>
      <c r="AF585" s="258">
        <f t="shared" ref="AF585:AG585" si="79">+H585+J585+L585+N585+P585+R585+T585+V585+X585+Z585+AB585+AD585</f>
        <v>1</v>
      </c>
      <c r="AG585" s="274">
        <f t="shared" si="79"/>
        <v>0</v>
      </c>
      <c r="AH585" s="698"/>
    </row>
    <row r="586" spans="1:34" s="92" customFormat="1" ht="102" customHeight="1" thickBot="1">
      <c r="A586" s="23"/>
      <c r="B586" s="99"/>
      <c r="C586" s="99"/>
      <c r="D586" s="23">
        <f>+D585</f>
        <v>1</v>
      </c>
      <c r="E586" s="99"/>
      <c r="F586" s="99"/>
      <c r="G586" s="9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20"/>
      <c r="AG586" s="20"/>
      <c r="AH586" s="24"/>
    </row>
    <row r="587" spans="1:34" s="92" customFormat="1" ht="34.9" customHeight="1">
      <c r="A587" s="727" t="s">
        <v>201</v>
      </c>
      <c r="B587" s="728"/>
      <c r="C587" s="729"/>
      <c r="D587" s="727" t="s">
        <v>523</v>
      </c>
      <c r="E587" s="728"/>
      <c r="F587" s="728"/>
      <c r="G587" s="728"/>
      <c r="H587" s="728"/>
      <c r="I587" s="728"/>
      <c r="J587" s="728"/>
      <c r="K587" s="728"/>
      <c r="L587" s="728"/>
      <c r="M587" s="11"/>
      <c r="N587" s="11"/>
      <c r="O587" s="11"/>
      <c r="P587" s="11"/>
      <c r="Q587" s="11"/>
      <c r="R587" s="11"/>
      <c r="S587" s="11"/>
      <c r="T587" s="11"/>
      <c r="U587" s="11"/>
      <c r="V587" s="11"/>
      <c r="W587" s="11"/>
      <c r="X587" s="11"/>
      <c r="Y587" s="11"/>
      <c r="Z587" s="11"/>
      <c r="AA587" s="11"/>
      <c r="AB587" s="11"/>
      <c r="AC587" s="11"/>
      <c r="AD587" s="11"/>
      <c r="AE587" s="11"/>
      <c r="AF587" s="11"/>
      <c r="AG587" s="11"/>
      <c r="AH587" s="673"/>
    </row>
    <row r="588" spans="1:34" s="92" customFormat="1" ht="28.15" customHeight="1" thickBot="1">
      <c r="A588" s="733" t="s">
        <v>22</v>
      </c>
      <c r="B588" s="734"/>
      <c r="C588" s="735"/>
      <c r="D588" s="559" t="s">
        <v>1386</v>
      </c>
      <c r="E588" s="647"/>
      <c r="F588" s="647"/>
      <c r="G588" s="647"/>
      <c r="H588" s="12"/>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690"/>
    </row>
    <row r="589" spans="1:34" s="92" customFormat="1" ht="37.9" customHeight="1" thickBot="1">
      <c r="A589" s="737" t="s">
        <v>37</v>
      </c>
      <c r="B589" s="737" t="s">
        <v>35</v>
      </c>
      <c r="C589" s="738" t="s">
        <v>31</v>
      </c>
      <c r="D589" s="738" t="s">
        <v>32</v>
      </c>
      <c r="E589" s="738" t="s">
        <v>33</v>
      </c>
      <c r="F589" s="740" t="s">
        <v>40</v>
      </c>
      <c r="G589" s="738" t="s">
        <v>34</v>
      </c>
      <c r="H589" s="742" t="s">
        <v>2</v>
      </c>
      <c r="I589" s="743"/>
      <c r="J589" s="744" t="s">
        <v>3</v>
      </c>
      <c r="K589" s="744"/>
      <c r="L589" s="742" t="s">
        <v>4</v>
      </c>
      <c r="M589" s="743"/>
      <c r="N589" s="744" t="s">
        <v>5</v>
      </c>
      <c r="O589" s="744"/>
      <c r="P589" s="742" t="s">
        <v>6</v>
      </c>
      <c r="Q589" s="743"/>
      <c r="R589" s="744" t="s">
        <v>7</v>
      </c>
      <c r="S589" s="744"/>
      <c r="T589" s="742" t="s">
        <v>8</v>
      </c>
      <c r="U589" s="743"/>
      <c r="V589" s="744" t="s">
        <v>9</v>
      </c>
      <c r="W589" s="744"/>
      <c r="X589" s="742" t="s">
        <v>10</v>
      </c>
      <c r="Y589" s="743"/>
      <c r="Z589" s="744" t="s">
        <v>11</v>
      </c>
      <c r="AA589" s="744"/>
      <c r="AB589" s="742" t="s">
        <v>12</v>
      </c>
      <c r="AC589" s="743"/>
      <c r="AD589" s="744" t="s">
        <v>13</v>
      </c>
      <c r="AE589" s="744"/>
      <c r="AF589" s="745" t="s">
        <v>20</v>
      </c>
      <c r="AG589" s="745" t="s">
        <v>21</v>
      </c>
      <c r="AH589" s="747" t="s">
        <v>27</v>
      </c>
    </row>
    <row r="590" spans="1:34" s="92" customFormat="1" ht="25.15" customHeight="1" thickBot="1">
      <c r="A590" s="737"/>
      <c r="B590" s="737"/>
      <c r="C590" s="739"/>
      <c r="D590" s="739"/>
      <c r="E590" s="739"/>
      <c r="F590" s="741"/>
      <c r="G590" s="739"/>
      <c r="H590" s="26" t="s">
        <v>23</v>
      </c>
      <c r="I590" s="27" t="s">
        <v>24</v>
      </c>
      <c r="J590" s="26" t="s">
        <v>23</v>
      </c>
      <c r="K590" s="27" t="s">
        <v>24</v>
      </c>
      <c r="L590" s="26" t="s">
        <v>23</v>
      </c>
      <c r="M590" s="27" t="s">
        <v>24</v>
      </c>
      <c r="N590" s="26" t="s">
        <v>23</v>
      </c>
      <c r="O590" s="27" t="s">
        <v>24</v>
      </c>
      <c r="P590" s="26" t="s">
        <v>23</v>
      </c>
      <c r="Q590" s="27" t="s">
        <v>24</v>
      </c>
      <c r="R590" s="26" t="s">
        <v>23</v>
      </c>
      <c r="S590" s="27" t="s">
        <v>24</v>
      </c>
      <c r="T590" s="26" t="s">
        <v>23</v>
      </c>
      <c r="U590" s="27" t="s">
        <v>24</v>
      </c>
      <c r="V590" s="26" t="s">
        <v>23</v>
      </c>
      <c r="W590" s="27" t="s">
        <v>24</v>
      </c>
      <c r="X590" s="26" t="s">
        <v>23</v>
      </c>
      <c r="Y590" s="27" t="s">
        <v>24</v>
      </c>
      <c r="Z590" s="26" t="s">
        <v>23</v>
      </c>
      <c r="AA590" s="27" t="s">
        <v>24</v>
      </c>
      <c r="AB590" s="26" t="s">
        <v>23</v>
      </c>
      <c r="AC590" s="27" t="s">
        <v>24</v>
      </c>
      <c r="AD590" s="26" t="s">
        <v>23</v>
      </c>
      <c r="AE590" s="27" t="s">
        <v>24</v>
      </c>
      <c r="AF590" s="746"/>
      <c r="AG590" s="746"/>
      <c r="AH590" s="748"/>
    </row>
    <row r="591" spans="1:34" s="92" customFormat="1" ht="102" customHeight="1">
      <c r="A591" s="929">
        <v>0.15</v>
      </c>
      <c r="B591" s="558" t="s">
        <v>442</v>
      </c>
      <c r="C591" s="287" t="s">
        <v>524</v>
      </c>
      <c r="D591" s="49">
        <v>0.2</v>
      </c>
      <c r="E591" s="288" t="s">
        <v>525</v>
      </c>
      <c r="F591" s="289" t="s">
        <v>526</v>
      </c>
      <c r="G591" s="288" t="s">
        <v>527</v>
      </c>
      <c r="H591" s="290">
        <v>0.16666666666666669</v>
      </c>
      <c r="I591" s="291"/>
      <c r="J591" s="290">
        <v>0.16666666666666669</v>
      </c>
      <c r="K591" s="291"/>
      <c r="L591" s="290">
        <v>0.16666666666666669</v>
      </c>
      <c r="M591" s="291"/>
      <c r="N591" s="290">
        <v>0.16666666666666669</v>
      </c>
      <c r="O591" s="291"/>
      <c r="P591" s="290">
        <v>0.16666666666666669</v>
      </c>
      <c r="Q591" s="291"/>
      <c r="R591" s="290">
        <v>0.16666666666666669</v>
      </c>
      <c r="S591" s="291"/>
      <c r="T591" s="290"/>
      <c r="U591" s="291"/>
      <c r="V591" s="290"/>
      <c r="W591" s="291"/>
      <c r="X591" s="290"/>
      <c r="Y591" s="291"/>
      <c r="Z591" s="290"/>
      <c r="AA591" s="292"/>
      <c r="AB591" s="290"/>
      <c r="AC591" s="291"/>
      <c r="AD591" s="290"/>
      <c r="AE591" s="292"/>
      <c r="AF591" s="81">
        <f>SUM(H591+J591+L591+N591+P591+R591+T591+V591+X591+Z591+AB591+AD591)</f>
        <v>1.0000000000000002</v>
      </c>
      <c r="AG591" s="59">
        <f t="shared" ref="AG591:AG595" si="80">+I591+K591+M591+O591+Q591+S591+U591+W591+Y591+AA591+AC591+AE591</f>
        <v>0</v>
      </c>
      <c r="AH591" s="290"/>
    </row>
    <row r="592" spans="1:34" s="92" customFormat="1" ht="102" customHeight="1">
      <c r="A592" s="930"/>
      <c r="B592" s="293" t="s">
        <v>443</v>
      </c>
      <c r="C592" s="294" t="s">
        <v>528</v>
      </c>
      <c r="D592" s="564">
        <v>0.2</v>
      </c>
      <c r="E592" s="295" t="s">
        <v>529</v>
      </c>
      <c r="F592" s="296" t="s">
        <v>526</v>
      </c>
      <c r="G592" s="295" t="s">
        <v>530</v>
      </c>
      <c r="H592" s="290"/>
      <c r="I592" s="291"/>
      <c r="J592" s="290"/>
      <c r="K592" s="291"/>
      <c r="L592" s="290"/>
      <c r="M592" s="291"/>
      <c r="N592" s="290">
        <v>0.25</v>
      </c>
      <c r="O592" s="291"/>
      <c r="P592" s="290"/>
      <c r="Q592" s="291"/>
      <c r="R592" s="290"/>
      <c r="S592" s="291"/>
      <c r="T592" s="290">
        <v>0.25</v>
      </c>
      <c r="U592" s="291"/>
      <c r="V592" s="290"/>
      <c r="W592" s="291"/>
      <c r="X592" s="290"/>
      <c r="Y592" s="291"/>
      <c r="Z592" s="290">
        <v>0.25</v>
      </c>
      <c r="AA592" s="292"/>
      <c r="AB592" s="290"/>
      <c r="AC592" s="291"/>
      <c r="AD592" s="290">
        <v>0.25</v>
      </c>
      <c r="AE592" s="292"/>
      <c r="AF592" s="81">
        <f>SUM(H592+J592+L592+N592+P592+R592+T592+V592+X592+Z592+AB592+AD592)</f>
        <v>1</v>
      </c>
      <c r="AG592" s="59">
        <f t="shared" si="80"/>
        <v>0</v>
      </c>
      <c r="AH592" s="290"/>
    </row>
    <row r="593" spans="1:34" s="92" customFormat="1" ht="102" customHeight="1">
      <c r="A593" s="930"/>
      <c r="B593" s="297" t="s">
        <v>445</v>
      </c>
      <c r="C593" s="298" t="s">
        <v>531</v>
      </c>
      <c r="D593" s="564">
        <v>0.2</v>
      </c>
      <c r="E593" s="299" t="s">
        <v>532</v>
      </c>
      <c r="F593" s="300" t="s">
        <v>526</v>
      </c>
      <c r="G593" s="299" t="s">
        <v>533</v>
      </c>
      <c r="H593" s="290"/>
      <c r="I593" s="291"/>
      <c r="J593" s="290">
        <v>9.0909090909090912E-2</v>
      </c>
      <c r="K593" s="291"/>
      <c r="L593" s="290">
        <v>9.0909090909090912E-2</v>
      </c>
      <c r="M593" s="291"/>
      <c r="N593" s="290">
        <v>9.0909090909090912E-2</v>
      </c>
      <c r="O593" s="291"/>
      <c r="P593" s="290">
        <v>9.0909090909090912E-2</v>
      </c>
      <c r="Q593" s="291"/>
      <c r="R593" s="290">
        <v>9.0909090909090912E-2</v>
      </c>
      <c r="S593" s="291"/>
      <c r="T593" s="290">
        <v>9.0909090909090912E-2</v>
      </c>
      <c r="U593" s="291"/>
      <c r="V593" s="290">
        <v>9.0909090909090912E-2</v>
      </c>
      <c r="W593" s="291"/>
      <c r="X593" s="290">
        <v>9.0909090909090912E-2</v>
      </c>
      <c r="Y593" s="291"/>
      <c r="Z593" s="290">
        <v>9.0909090909090912E-2</v>
      </c>
      <c r="AA593" s="291"/>
      <c r="AB593" s="290">
        <v>9.0909090909090912E-2</v>
      </c>
      <c r="AC593" s="291"/>
      <c r="AD593" s="290">
        <v>9.0909090909090912E-2</v>
      </c>
      <c r="AE593" s="292"/>
      <c r="AF593" s="81">
        <f>SUM(H593+J593+L593+N593+P593+R593+T593+V593+X593+Z593+AB593+AD593)</f>
        <v>1.0000000000000002</v>
      </c>
      <c r="AG593" s="59">
        <f t="shared" si="80"/>
        <v>0</v>
      </c>
      <c r="AH593" s="290"/>
    </row>
    <row r="594" spans="1:34" s="92" customFormat="1" ht="102" customHeight="1">
      <c r="A594" s="930"/>
      <c r="B594" s="293" t="s">
        <v>444</v>
      </c>
      <c r="C594" s="294" t="s">
        <v>534</v>
      </c>
      <c r="D594" s="564">
        <v>0.2</v>
      </c>
      <c r="E594" s="295" t="s">
        <v>535</v>
      </c>
      <c r="F594" s="296" t="s">
        <v>526</v>
      </c>
      <c r="G594" s="295" t="s">
        <v>536</v>
      </c>
      <c r="H594" s="290"/>
      <c r="I594" s="291"/>
      <c r="J594" s="290"/>
      <c r="K594" s="291"/>
      <c r="L594" s="290"/>
      <c r="M594" s="291"/>
      <c r="N594" s="290">
        <v>0.25</v>
      </c>
      <c r="O594" s="291"/>
      <c r="P594" s="290"/>
      <c r="Q594" s="291"/>
      <c r="R594" s="290"/>
      <c r="S594" s="291"/>
      <c r="T594" s="290">
        <v>0.25</v>
      </c>
      <c r="U594" s="291"/>
      <c r="V594" s="290"/>
      <c r="W594" s="291"/>
      <c r="X594" s="290"/>
      <c r="Y594" s="291"/>
      <c r="Z594" s="290">
        <v>0.25</v>
      </c>
      <c r="AA594" s="292"/>
      <c r="AB594" s="290"/>
      <c r="AC594" s="291"/>
      <c r="AD594" s="290">
        <v>0.25</v>
      </c>
      <c r="AE594" s="292"/>
      <c r="AF594" s="81">
        <f>SUM(H594+J594+L594+N594+P594+R594+T594+V594+X594+Z594+AB594+AD594)</f>
        <v>1</v>
      </c>
      <c r="AG594" s="59">
        <f t="shared" si="80"/>
        <v>0</v>
      </c>
      <c r="AH594" s="290"/>
    </row>
    <row r="595" spans="1:34" s="92" customFormat="1" ht="102" customHeight="1" thickBot="1">
      <c r="A595" s="931"/>
      <c r="B595" s="293" t="s">
        <v>452</v>
      </c>
      <c r="C595" s="294" t="s">
        <v>537</v>
      </c>
      <c r="D595" s="50">
        <v>0.2</v>
      </c>
      <c r="E595" s="295" t="s">
        <v>538</v>
      </c>
      <c r="F595" s="296" t="s">
        <v>526</v>
      </c>
      <c r="G595" s="295" t="s">
        <v>539</v>
      </c>
      <c r="H595" s="290"/>
      <c r="I595" s="291"/>
      <c r="J595" s="290"/>
      <c r="K595" s="291"/>
      <c r="L595" s="290"/>
      <c r="M595" s="291"/>
      <c r="N595" s="290">
        <v>0.25</v>
      </c>
      <c r="O595" s="291"/>
      <c r="P595" s="290"/>
      <c r="Q595" s="291"/>
      <c r="R595" s="290"/>
      <c r="S595" s="291"/>
      <c r="T595" s="290">
        <v>0.25</v>
      </c>
      <c r="U595" s="291"/>
      <c r="V595" s="290"/>
      <c r="W595" s="291"/>
      <c r="X595" s="290"/>
      <c r="Y595" s="291"/>
      <c r="Z595" s="290">
        <v>0.25</v>
      </c>
      <c r="AA595" s="292"/>
      <c r="AB595" s="290"/>
      <c r="AC595" s="291"/>
      <c r="AD595" s="290">
        <v>0.25</v>
      </c>
      <c r="AE595" s="292"/>
      <c r="AF595" s="81">
        <f t="shared" ref="AF595" si="81">+H595+J595+L595+N595+P595+R595+T595+V595+X595+Z595+AB595+AD595</f>
        <v>1</v>
      </c>
      <c r="AG595" s="59">
        <f t="shared" si="80"/>
        <v>0</v>
      </c>
      <c r="AH595" s="290"/>
    </row>
    <row r="596" spans="1:34" s="92" customFormat="1" ht="102" customHeight="1" thickBot="1">
      <c r="A596" s="23"/>
      <c r="B596" s="99"/>
      <c r="C596" s="99"/>
      <c r="D596" s="435">
        <f>+D595+D594+D593+D592+D591</f>
        <v>1</v>
      </c>
      <c r="E596" s="99"/>
      <c r="F596" s="99"/>
      <c r="G596" s="9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20"/>
      <c r="AG596" s="20"/>
      <c r="AH596" s="24"/>
    </row>
    <row r="597" spans="1:34" s="92" customFormat="1" ht="39" customHeight="1">
      <c r="A597" s="756" t="s">
        <v>446</v>
      </c>
      <c r="B597" s="757"/>
      <c r="C597" s="758"/>
      <c r="D597" s="911" t="s">
        <v>1004</v>
      </c>
      <c r="E597" s="912"/>
      <c r="F597" s="912"/>
      <c r="G597" s="912"/>
      <c r="H597" s="912"/>
      <c r="I597" s="912"/>
      <c r="J597" s="912"/>
      <c r="K597" s="912"/>
      <c r="L597" s="912"/>
      <c r="M597" s="912"/>
      <c r="N597" s="912"/>
      <c r="O597" s="912"/>
      <c r="P597" s="912"/>
      <c r="Q597" s="912"/>
      <c r="R597" s="912"/>
      <c r="S597" s="912"/>
      <c r="T597" s="912"/>
      <c r="U597" s="912"/>
      <c r="V597" s="912"/>
      <c r="W597" s="912"/>
      <c r="X597" s="912"/>
      <c r="Y597" s="912"/>
      <c r="Z597" s="912"/>
      <c r="AA597" s="912"/>
      <c r="AB597" s="912"/>
      <c r="AC597" s="912"/>
      <c r="AD597" s="912"/>
      <c r="AE597" s="912"/>
      <c r="AF597" s="912"/>
      <c r="AG597" s="912"/>
      <c r="AH597" s="913"/>
    </row>
    <row r="598" spans="1:34" s="92" customFormat="1" ht="27.75" customHeight="1" thickBot="1">
      <c r="A598" s="782" t="s">
        <v>1005</v>
      </c>
      <c r="B598" s="783"/>
      <c r="C598" s="784"/>
      <c r="D598" s="906" t="s">
        <v>1010</v>
      </c>
      <c r="E598" s="907"/>
      <c r="F598" s="907"/>
      <c r="G598" s="907"/>
      <c r="H598" s="907"/>
      <c r="I598" s="907"/>
      <c r="J598" s="907"/>
      <c r="K598" s="907"/>
      <c r="L598" s="907"/>
      <c r="M598" s="907"/>
      <c r="N598" s="907"/>
      <c r="O598" s="907"/>
      <c r="P598" s="907"/>
      <c r="Q598" s="907"/>
      <c r="R598" s="907"/>
      <c r="S598" s="907"/>
      <c r="T598" s="907"/>
      <c r="U598" s="907"/>
      <c r="V598" s="907"/>
      <c r="W598" s="907"/>
      <c r="X598" s="907"/>
      <c r="Y598" s="907"/>
      <c r="Z598" s="907"/>
      <c r="AA598" s="907"/>
      <c r="AB598" s="907"/>
      <c r="AC598" s="907"/>
      <c r="AD598" s="907"/>
      <c r="AE598" s="907"/>
      <c r="AF598" s="907"/>
      <c r="AG598" s="907"/>
      <c r="AH598" s="908"/>
    </row>
    <row r="599" spans="1:34" s="92" customFormat="1" ht="21" customHeight="1">
      <c r="A599" s="800" t="s">
        <v>37</v>
      </c>
      <c r="B599" s="802" t="s">
        <v>35</v>
      </c>
      <c r="C599" s="804" t="s">
        <v>31</v>
      </c>
      <c r="D599" s="802" t="s">
        <v>38</v>
      </c>
      <c r="E599" s="802" t="s">
        <v>33</v>
      </c>
      <c r="F599" s="804" t="s">
        <v>40</v>
      </c>
      <c r="G599" s="909" t="s">
        <v>34</v>
      </c>
      <c r="H599" s="914" t="s">
        <v>2</v>
      </c>
      <c r="I599" s="915"/>
      <c r="J599" s="916" t="s">
        <v>3</v>
      </c>
      <c r="K599" s="916"/>
      <c r="L599" s="914" t="s">
        <v>4</v>
      </c>
      <c r="M599" s="915"/>
      <c r="N599" s="917" t="s">
        <v>5</v>
      </c>
      <c r="O599" s="917"/>
      <c r="P599" s="918" t="s">
        <v>6</v>
      </c>
      <c r="Q599" s="919"/>
      <c r="R599" s="917" t="s">
        <v>7</v>
      </c>
      <c r="S599" s="917"/>
      <c r="T599" s="914" t="s">
        <v>8</v>
      </c>
      <c r="U599" s="915"/>
      <c r="V599" s="916" t="s">
        <v>9</v>
      </c>
      <c r="W599" s="916"/>
      <c r="X599" s="914" t="s">
        <v>10</v>
      </c>
      <c r="Y599" s="915"/>
      <c r="Z599" s="917" t="s">
        <v>11</v>
      </c>
      <c r="AA599" s="917"/>
      <c r="AB599" s="918" t="s">
        <v>12</v>
      </c>
      <c r="AC599" s="919"/>
      <c r="AD599" s="918" t="s">
        <v>13</v>
      </c>
      <c r="AE599" s="919"/>
      <c r="AF599" s="227" t="s">
        <v>20</v>
      </c>
      <c r="AG599" s="227" t="s">
        <v>21</v>
      </c>
      <c r="AH599" s="920" t="s">
        <v>27</v>
      </c>
    </row>
    <row r="600" spans="1:34" s="92" customFormat="1" ht="27.75" customHeight="1" thickBot="1">
      <c r="A600" s="801"/>
      <c r="B600" s="803"/>
      <c r="C600" s="805"/>
      <c r="D600" s="803"/>
      <c r="E600" s="803"/>
      <c r="F600" s="805"/>
      <c r="G600" s="910"/>
      <c r="H600" s="477" t="s">
        <v>23</v>
      </c>
      <c r="I600" s="478" t="s">
        <v>24</v>
      </c>
      <c r="J600" s="477" t="s">
        <v>23</v>
      </c>
      <c r="K600" s="478" t="s">
        <v>24</v>
      </c>
      <c r="L600" s="477" t="s">
        <v>23</v>
      </c>
      <c r="M600" s="478" t="s">
        <v>24</v>
      </c>
      <c r="N600" s="479" t="s">
        <v>23</v>
      </c>
      <c r="O600" s="480" t="s">
        <v>24</v>
      </c>
      <c r="P600" s="479" t="s">
        <v>23</v>
      </c>
      <c r="Q600" s="480" t="s">
        <v>24</v>
      </c>
      <c r="R600" s="479" t="s">
        <v>23</v>
      </c>
      <c r="S600" s="480" t="s">
        <v>24</v>
      </c>
      <c r="T600" s="477" t="s">
        <v>23</v>
      </c>
      <c r="U600" s="478" t="s">
        <v>24</v>
      </c>
      <c r="V600" s="477" t="s">
        <v>23</v>
      </c>
      <c r="W600" s="478" t="s">
        <v>24</v>
      </c>
      <c r="X600" s="477" t="s">
        <v>23</v>
      </c>
      <c r="Y600" s="478" t="s">
        <v>24</v>
      </c>
      <c r="Z600" s="479" t="s">
        <v>23</v>
      </c>
      <c r="AA600" s="480" t="s">
        <v>24</v>
      </c>
      <c r="AB600" s="479" t="s">
        <v>23</v>
      </c>
      <c r="AC600" s="480" t="s">
        <v>24</v>
      </c>
      <c r="AD600" s="479" t="s">
        <v>23</v>
      </c>
      <c r="AE600" s="480" t="s">
        <v>24</v>
      </c>
      <c r="AF600" s="477" t="s">
        <v>23</v>
      </c>
      <c r="AG600" s="478" t="s">
        <v>24</v>
      </c>
      <c r="AH600" s="921"/>
    </row>
    <row r="601" spans="1:34" s="92" customFormat="1" ht="102" customHeight="1" thickBot="1">
      <c r="A601" s="903">
        <v>0.15</v>
      </c>
      <c r="B601" s="557" t="s">
        <v>447</v>
      </c>
      <c r="C601" s="514" t="s">
        <v>1011</v>
      </c>
      <c r="D601" s="592">
        <v>0.6</v>
      </c>
      <c r="E601" s="288" t="s">
        <v>1012</v>
      </c>
      <c r="F601" s="289" t="s">
        <v>526</v>
      </c>
      <c r="G601" s="499" t="s">
        <v>1013</v>
      </c>
      <c r="H601" s="515"/>
      <c r="I601" s="516"/>
      <c r="J601" s="517"/>
      <c r="K601" s="516"/>
      <c r="L601" s="517">
        <v>0.33329999999999999</v>
      </c>
      <c r="M601" s="516"/>
      <c r="N601" s="517">
        <v>0.33329999999999999</v>
      </c>
      <c r="O601" s="516"/>
      <c r="P601" s="517">
        <v>0.33329999999999999</v>
      </c>
      <c r="Q601" s="516"/>
      <c r="R601" s="517"/>
      <c r="S601" s="516"/>
      <c r="T601" s="517"/>
      <c r="U601" s="516"/>
      <c r="V601" s="517"/>
      <c r="W601" s="516"/>
      <c r="X601" s="517"/>
      <c r="Y601" s="516"/>
      <c r="Z601" s="517"/>
      <c r="AA601" s="516"/>
      <c r="AB601" s="517"/>
      <c r="AC601" s="516"/>
      <c r="AD601" s="517"/>
      <c r="AE601" s="516"/>
      <c r="AF601" s="517">
        <f t="shared" ref="AF601:AF602" si="82">SUM(H601+J601+L601+N601+P601+R601+T601+V601+X601+Z601+AB601+AD601)</f>
        <v>0.99990000000000001</v>
      </c>
      <c r="AG601" s="518">
        <f t="shared" ref="AG601:AG602" si="83">+I601+K601+M601+O601+Q601+S601+U601+W601+Y601+AA601+AE601</f>
        <v>0</v>
      </c>
      <c r="AH601" s="530"/>
    </row>
    <row r="602" spans="1:34" s="92" customFormat="1" ht="102" customHeight="1" thickBot="1">
      <c r="A602" s="905"/>
      <c r="B602" s="557" t="s">
        <v>1259</v>
      </c>
      <c r="C602" s="519" t="s">
        <v>1014</v>
      </c>
      <c r="D602" s="594">
        <v>0.4</v>
      </c>
      <c r="E602" s="520" t="s">
        <v>1015</v>
      </c>
      <c r="F602" s="487" t="s">
        <v>526</v>
      </c>
      <c r="G602" s="502" t="s">
        <v>1016</v>
      </c>
      <c r="H602" s="521"/>
      <c r="I602" s="512"/>
      <c r="J602" s="511"/>
      <c r="K602" s="512"/>
      <c r="L602" s="511"/>
      <c r="M602" s="512"/>
      <c r="N602" s="511"/>
      <c r="O602" s="512"/>
      <c r="P602" s="511">
        <v>1</v>
      </c>
      <c r="Q602" s="512"/>
      <c r="R602" s="511"/>
      <c r="S602" s="512"/>
      <c r="T602" s="511"/>
      <c r="U602" s="512"/>
      <c r="V602" s="511"/>
      <c r="W602" s="512"/>
      <c r="X602" s="511"/>
      <c r="Y602" s="512"/>
      <c r="Z602" s="511"/>
      <c r="AA602" s="512"/>
      <c r="AB602" s="511"/>
      <c r="AC602" s="512"/>
      <c r="AD602" s="511"/>
      <c r="AE602" s="512"/>
      <c r="AF602" s="511">
        <f t="shared" si="82"/>
        <v>1</v>
      </c>
      <c r="AG602" s="513">
        <f t="shared" si="83"/>
        <v>0</v>
      </c>
      <c r="AH602" s="701"/>
    </row>
    <row r="603" spans="1:34" s="92" customFormat="1" ht="102" customHeight="1" thickBot="1">
      <c r="A603" s="23">
        <f>+A601+A591+A585+A577+A561</f>
        <v>1</v>
      </c>
      <c r="B603" s="99"/>
      <c r="C603" s="99"/>
      <c r="D603" s="23">
        <f>SUM(D601:D602)</f>
        <v>1</v>
      </c>
      <c r="E603" s="99"/>
      <c r="F603" s="99"/>
      <c r="G603" s="9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20"/>
      <c r="AG603" s="20"/>
      <c r="AH603" s="24"/>
    </row>
    <row r="604" spans="1:34" s="2" customFormat="1" ht="65.25" customHeight="1" thickBot="1">
      <c r="A604" s="820"/>
      <c r="B604" s="821"/>
      <c r="C604" s="826" t="s">
        <v>41</v>
      </c>
      <c r="D604" s="827"/>
      <c r="E604" s="827"/>
      <c r="F604" s="827"/>
      <c r="G604" s="827"/>
      <c r="H604" s="827"/>
      <c r="I604" s="827"/>
      <c r="J604" s="827"/>
      <c r="K604" s="827"/>
      <c r="L604" s="827"/>
      <c r="M604" s="827"/>
      <c r="N604" s="827"/>
      <c r="O604" s="827"/>
      <c r="P604" s="827"/>
      <c r="Q604" s="827"/>
      <c r="R604" s="827"/>
      <c r="S604" s="827"/>
      <c r="T604" s="827"/>
      <c r="U604" s="827"/>
      <c r="V604" s="827"/>
      <c r="W604" s="827"/>
      <c r="X604" s="827"/>
      <c r="Y604" s="827"/>
      <c r="Z604" s="827"/>
      <c r="AA604" s="827"/>
      <c r="AB604" s="827"/>
      <c r="AC604" s="827"/>
      <c r="AD604" s="827"/>
      <c r="AE604" s="827"/>
      <c r="AF604" s="827"/>
      <c r="AG604" s="827"/>
      <c r="AH604" s="828"/>
    </row>
    <row r="605" spans="1:34" s="2" customFormat="1" ht="17.25" customHeight="1" thickBot="1">
      <c r="A605" s="822"/>
      <c r="B605" s="823"/>
      <c r="C605" s="650" t="s">
        <v>30</v>
      </c>
      <c r="D605" s="14"/>
      <c r="E605" s="653"/>
      <c r="F605" s="654"/>
      <c r="G605" s="654"/>
      <c r="H605" s="14"/>
      <c r="I605" s="15"/>
      <c r="J605" s="16"/>
      <c r="K605" s="16"/>
      <c r="L605" s="16"/>
      <c r="M605" s="16"/>
      <c r="N605" s="16"/>
      <c r="O605" s="16"/>
      <c r="P605" s="16"/>
      <c r="Q605" s="16"/>
      <c r="R605" s="16"/>
      <c r="S605" s="17"/>
      <c r="T605" s="829" t="s">
        <v>39</v>
      </c>
      <c r="U605" s="830"/>
      <c r="V605" s="830"/>
      <c r="W605" s="830"/>
      <c r="X605" s="830"/>
      <c r="Y605" s="830"/>
      <c r="Z605" s="830"/>
      <c r="AA605" s="830"/>
      <c r="AB605" s="830"/>
      <c r="AC605" s="830"/>
      <c r="AD605" s="830"/>
      <c r="AE605" s="830"/>
      <c r="AF605" s="830"/>
      <c r="AG605" s="830"/>
      <c r="AH605" s="831"/>
    </row>
    <row r="606" spans="1:34" s="2" customFormat="1" ht="15" customHeight="1" thickBot="1">
      <c r="A606" s="824"/>
      <c r="B606" s="825"/>
      <c r="C606" s="829" t="s">
        <v>36</v>
      </c>
      <c r="D606" s="830"/>
      <c r="E606" s="830"/>
      <c r="F606" s="830"/>
      <c r="G606" s="830"/>
      <c r="H606" s="830"/>
      <c r="I606" s="830"/>
      <c r="J606" s="830"/>
      <c r="K606" s="830"/>
      <c r="L606" s="830"/>
      <c r="M606" s="830"/>
      <c r="N606" s="830"/>
      <c r="O606" s="830"/>
      <c r="P606" s="830"/>
      <c r="Q606" s="830"/>
      <c r="R606" s="830"/>
      <c r="S606" s="830"/>
      <c r="T606" s="830"/>
      <c r="U606" s="830"/>
      <c r="V606" s="830"/>
      <c r="W606" s="830"/>
      <c r="X606" s="830"/>
      <c r="Y606" s="830"/>
      <c r="Z606" s="830"/>
      <c r="AA606" s="830"/>
      <c r="AB606" s="830"/>
      <c r="AC606" s="830"/>
      <c r="AD606" s="830"/>
      <c r="AE606" s="830"/>
      <c r="AF606" s="830"/>
      <c r="AG606" s="830"/>
      <c r="AH606" s="831"/>
    </row>
    <row r="607" spans="1:34" s="8" customFormat="1" ht="27" customHeight="1" thickBot="1">
      <c r="A607" s="6"/>
      <c r="B607" s="6"/>
      <c r="C607" s="651"/>
      <c r="D607" s="6"/>
      <c r="E607" s="651"/>
      <c r="F607" s="655"/>
      <c r="G607" s="655"/>
      <c r="H607" s="7"/>
      <c r="I607" s="7"/>
      <c r="J607" s="7"/>
      <c r="K607" s="7"/>
      <c r="AH607" s="689"/>
    </row>
    <row r="608" spans="1:34" s="8" customFormat="1" ht="15">
      <c r="A608" s="832" t="s">
        <v>29</v>
      </c>
      <c r="B608" s="833"/>
      <c r="C608" s="834" t="s">
        <v>14</v>
      </c>
      <c r="D608" s="835"/>
      <c r="E608" s="835"/>
      <c r="F608" s="835"/>
      <c r="G608" s="835"/>
      <c r="H608" s="835"/>
      <c r="I608" s="836"/>
      <c r="J608" s="1025" t="s">
        <v>540</v>
      </c>
      <c r="K608" s="1026"/>
      <c r="L608" s="1026"/>
      <c r="M608" s="1026"/>
      <c r="N608" s="1026"/>
      <c r="O608" s="1026"/>
      <c r="P608" s="1026"/>
      <c r="Q608" s="1026"/>
      <c r="R608" s="1026"/>
      <c r="S608" s="1026"/>
      <c r="T608" s="1026"/>
      <c r="U608" s="1026"/>
      <c r="V608" s="1026"/>
      <c r="W608" s="1026"/>
      <c r="X608" s="1026"/>
      <c r="Y608" s="1026"/>
      <c r="Z608" s="1026"/>
      <c r="AA608" s="1026"/>
      <c r="AB608" s="1026"/>
      <c r="AC608" s="1026"/>
      <c r="AD608" s="1026"/>
      <c r="AE608" s="1026"/>
      <c r="AF608" s="1026"/>
      <c r="AG608" s="1026"/>
      <c r="AH608" s="1027"/>
    </row>
    <row r="609" spans="1:34" s="8" customFormat="1" ht="15">
      <c r="A609" s="840">
        <v>2015</v>
      </c>
      <c r="B609" s="841"/>
      <c r="C609" s="844" t="s">
        <v>0</v>
      </c>
      <c r="D609" s="845"/>
      <c r="E609" s="845"/>
      <c r="F609" s="845"/>
      <c r="G609" s="845"/>
      <c r="H609" s="845"/>
      <c r="I609" s="846"/>
      <c r="J609" s="1028" t="s">
        <v>541</v>
      </c>
      <c r="K609" s="1029"/>
      <c r="L609" s="1029"/>
      <c r="M609" s="1029"/>
      <c r="N609" s="1029"/>
      <c r="O609" s="1029"/>
      <c r="P609" s="1029"/>
      <c r="Q609" s="1029"/>
      <c r="R609" s="1029"/>
      <c r="S609" s="1029"/>
      <c r="T609" s="1029"/>
      <c r="U609" s="1029"/>
      <c r="V609" s="1029"/>
      <c r="W609" s="1029"/>
      <c r="X609" s="1029"/>
      <c r="Y609" s="1029"/>
      <c r="Z609" s="1029"/>
      <c r="AA609" s="1029"/>
      <c r="AB609" s="1029"/>
      <c r="AC609" s="1029"/>
      <c r="AD609" s="1029"/>
      <c r="AE609" s="1029"/>
      <c r="AF609" s="1029"/>
      <c r="AG609" s="1029"/>
      <c r="AH609" s="1030"/>
    </row>
    <row r="610" spans="1:34" s="8" customFormat="1" ht="15.75" thickBot="1">
      <c r="A610" s="842"/>
      <c r="B610" s="843"/>
      <c r="C610" s="850" t="s">
        <v>1</v>
      </c>
      <c r="D610" s="851"/>
      <c r="E610" s="851"/>
      <c r="F610" s="851"/>
      <c r="G610" s="851"/>
      <c r="H610" s="851"/>
      <c r="I610" s="852"/>
      <c r="J610" s="1031" t="s">
        <v>542</v>
      </c>
      <c r="K610" s="1032"/>
      <c r="L610" s="1032"/>
      <c r="M610" s="1032"/>
      <c r="N610" s="1032"/>
      <c r="O610" s="1032"/>
      <c r="P610" s="1032"/>
      <c r="Q610" s="1032"/>
      <c r="R610" s="1032"/>
      <c r="S610" s="1032"/>
      <c r="T610" s="1032"/>
      <c r="U610" s="1032"/>
      <c r="V610" s="1032"/>
      <c r="W610" s="1032"/>
      <c r="X610" s="1032"/>
      <c r="Y610" s="1032"/>
      <c r="Z610" s="1032"/>
      <c r="AA610" s="1032"/>
      <c r="AB610" s="1032"/>
      <c r="AC610" s="1032"/>
      <c r="AD610" s="1032"/>
      <c r="AE610" s="1032"/>
      <c r="AF610" s="1032"/>
      <c r="AG610" s="1032"/>
      <c r="AH610" s="1033"/>
    </row>
    <row r="611" spans="1:34" s="9" customFormat="1" ht="25.5" customHeight="1" thickBot="1">
      <c r="C611" s="78"/>
      <c r="E611" s="78"/>
      <c r="F611" s="78"/>
      <c r="G611" s="78"/>
      <c r="AH611" s="581"/>
    </row>
    <row r="612" spans="1:34" s="8" customFormat="1" ht="15.75" customHeight="1">
      <c r="A612" s="856" t="s">
        <v>26</v>
      </c>
      <c r="B612" s="859" t="s">
        <v>19</v>
      </c>
      <c r="C612" s="860"/>
      <c r="D612" s="1034" t="s">
        <v>543</v>
      </c>
      <c r="E612" s="1035"/>
      <c r="F612" s="1035"/>
      <c r="G612" s="1035"/>
      <c r="H612" s="1035"/>
      <c r="I612" s="1035"/>
      <c r="J612" s="1035"/>
      <c r="K612" s="1035"/>
      <c r="L612" s="1035"/>
      <c r="M612" s="1035"/>
      <c r="N612" s="1035"/>
      <c r="O612" s="1035"/>
      <c r="P612" s="1035"/>
      <c r="Q612" s="1035"/>
      <c r="R612" s="1035"/>
      <c r="S612" s="1036"/>
      <c r="T612" s="864" t="s">
        <v>25</v>
      </c>
      <c r="U612" s="865"/>
      <c r="V612" s="866"/>
      <c r="W612" s="873" t="s">
        <v>28</v>
      </c>
      <c r="X612" s="874"/>
      <c r="Y612" s="1057" t="s">
        <v>265</v>
      </c>
      <c r="Z612" s="1058"/>
      <c r="AA612" s="1058"/>
      <c r="AB612" s="1058"/>
      <c r="AC612" s="1058"/>
      <c r="AD612" s="1058"/>
      <c r="AE612" s="1058"/>
      <c r="AF612" s="1058"/>
      <c r="AG612" s="1058"/>
      <c r="AH612" s="1059"/>
    </row>
    <row r="613" spans="1:34" s="8" customFormat="1" ht="15.75" customHeight="1" thickBot="1">
      <c r="A613" s="857"/>
      <c r="B613" s="883" t="s">
        <v>15</v>
      </c>
      <c r="C613" s="884"/>
      <c r="D613" s="1018" t="s">
        <v>544</v>
      </c>
      <c r="E613" s="1019"/>
      <c r="F613" s="1019"/>
      <c r="G613" s="1019"/>
      <c r="H613" s="1019"/>
      <c r="I613" s="1019"/>
      <c r="J613" s="1019"/>
      <c r="K613" s="1019"/>
      <c r="L613" s="1019"/>
      <c r="M613" s="1019"/>
      <c r="N613" s="1019"/>
      <c r="O613" s="1019"/>
      <c r="P613" s="1019"/>
      <c r="Q613" s="1019"/>
      <c r="R613" s="1019"/>
      <c r="S613" s="1020"/>
      <c r="T613" s="867"/>
      <c r="U613" s="868"/>
      <c r="V613" s="869"/>
      <c r="W613" s="875"/>
      <c r="X613" s="876"/>
      <c r="Y613" s="1060"/>
      <c r="Z613" s="1061"/>
      <c r="AA613" s="1061"/>
      <c r="AB613" s="1061"/>
      <c r="AC613" s="1061"/>
      <c r="AD613" s="1061"/>
      <c r="AE613" s="1061"/>
      <c r="AF613" s="1061"/>
      <c r="AG613" s="1061"/>
      <c r="AH613" s="1062"/>
    </row>
    <row r="614" spans="1:34" s="8" customFormat="1" ht="15.75" customHeight="1">
      <c r="A614" s="857"/>
      <c r="B614" s="883" t="s">
        <v>16</v>
      </c>
      <c r="C614" s="884"/>
      <c r="D614" s="1018" t="s">
        <v>545</v>
      </c>
      <c r="E614" s="1019"/>
      <c r="F614" s="1019"/>
      <c r="G614" s="1019"/>
      <c r="H614" s="1019"/>
      <c r="I614" s="1019"/>
      <c r="J614" s="1019"/>
      <c r="K614" s="1019"/>
      <c r="L614" s="1019"/>
      <c r="M614" s="1019"/>
      <c r="N614" s="1019"/>
      <c r="O614" s="1019"/>
      <c r="P614" s="1019"/>
      <c r="Q614" s="1019"/>
      <c r="R614" s="1019"/>
      <c r="S614" s="1020"/>
      <c r="T614" s="867"/>
      <c r="U614" s="868"/>
      <c r="V614" s="869"/>
      <c r="W614" s="888" t="s">
        <v>17</v>
      </c>
      <c r="X614" s="889"/>
      <c r="Y614" s="1057" t="s">
        <v>546</v>
      </c>
      <c r="Z614" s="1058"/>
      <c r="AA614" s="1058"/>
      <c r="AB614" s="1058"/>
      <c r="AC614" s="1058"/>
      <c r="AD614" s="1058"/>
      <c r="AE614" s="1058"/>
      <c r="AF614" s="1058"/>
      <c r="AG614" s="1058"/>
      <c r="AH614" s="1059"/>
    </row>
    <row r="615" spans="1:34" s="8" customFormat="1" ht="15.75" customHeight="1" thickBot="1">
      <c r="A615" s="858"/>
      <c r="B615" s="898" t="s">
        <v>18</v>
      </c>
      <c r="C615" s="899"/>
      <c r="D615" s="1022" t="s">
        <v>547</v>
      </c>
      <c r="E615" s="1023"/>
      <c r="F615" s="1023"/>
      <c r="G615" s="1023"/>
      <c r="H615" s="1023"/>
      <c r="I615" s="1023"/>
      <c r="J615" s="1023"/>
      <c r="K615" s="1023"/>
      <c r="L615" s="1023"/>
      <c r="M615" s="1023"/>
      <c r="N615" s="1023"/>
      <c r="O615" s="1023"/>
      <c r="P615" s="1023"/>
      <c r="Q615" s="1023"/>
      <c r="R615" s="1023"/>
      <c r="S615" s="1024"/>
      <c r="T615" s="870"/>
      <c r="U615" s="871"/>
      <c r="V615" s="872"/>
      <c r="W615" s="890"/>
      <c r="X615" s="891"/>
      <c r="Y615" s="1060"/>
      <c r="Z615" s="1061"/>
      <c r="AA615" s="1061"/>
      <c r="AB615" s="1061"/>
      <c r="AC615" s="1061"/>
      <c r="AD615" s="1061"/>
      <c r="AE615" s="1061"/>
      <c r="AF615" s="1061"/>
      <c r="AG615" s="1061"/>
      <c r="AH615" s="1062"/>
    </row>
    <row r="616" spans="1:34" s="92" customFormat="1" ht="40.5" customHeight="1" thickBot="1">
      <c r="A616" s="23"/>
      <c r="B616" s="99"/>
      <c r="C616" s="99"/>
      <c r="D616" s="23"/>
      <c r="E616" s="99"/>
      <c r="F616" s="99"/>
      <c r="G616" s="9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20"/>
      <c r="AG616" s="20"/>
      <c r="AH616" s="24"/>
    </row>
    <row r="617" spans="1:34" s="9" customFormat="1" ht="15.75" customHeight="1">
      <c r="A617" s="727" t="s">
        <v>183</v>
      </c>
      <c r="B617" s="728"/>
      <c r="C617" s="729"/>
      <c r="D617" s="759" t="s">
        <v>548</v>
      </c>
      <c r="E617" s="760"/>
      <c r="F617" s="760"/>
      <c r="G617" s="760"/>
      <c r="H617" s="760"/>
      <c r="I617" s="760"/>
      <c r="J617" s="760"/>
      <c r="K617" s="760"/>
      <c r="L617" s="760"/>
      <c r="M617" s="760"/>
      <c r="N617" s="760"/>
      <c r="O617" s="760"/>
      <c r="P617" s="760"/>
      <c r="Q617" s="760"/>
      <c r="R617" s="760"/>
      <c r="S617" s="760"/>
      <c r="T617" s="760"/>
      <c r="U617" s="760"/>
      <c r="V617" s="760"/>
      <c r="W617" s="760"/>
      <c r="X617" s="760"/>
      <c r="Y617" s="760"/>
      <c r="Z617" s="760"/>
      <c r="AA617" s="760"/>
      <c r="AB617" s="760"/>
      <c r="AC617" s="760"/>
      <c r="AD617" s="760"/>
      <c r="AE617" s="760"/>
      <c r="AF617" s="760"/>
      <c r="AG617" s="760"/>
      <c r="AH617" s="761"/>
    </row>
    <row r="618" spans="1:34" s="9" customFormat="1" ht="15.75" customHeight="1" thickBot="1">
      <c r="A618" s="733" t="s">
        <v>22</v>
      </c>
      <c r="B618" s="734"/>
      <c r="C618" s="735"/>
      <c r="D618" s="1137" t="s">
        <v>549</v>
      </c>
      <c r="E618" s="1138"/>
      <c r="F618" s="1138"/>
      <c r="G618" s="1139"/>
      <c r="H618" s="12"/>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690"/>
    </row>
    <row r="619" spans="1:34" s="78" customFormat="1" ht="13.5" customHeight="1" thickBot="1">
      <c r="A619" s="737" t="s">
        <v>37</v>
      </c>
      <c r="B619" s="737" t="s">
        <v>35</v>
      </c>
      <c r="C619" s="738" t="s">
        <v>31</v>
      </c>
      <c r="D619" s="738" t="s">
        <v>32</v>
      </c>
      <c r="E619" s="738" t="s">
        <v>33</v>
      </c>
      <c r="F619" s="740" t="s">
        <v>40</v>
      </c>
      <c r="G619" s="738" t="s">
        <v>34</v>
      </c>
      <c r="H619" s="742" t="s">
        <v>2</v>
      </c>
      <c r="I619" s="743"/>
      <c r="J619" s="744" t="s">
        <v>3</v>
      </c>
      <c r="K619" s="744"/>
      <c r="L619" s="742" t="s">
        <v>4</v>
      </c>
      <c r="M619" s="743"/>
      <c r="N619" s="744" t="s">
        <v>5</v>
      </c>
      <c r="O619" s="744"/>
      <c r="P619" s="742" t="s">
        <v>6</v>
      </c>
      <c r="Q619" s="743"/>
      <c r="R619" s="744" t="s">
        <v>7</v>
      </c>
      <c r="S619" s="744"/>
      <c r="T619" s="742" t="s">
        <v>8</v>
      </c>
      <c r="U619" s="743"/>
      <c r="V619" s="744" t="s">
        <v>9</v>
      </c>
      <c r="W619" s="744"/>
      <c r="X619" s="742" t="s">
        <v>10</v>
      </c>
      <c r="Y619" s="743"/>
      <c r="Z619" s="744" t="s">
        <v>11</v>
      </c>
      <c r="AA619" s="744"/>
      <c r="AB619" s="742" t="s">
        <v>12</v>
      </c>
      <c r="AC619" s="743"/>
      <c r="AD619" s="744" t="s">
        <v>13</v>
      </c>
      <c r="AE619" s="744"/>
      <c r="AF619" s="745" t="s">
        <v>20</v>
      </c>
      <c r="AG619" s="745" t="s">
        <v>21</v>
      </c>
      <c r="AH619" s="747" t="s">
        <v>27</v>
      </c>
    </row>
    <row r="620" spans="1:34" s="78" customFormat="1" ht="25.5" customHeight="1" thickBot="1">
      <c r="A620" s="819"/>
      <c r="B620" s="819"/>
      <c r="C620" s="739"/>
      <c r="D620" s="739"/>
      <c r="E620" s="739"/>
      <c r="F620" s="1044"/>
      <c r="G620" s="739"/>
      <c r="H620" s="26" t="s">
        <v>23</v>
      </c>
      <c r="I620" s="27" t="s">
        <v>24</v>
      </c>
      <c r="J620" s="26" t="s">
        <v>23</v>
      </c>
      <c r="K620" s="27" t="s">
        <v>24</v>
      </c>
      <c r="L620" s="26" t="s">
        <v>23</v>
      </c>
      <c r="M620" s="27" t="s">
        <v>24</v>
      </c>
      <c r="N620" s="26" t="s">
        <v>23</v>
      </c>
      <c r="O620" s="27" t="s">
        <v>24</v>
      </c>
      <c r="P620" s="26" t="s">
        <v>23</v>
      </c>
      <c r="Q620" s="27" t="s">
        <v>24</v>
      </c>
      <c r="R620" s="26" t="s">
        <v>23</v>
      </c>
      <c r="S620" s="27" t="s">
        <v>24</v>
      </c>
      <c r="T620" s="26" t="s">
        <v>23</v>
      </c>
      <c r="U620" s="27" t="s">
        <v>24</v>
      </c>
      <c r="V620" s="26" t="s">
        <v>23</v>
      </c>
      <c r="W620" s="27" t="s">
        <v>24</v>
      </c>
      <c r="X620" s="26" t="s">
        <v>23</v>
      </c>
      <c r="Y620" s="27" t="s">
        <v>24</v>
      </c>
      <c r="Z620" s="26" t="s">
        <v>23</v>
      </c>
      <c r="AA620" s="27" t="s">
        <v>24</v>
      </c>
      <c r="AB620" s="26" t="s">
        <v>23</v>
      </c>
      <c r="AC620" s="27" t="s">
        <v>24</v>
      </c>
      <c r="AD620" s="26" t="s">
        <v>23</v>
      </c>
      <c r="AE620" s="27" t="s">
        <v>24</v>
      </c>
      <c r="AF620" s="746"/>
      <c r="AG620" s="746"/>
      <c r="AH620" s="748"/>
    </row>
    <row r="621" spans="1:34" s="78" customFormat="1" ht="36.75" customHeight="1" thickBot="1">
      <c r="A621" s="929">
        <v>0.35</v>
      </c>
      <c r="B621" s="557" t="s">
        <v>429</v>
      </c>
      <c r="C621" s="514" t="s">
        <v>550</v>
      </c>
      <c r="D621" s="592">
        <v>0.2</v>
      </c>
      <c r="E621" s="288" t="s">
        <v>551</v>
      </c>
      <c r="F621" s="289" t="s">
        <v>552</v>
      </c>
      <c r="G621" s="289" t="s">
        <v>553</v>
      </c>
      <c r="H621" s="252">
        <f>(100/12)%</f>
        <v>8.3333333333333343E-2</v>
      </c>
      <c r="I621" s="253"/>
      <c r="J621" s="252">
        <f>(100/12)%</f>
        <v>8.3333333333333343E-2</v>
      </c>
      <c r="K621" s="254"/>
      <c r="L621" s="255">
        <f>(100/12)%</f>
        <v>8.3333333333333343E-2</v>
      </c>
      <c r="M621" s="253"/>
      <c r="N621" s="252">
        <f>(100/12)%</f>
        <v>8.3333333333333343E-2</v>
      </c>
      <c r="O621" s="254"/>
      <c r="P621" s="255">
        <f>(100/12)%</f>
        <v>8.3333333333333343E-2</v>
      </c>
      <c r="Q621" s="253"/>
      <c r="R621" s="252">
        <f>(100/12)%</f>
        <v>8.3333333333333343E-2</v>
      </c>
      <c r="S621" s="254"/>
      <c r="T621" s="255">
        <f>(100/12)%</f>
        <v>8.3333333333333343E-2</v>
      </c>
      <c r="U621" s="253"/>
      <c r="V621" s="255">
        <f>(100/12)%</f>
        <v>8.3333333333333343E-2</v>
      </c>
      <c r="W621" s="253"/>
      <c r="X621" s="255">
        <f>(100/12)%</f>
        <v>8.3333333333333343E-2</v>
      </c>
      <c r="Y621" s="253"/>
      <c r="Z621" s="255">
        <f>(100/12)%</f>
        <v>8.3333333333333343E-2</v>
      </c>
      <c r="AA621" s="257"/>
      <c r="AB621" s="255">
        <f>(100/12)%</f>
        <v>8.3333333333333343E-2</v>
      </c>
      <c r="AC621" s="253"/>
      <c r="AD621" s="255">
        <f>(100/12)%</f>
        <v>8.3333333333333343E-2</v>
      </c>
      <c r="AE621" s="253"/>
      <c r="AF621" s="258">
        <f t="shared" ref="AF621:AG625" si="84">+H621+J621+L621+N621+P621+R621+T621+V621+X621+Z621+AB621+AD621</f>
        <v>1.0000000000000002</v>
      </c>
      <c r="AG621" s="259">
        <f t="shared" si="84"/>
        <v>0</v>
      </c>
      <c r="AH621" s="698"/>
    </row>
    <row r="622" spans="1:34" s="78" customFormat="1" ht="36.75" customHeight="1" thickBot="1">
      <c r="A622" s="930"/>
      <c r="B622" s="557" t="s">
        <v>430</v>
      </c>
      <c r="C622" s="519" t="s">
        <v>554</v>
      </c>
      <c r="D622" s="594">
        <v>0.2</v>
      </c>
      <c r="E622" s="520" t="s">
        <v>555</v>
      </c>
      <c r="F622" s="487" t="s">
        <v>552</v>
      </c>
      <c r="G622" s="487" t="s">
        <v>556</v>
      </c>
      <c r="H622" s="252"/>
      <c r="I622" s="253"/>
      <c r="J622" s="252"/>
      <c r="K622" s="254"/>
      <c r="L622" s="255">
        <v>0.25</v>
      </c>
      <c r="M622" s="253"/>
      <c r="N622" s="252"/>
      <c r="O622" s="254"/>
      <c r="P622" s="255"/>
      <c r="Q622" s="253"/>
      <c r="R622" s="252">
        <v>0.25</v>
      </c>
      <c r="S622" s="254"/>
      <c r="T622" s="255"/>
      <c r="U622" s="253"/>
      <c r="V622" s="255"/>
      <c r="W622" s="253"/>
      <c r="X622" s="255">
        <v>0.25</v>
      </c>
      <c r="Y622" s="253"/>
      <c r="Z622" s="255"/>
      <c r="AA622" s="257"/>
      <c r="AB622" s="255">
        <v>0.25</v>
      </c>
      <c r="AC622" s="253"/>
      <c r="AD622" s="255"/>
      <c r="AE622" s="253"/>
      <c r="AF622" s="258">
        <f t="shared" si="84"/>
        <v>1</v>
      </c>
      <c r="AG622" s="259">
        <f t="shared" si="84"/>
        <v>0</v>
      </c>
      <c r="AH622" s="699"/>
    </row>
    <row r="623" spans="1:34" s="78" customFormat="1" ht="36.75" customHeight="1" thickBot="1">
      <c r="A623" s="930"/>
      <c r="B623" s="557" t="s">
        <v>431</v>
      </c>
      <c r="C623" s="514" t="s">
        <v>557</v>
      </c>
      <c r="D623" s="592">
        <v>0.2</v>
      </c>
      <c r="E623" s="288" t="s">
        <v>558</v>
      </c>
      <c r="F623" s="289" t="s">
        <v>552</v>
      </c>
      <c r="G623" s="289" t="s">
        <v>559</v>
      </c>
      <c r="H623" s="252"/>
      <c r="I623" s="253"/>
      <c r="J623" s="252"/>
      <c r="K623" s="254"/>
      <c r="L623" s="255">
        <v>0.25</v>
      </c>
      <c r="M623" s="253"/>
      <c r="N623" s="252"/>
      <c r="O623" s="254"/>
      <c r="P623" s="255"/>
      <c r="Q623" s="253"/>
      <c r="R623" s="252">
        <v>0.25</v>
      </c>
      <c r="S623" s="254"/>
      <c r="T623" s="255"/>
      <c r="U623" s="253"/>
      <c r="V623" s="255"/>
      <c r="W623" s="253"/>
      <c r="X623" s="255">
        <v>0.25</v>
      </c>
      <c r="Y623" s="253"/>
      <c r="Z623" s="255"/>
      <c r="AA623" s="257"/>
      <c r="AB623" s="255">
        <v>0.25</v>
      </c>
      <c r="AC623" s="253"/>
      <c r="AD623" s="255"/>
      <c r="AE623" s="253"/>
      <c r="AF623" s="258">
        <f t="shared" si="84"/>
        <v>1</v>
      </c>
      <c r="AG623" s="259">
        <f t="shared" si="84"/>
        <v>0</v>
      </c>
      <c r="AH623" s="699"/>
    </row>
    <row r="624" spans="1:34" s="78" customFormat="1" ht="36.75" customHeight="1" thickBot="1">
      <c r="A624" s="930"/>
      <c r="B624" s="557" t="s">
        <v>432</v>
      </c>
      <c r="C624" s="519" t="s">
        <v>560</v>
      </c>
      <c r="D624" s="594">
        <v>0.2</v>
      </c>
      <c r="E624" s="520" t="s">
        <v>561</v>
      </c>
      <c r="F624" s="487" t="s">
        <v>552</v>
      </c>
      <c r="G624" s="487" t="s">
        <v>553</v>
      </c>
      <c r="H624" s="252">
        <f>(100/12)%</f>
        <v>8.3333333333333343E-2</v>
      </c>
      <c r="I624" s="253"/>
      <c r="J624" s="252">
        <f>(100/12)%</f>
        <v>8.3333333333333343E-2</v>
      </c>
      <c r="K624" s="254"/>
      <c r="L624" s="255">
        <f>(100/12)%</f>
        <v>8.3333333333333343E-2</v>
      </c>
      <c r="M624" s="253"/>
      <c r="N624" s="252">
        <f>(100/12)%</f>
        <v>8.3333333333333343E-2</v>
      </c>
      <c r="O624" s="254"/>
      <c r="P624" s="255">
        <f>(100/12)%</f>
        <v>8.3333333333333343E-2</v>
      </c>
      <c r="Q624" s="253"/>
      <c r="R624" s="252">
        <f>(100/12)%</f>
        <v>8.3333333333333343E-2</v>
      </c>
      <c r="S624" s="254"/>
      <c r="T624" s="255">
        <f>(100/12)%</f>
        <v>8.3333333333333343E-2</v>
      </c>
      <c r="U624" s="253"/>
      <c r="V624" s="255">
        <f>(100/12)%</f>
        <v>8.3333333333333343E-2</v>
      </c>
      <c r="W624" s="253"/>
      <c r="X624" s="255">
        <f>(100/12)%</f>
        <v>8.3333333333333343E-2</v>
      </c>
      <c r="Y624" s="253"/>
      <c r="Z624" s="255">
        <f>(100/12)%</f>
        <v>8.3333333333333343E-2</v>
      </c>
      <c r="AA624" s="257"/>
      <c r="AB624" s="255">
        <f>(100/12)%</f>
        <v>8.3333333333333343E-2</v>
      </c>
      <c r="AC624" s="253"/>
      <c r="AD624" s="255">
        <f>(100/12)%</f>
        <v>8.3333333333333343E-2</v>
      </c>
      <c r="AE624" s="253"/>
      <c r="AF624" s="258">
        <f t="shared" si="84"/>
        <v>1.0000000000000002</v>
      </c>
      <c r="AG624" s="259">
        <f t="shared" si="84"/>
        <v>0</v>
      </c>
      <c r="AH624" s="699"/>
    </row>
    <row r="625" spans="1:34" s="78" customFormat="1" ht="36.75" customHeight="1" thickBot="1">
      <c r="A625" s="931"/>
      <c r="B625" s="557" t="s">
        <v>433</v>
      </c>
      <c r="C625" s="514" t="s">
        <v>562</v>
      </c>
      <c r="D625" s="592">
        <v>0.2</v>
      </c>
      <c r="E625" s="288" t="s">
        <v>563</v>
      </c>
      <c r="F625" s="289" t="s">
        <v>552</v>
      </c>
      <c r="G625" s="289" t="s">
        <v>564</v>
      </c>
      <c r="H625" s="252"/>
      <c r="I625" s="253"/>
      <c r="J625" s="252">
        <f>(100/5)%</f>
        <v>0.2</v>
      </c>
      <c r="K625" s="254"/>
      <c r="L625" s="255"/>
      <c r="M625" s="253"/>
      <c r="N625" s="252">
        <f>(100/5)%</f>
        <v>0.2</v>
      </c>
      <c r="O625" s="254"/>
      <c r="P625" s="255"/>
      <c r="Q625" s="253"/>
      <c r="R625" s="252">
        <f>(100/5)%</f>
        <v>0.2</v>
      </c>
      <c r="S625" s="254"/>
      <c r="T625" s="255"/>
      <c r="U625" s="253"/>
      <c r="V625" s="255">
        <f>(100/5)%</f>
        <v>0.2</v>
      </c>
      <c r="W625" s="253"/>
      <c r="X625" s="255"/>
      <c r="Y625" s="253"/>
      <c r="Z625" s="255">
        <f>(100/5)%</f>
        <v>0.2</v>
      </c>
      <c r="AA625" s="257"/>
      <c r="AB625" s="255"/>
      <c r="AC625" s="253"/>
      <c r="AD625" s="255"/>
      <c r="AE625" s="253"/>
      <c r="AF625" s="258">
        <f t="shared" si="84"/>
        <v>1</v>
      </c>
      <c r="AG625" s="259">
        <f t="shared" si="84"/>
        <v>0</v>
      </c>
      <c r="AH625" s="710"/>
    </row>
    <row r="626" spans="1:34" s="92" customFormat="1" ht="52.5" customHeight="1" thickBot="1">
      <c r="A626" s="23"/>
      <c r="B626" s="99"/>
      <c r="C626" s="99"/>
      <c r="D626" s="23">
        <f>SUM(D621:D625)</f>
        <v>1</v>
      </c>
      <c r="E626" s="99"/>
      <c r="F626" s="99"/>
      <c r="G626" s="9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20"/>
      <c r="AG626" s="20"/>
      <c r="AH626" s="24"/>
    </row>
    <row r="627" spans="1:34" s="9" customFormat="1" ht="15.75" customHeight="1">
      <c r="A627" s="727" t="s">
        <v>189</v>
      </c>
      <c r="B627" s="728"/>
      <c r="C627" s="729"/>
      <c r="D627" s="759" t="s">
        <v>565</v>
      </c>
      <c r="E627" s="760"/>
      <c r="F627" s="760"/>
      <c r="G627" s="760"/>
      <c r="H627" s="760"/>
      <c r="I627" s="760"/>
      <c r="J627" s="760"/>
      <c r="K627" s="760"/>
      <c r="L627" s="760"/>
      <c r="M627" s="760"/>
      <c r="N627" s="760"/>
      <c r="O627" s="760"/>
      <c r="P627" s="760"/>
      <c r="Q627" s="760"/>
      <c r="R627" s="760"/>
      <c r="S627" s="760"/>
      <c r="T627" s="760"/>
      <c r="U627" s="760"/>
      <c r="V627" s="760"/>
      <c r="W627" s="760"/>
      <c r="X627" s="760"/>
      <c r="Y627" s="760"/>
      <c r="Z627" s="760"/>
      <c r="AA627" s="760"/>
      <c r="AB627" s="760"/>
      <c r="AC627" s="760"/>
      <c r="AD627" s="760"/>
      <c r="AE627" s="760"/>
      <c r="AF627" s="760"/>
      <c r="AG627" s="760"/>
      <c r="AH627" s="761"/>
    </row>
    <row r="628" spans="1:34" s="9" customFormat="1" ht="15.75" customHeight="1" thickBot="1">
      <c r="A628" s="733" t="s">
        <v>22</v>
      </c>
      <c r="B628" s="734"/>
      <c r="C628" s="735"/>
      <c r="D628" s="1137" t="s">
        <v>549</v>
      </c>
      <c r="E628" s="1138"/>
      <c r="F628" s="1138"/>
      <c r="G628" s="1139"/>
      <c r="H628" s="275"/>
      <c r="I628" s="275"/>
      <c r="J628" s="275"/>
      <c r="K628" s="275"/>
      <c r="L628" s="275"/>
      <c r="M628" s="275"/>
      <c r="N628" s="275"/>
      <c r="O628" s="275"/>
      <c r="P628" s="275"/>
      <c r="Q628" s="275"/>
      <c r="R628" s="275"/>
      <c r="S628" s="275"/>
      <c r="T628" s="275"/>
      <c r="U628" s="275"/>
      <c r="V628" s="275"/>
      <c r="W628" s="275"/>
      <c r="X628" s="275"/>
      <c r="Y628" s="275"/>
      <c r="Z628" s="275"/>
      <c r="AA628" s="275"/>
      <c r="AB628" s="275"/>
      <c r="AC628" s="275"/>
      <c r="AD628" s="275"/>
      <c r="AE628" s="275"/>
      <c r="AF628" s="275"/>
      <c r="AG628" s="275"/>
      <c r="AH628" s="712"/>
    </row>
    <row r="629" spans="1:34" s="78" customFormat="1" ht="13.5" customHeight="1" thickBot="1">
      <c r="A629" s="737" t="s">
        <v>37</v>
      </c>
      <c r="B629" s="737" t="s">
        <v>35</v>
      </c>
      <c r="C629" s="738" t="s">
        <v>31</v>
      </c>
      <c r="D629" s="738" t="s">
        <v>32</v>
      </c>
      <c r="E629" s="738" t="s">
        <v>33</v>
      </c>
      <c r="F629" s="740" t="s">
        <v>40</v>
      </c>
      <c r="G629" s="738" t="s">
        <v>34</v>
      </c>
      <c r="H629" s="742" t="s">
        <v>2</v>
      </c>
      <c r="I629" s="743"/>
      <c r="J629" s="744" t="s">
        <v>3</v>
      </c>
      <c r="K629" s="744"/>
      <c r="L629" s="742" t="s">
        <v>4</v>
      </c>
      <c r="M629" s="743"/>
      <c r="N629" s="744" t="s">
        <v>5</v>
      </c>
      <c r="O629" s="744"/>
      <c r="P629" s="742" t="s">
        <v>6</v>
      </c>
      <c r="Q629" s="743"/>
      <c r="R629" s="744" t="s">
        <v>7</v>
      </c>
      <c r="S629" s="744"/>
      <c r="T629" s="742" t="s">
        <v>8</v>
      </c>
      <c r="U629" s="743"/>
      <c r="V629" s="744" t="s">
        <v>9</v>
      </c>
      <c r="W629" s="744"/>
      <c r="X629" s="742" t="s">
        <v>10</v>
      </c>
      <c r="Y629" s="743"/>
      <c r="Z629" s="744" t="s">
        <v>11</v>
      </c>
      <c r="AA629" s="744"/>
      <c r="AB629" s="742" t="s">
        <v>12</v>
      </c>
      <c r="AC629" s="743"/>
      <c r="AD629" s="744" t="s">
        <v>13</v>
      </c>
      <c r="AE629" s="744"/>
      <c r="AF629" s="745" t="s">
        <v>20</v>
      </c>
      <c r="AG629" s="745" t="s">
        <v>21</v>
      </c>
      <c r="AH629" s="747" t="s">
        <v>27</v>
      </c>
    </row>
    <row r="630" spans="1:34" s="78" customFormat="1" ht="25.5" customHeight="1" thickBot="1">
      <c r="A630" s="819"/>
      <c r="B630" s="737"/>
      <c r="C630" s="739"/>
      <c r="D630" s="739"/>
      <c r="E630" s="739"/>
      <c r="F630" s="741"/>
      <c r="G630" s="739"/>
      <c r="H630" s="26" t="s">
        <v>23</v>
      </c>
      <c r="I630" s="27" t="s">
        <v>24</v>
      </c>
      <c r="J630" s="26" t="s">
        <v>23</v>
      </c>
      <c r="K630" s="27" t="s">
        <v>24</v>
      </c>
      <c r="L630" s="26" t="s">
        <v>23</v>
      </c>
      <c r="M630" s="27" t="s">
        <v>24</v>
      </c>
      <c r="N630" s="26" t="s">
        <v>23</v>
      </c>
      <c r="O630" s="27" t="s">
        <v>24</v>
      </c>
      <c r="P630" s="26" t="s">
        <v>23</v>
      </c>
      <c r="Q630" s="27" t="s">
        <v>24</v>
      </c>
      <c r="R630" s="26" t="s">
        <v>23</v>
      </c>
      <c r="S630" s="27" t="s">
        <v>24</v>
      </c>
      <c r="T630" s="26" t="s">
        <v>23</v>
      </c>
      <c r="U630" s="27" t="s">
        <v>24</v>
      </c>
      <c r="V630" s="26" t="s">
        <v>23</v>
      </c>
      <c r="W630" s="27" t="s">
        <v>24</v>
      </c>
      <c r="X630" s="26" t="s">
        <v>23</v>
      </c>
      <c r="Y630" s="27" t="s">
        <v>24</v>
      </c>
      <c r="Z630" s="26" t="s">
        <v>23</v>
      </c>
      <c r="AA630" s="27" t="s">
        <v>24</v>
      </c>
      <c r="AB630" s="26" t="s">
        <v>23</v>
      </c>
      <c r="AC630" s="27" t="s">
        <v>24</v>
      </c>
      <c r="AD630" s="26" t="s">
        <v>23</v>
      </c>
      <c r="AE630" s="27" t="s">
        <v>24</v>
      </c>
      <c r="AF630" s="746"/>
      <c r="AG630" s="746"/>
      <c r="AH630" s="748"/>
    </row>
    <row r="631" spans="1:34" s="78" customFormat="1" ht="36.75" customHeight="1" thickBot="1">
      <c r="A631" s="1037">
        <v>0.25</v>
      </c>
      <c r="B631" s="276" t="s">
        <v>435</v>
      </c>
      <c r="C631" s="301" t="s">
        <v>566</v>
      </c>
      <c r="D631" s="303">
        <v>0.33329999999999999</v>
      </c>
      <c r="E631" s="301" t="s">
        <v>567</v>
      </c>
      <c r="F631" s="1136" t="s">
        <v>552</v>
      </c>
      <c r="G631" s="30" t="s">
        <v>568</v>
      </c>
      <c r="H631" s="252">
        <f>(100/12)%</f>
        <v>8.3333333333333343E-2</v>
      </c>
      <c r="I631" s="253"/>
      <c r="J631" s="252">
        <f>(100/12)%</f>
        <v>8.3333333333333343E-2</v>
      </c>
      <c r="K631" s="254"/>
      <c r="L631" s="255">
        <f>(100/12)%</f>
        <v>8.3333333333333343E-2</v>
      </c>
      <c r="M631" s="253"/>
      <c r="N631" s="252">
        <f>(100/12)%</f>
        <v>8.3333333333333343E-2</v>
      </c>
      <c r="O631" s="254"/>
      <c r="P631" s="255">
        <f>(100/12)%</f>
        <v>8.3333333333333343E-2</v>
      </c>
      <c r="Q631" s="253"/>
      <c r="R631" s="252">
        <f>(100/12)%</f>
        <v>8.3333333333333343E-2</v>
      </c>
      <c r="S631" s="254"/>
      <c r="T631" s="255">
        <f>(100/12)%</f>
        <v>8.3333333333333343E-2</v>
      </c>
      <c r="U631" s="253"/>
      <c r="V631" s="255">
        <f>(100/12)%</f>
        <v>8.3333333333333343E-2</v>
      </c>
      <c r="W631" s="253"/>
      <c r="X631" s="255">
        <f>(100/12)%</f>
        <v>8.3333333333333343E-2</v>
      </c>
      <c r="Y631" s="253"/>
      <c r="Z631" s="255">
        <f>(100/12)%</f>
        <v>8.3333333333333343E-2</v>
      </c>
      <c r="AA631" s="257"/>
      <c r="AB631" s="255">
        <f>(100/12)%</f>
        <v>8.3333333333333343E-2</v>
      </c>
      <c r="AC631" s="253"/>
      <c r="AD631" s="255">
        <f>(100/12)%</f>
        <v>8.3333333333333343E-2</v>
      </c>
      <c r="AE631" s="253"/>
      <c r="AF631" s="258">
        <f t="shared" ref="AF631:AG633" si="85">+H631+J631+L631+N631+P631+R631+T631+V631+X631+Z631+AB631+AD631</f>
        <v>1.0000000000000002</v>
      </c>
      <c r="AG631" s="259">
        <f t="shared" si="85"/>
        <v>0</v>
      </c>
      <c r="AH631" s="698"/>
    </row>
    <row r="632" spans="1:34" s="78" customFormat="1" ht="36.75" customHeight="1" thickBot="1">
      <c r="A632" s="1037"/>
      <c r="B632" s="276" t="s">
        <v>436</v>
      </c>
      <c r="C632" s="301" t="s">
        <v>569</v>
      </c>
      <c r="D632" s="303">
        <v>0.33329999999999999</v>
      </c>
      <c r="E632" s="301" t="s">
        <v>570</v>
      </c>
      <c r="F632" s="1114"/>
      <c r="G632" s="30" t="s">
        <v>571</v>
      </c>
      <c r="H632" s="252">
        <f>(100/12)%</f>
        <v>8.3333333333333343E-2</v>
      </c>
      <c r="I632" s="253"/>
      <c r="J632" s="252">
        <f>(100/12)%</f>
        <v>8.3333333333333343E-2</v>
      </c>
      <c r="K632" s="254"/>
      <c r="L632" s="255">
        <f>(100/12)%</f>
        <v>8.3333333333333343E-2</v>
      </c>
      <c r="M632" s="253"/>
      <c r="N632" s="252">
        <f>(100/12)%</f>
        <v>8.3333333333333343E-2</v>
      </c>
      <c r="O632" s="254"/>
      <c r="P632" s="255">
        <f>(100/12)%</f>
        <v>8.3333333333333343E-2</v>
      </c>
      <c r="Q632" s="253"/>
      <c r="R632" s="252">
        <f>(100/12)%</f>
        <v>8.3333333333333343E-2</v>
      </c>
      <c r="S632" s="254"/>
      <c r="T632" s="255">
        <f>(100/12)%</f>
        <v>8.3333333333333343E-2</v>
      </c>
      <c r="U632" s="253"/>
      <c r="V632" s="255">
        <f>(100/12)%</f>
        <v>8.3333333333333343E-2</v>
      </c>
      <c r="W632" s="253"/>
      <c r="X632" s="255">
        <f>(100/12)%</f>
        <v>8.3333333333333343E-2</v>
      </c>
      <c r="Y632" s="253"/>
      <c r="Z632" s="255">
        <f>(100/12)%</f>
        <v>8.3333333333333343E-2</v>
      </c>
      <c r="AA632" s="257"/>
      <c r="AB632" s="255">
        <f>(100/12)%</f>
        <v>8.3333333333333343E-2</v>
      </c>
      <c r="AC632" s="253"/>
      <c r="AD632" s="255">
        <f>(100/12)%</f>
        <v>8.3333333333333343E-2</v>
      </c>
      <c r="AE632" s="253"/>
      <c r="AF632" s="258">
        <f t="shared" si="85"/>
        <v>1.0000000000000002</v>
      </c>
      <c r="AG632" s="259">
        <f t="shared" si="85"/>
        <v>0</v>
      </c>
      <c r="AH632" s="699"/>
    </row>
    <row r="633" spans="1:34" s="78" customFormat="1" ht="36.75" customHeight="1" thickBot="1">
      <c r="A633" s="1037"/>
      <c r="B633" s="306" t="s">
        <v>437</v>
      </c>
      <c r="C633" s="304" t="s">
        <v>572</v>
      </c>
      <c r="D633" s="305">
        <v>0.33329999999999999</v>
      </c>
      <c r="E633" s="304" t="s">
        <v>563</v>
      </c>
      <c r="F633" s="1115"/>
      <c r="G633" s="307" t="s">
        <v>573</v>
      </c>
      <c r="H633" s="252"/>
      <c r="I633" s="253"/>
      <c r="J633" s="252">
        <f>(100/5)%</f>
        <v>0.2</v>
      </c>
      <c r="K633" s="254"/>
      <c r="L633" s="255"/>
      <c r="M633" s="253"/>
      <c r="N633" s="252">
        <f>(100/5)%</f>
        <v>0.2</v>
      </c>
      <c r="O633" s="254"/>
      <c r="P633" s="255"/>
      <c r="Q633" s="253"/>
      <c r="R633" s="252">
        <f>(100/5)%</f>
        <v>0.2</v>
      </c>
      <c r="S633" s="254"/>
      <c r="T633" s="255"/>
      <c r="U633" s="253"/>
      <c r="V633" s="255">
        <f>(100/5)%</f>
        <v>0.2</v>
      </c>
      <c r="W633" s="253"/>
      <c r="X633" s="255"/>
      <c r="Y633" s="253"/>
      <c r="Z633" s="255">
        <f>(100/5)%</f>
        <v>0.2</v>
      </c>
      <c r="AA633" s="257"/>
      <c r="AB633" s="255"/>
      <c r="AC633" s="253"/>
      <c r="AD633" s="255"/>
      <c r="AE633" s="253"/>
      <c r="AF633" s="258">
        <f t="shared" si="85"/>
        <v>1</v>
      </c>
      <c r="AG633" s="259">
        <f t="shared" si="85"/>
        <v>0</v>
      </c>
      <c r="AH633" s="699"/>
    </row>
    <row r="634" spans="1:34" s="92" customFormat="1" ht="52.5" customHeight="1" thickBot="1">
      <c r="A634" s="23"/>
      <c r="B634" s="99"/>
      <c r="C634" s="99"/>
      <c r="D634" s="308">
        <f>SUM(D631:D633)</f>
        <v>0.99990000000000001</v>
      </c>
      <c r="E634" s="99"/>
      <c r="F634" s="99"/>
      <c r="G634" s="9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20"/>
      <c r="AG634" s="20"/>
      <c r="AH634" s="24"/>
    </row>
    <row r="635" spans="1:34" s="9" customFormat="1" ht="15.75" customHeight="1">
      <c r="A635" s="727" t="s">
        <v>195</v>
      </c>
      <c r="B635" s="728"/>
      <c r="C635" s="729"/>
      <c r="D635" s="730" t="s">
        <v>574</v>
      </c>
      <c r="E635" s="731"/>
      <c r="F635" s="731"/>
      <c r="G635" s="732"/>
      <c r="H635" s="10"/>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673"/>
    </row>
    <row r="636" spans="1:34" s="9" customFormat="1" ht="15.75" customHeight="1" thickBot="1">
      <c r="A636" s="733" t="s">
        <v>22</v>
      </c>
      <c r="B636" s="734"/>
      <c r="C636" s="735"/>
      <c r="D636" s="228" t="s">
        <v>549</v>
      </c>
      <c r="E636" s="647"/>
      <c r="F636" s="647"/>
      <c r="G636" s="647"/>
      <c r="H636" s="12"/>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690"/>
    </row>
    <row r="637" spans="1:34" s="78" customFormat="1" ht="13.5" customHeight="1" thickBot="1">
      <c r="A637" s="737" t="s">
        <v>37</v>
      </c>
      <c r="B637" s="737" t="s">
        <v>35</v>
      </c>
      <c r="C637" s="738" t="s">
        <v>31</v>
      </c>
      <c r="D637" s="738" t="s">
        <v>32</v>
      </c>
      <c r="E637" s="738" t="s">
        <v>33</v>
      </c>
      <c r="F637" s="740" t="s">
        <v>40</v>
      </c>
      <c r="G637" s="738" t="s">
        <v>34</v>
      </c>
      <c r="H637" s="742" t="s">
        <v>2</v>
      </c>
      <c r="I637" s="743"/>
      <c r="J637" s="744" t="s">
        <v>3</v>
      </c>
      <c r="K637" s="744"/>
      <c r="L637" s="742" t="s">
        <v>4</v>
      </c>
      <c r="M637" s="743"/>
      <c r="N637" s="744" t="s">
        <v>5</v>
      </c>
      <c r="O637" s="744"/>
      <c r="P637" s="742" t="s">
        <v>6</v>
      </c>
      <c r="Q637" s="743"/>
      <c r="R637" s="744" t="s">
        <v>7</v>
      </c>
      <c r="S637" s="744"/>
      <c r="T637" s="742" t="s">
        <v>8</v>
      </c>
      <c r="U637" s="743"/>
      <c r="V637" s="744" t="s">
        <v>9</v>
      </c>
      <c r="W637" s="744"/>
      <c r="X637" s="742" t="s">
        <v>10</v>
      </c>
      <c r="Y637" s="743"/>
      <c r="Z637" s="744" t="s">
        <v>11</v>
      </c>
      <c r="AA637" s="744"/>
      <c r="AB637" s="742" t="s">
        <v>12</v>
      </c>
      <c r="AC637" s="743"/>
      <c r="AD637" s="744" t="s">
        <v>13</v>
      </c>
      <c r="AE637" s="744"/>
      <c r="AF637" s="745" t="s">
        <v>20</v>
      </c>
      <c r="AG637" s="745" t="s">
        <v>21</v>
      </c>
      <c r="AH637" s="747" t="s">
        <v>27</v>
      </c>
    </row>
    <row r="638" spans="1:34" s="78" customFormat="1" ht="25.5" customHeight="1" thickBot="1">
      <c r="A638" s="819"/>
      <c r="B638" s="737"/>
      <c r="C638" s="739"/>
      <c r="D638" s="739"/>
      <c r="E638" s="739"/>
      <c r="F638" s="741"/>
      <c r="G638" s="739"/>
      <c r="H638" s="26" t="s">
        <v>23</v>
      </c>
      <c r="I638" s="27" t="s">
        <v>24</v>
      </c>
      <c r="J638" s="26" t="s">
        <v>23</v>
      </c>
      <c r="K638" s="27" t="s">
        <v>24</v>
      </c>
      <c r="L638" s="26" t="s">
        <v>23</v>
      </c>
      <c r="M638" s="27" t="s">
        <v>24</v>
      </c>
      <c r="N638" s="26" t="s">
        <v>23</v>
      </c>
      <c r="O638" s="27" t="s">
        <v>24</v>
      </c>
      <c r="P638" s="26" t="s">
        <v>23</v>
      </c>
      <c r="Q638" s="27" t="s">
        <v>24</v>
      </c>
      <c r="R638" s="26" t="s">
        <v>23</v>
      </c>
      <c r="S638" s="27" t="s">
        <v>24</v>
      </c>
      <c r="T638" s="26" t="s">
        <v>23</v>
      </c>
      <c r="U638" s="27" t="s">
        <v>24</v>
      </c>
      <c r="V638" s="26" t="s">
        <v>23</v>
      </c>
      <c r="W638" s="27" t="s">
        <v>24</v>
      </c>
      <c r="X638" s="26" t="s">
        <v>23</v>
      </c>
      <c r="Y638" s="27" t="s">
        <v>24</v>
      </c>
      <c r="Z638" s="26" t="s">
        <v>23</v>
      </c>
      <c r="AA638" s="27" t="s">
        <v>24</v>
      </c>
      <c r="AB638" s="26" t="s">
        <v>23</v>
      </c>
      <c r="AC638" s="27" t="s">
        <v>24</v>
      </c>
      <c r="AD638" s="26" t="s">
        <v>23</v>
      </c>
      <c r="AE638" s="27" t="s">
        <v>24</v>
      </c>
      <c r="AF638" s="746"/>
      <c r="AG638" s="746"/>
      <c r="AH638" s="748"/>
    </row>
    <row r="639" spans="1:34" s="78" customFormat="1" ht="36.75" customHeight="1" thickBot="1">
      <c r="A639" s="922">
        <v>0.1</v>
      </c>
      <c r="B639" s="28" t="s">
        <v>451</v>
      </c>
      <c r="C639" s="301" t="s">
        <v>575</v>
      </c>
      <c r="D639" s="232">
        <v>0.5</v>
      </c>
      <c r="E639" s="301" t="s">
        <v>576</v>
      </c>
      <c r="F639" s="302" t="s">
        <v>552</v>
      </c>
      <c r="G639" s="30" t="s">
        <v>577</v>
      </c>
      <c r="H639" s="252">
        <f>(100/12)%</f>
        <v>8.3333333333333343E-2</v>
      </c>
      <c r="I639" s="253"/>
      <c r="J639" s="252">
        <f>(100/12)%</f>
        <v>8.3333333333333343E-2</v>
      </c>
      <c r="K639" s="254"/>
      <c r="L639" s="255">
        <f>(100/12)%</f>
        <v>8.3333333333333343E-2</v>
      </c>
      <c r="M639" s="253"/>
      <c r="N639" s="252">
        <f>(100/12)%</f>
        <v>8.3333333333333343E-2</v>
      </c>
      <c r="O639" s="254"/>
      <c r="P639" s="255">
        <f>(100/12)%</f>
        <v>8.3333333333333343E-2</v>
      </c>
      <c r="Q639" s="253"/>
      <c r="R639" s="252">
        <f>(100/12)%</f>
        <v>8.3333333333333343E-2</v>
      </c>
      <c r="S639" s="254"/>
      <c r="T639" s="255">
        <f>(100/12)%</f>
        <v>8.3333333333333343E-2</v>
      </c>
      <c r="U639" s="253"/>
      <c r="V639" s="255">
        <f>(100/12)%</f>
        <v>8.3333333333333343E-2</v>
      </c>
      <c r="W639" s="253"/>
      <c r="X639" s="255">
        <f>(100/12)%</f>
        <v>8.3333333333333343E-2</v>
      </c>
      <c r="Y639" s="253"/>
      <c r="Z639" s="255">
        <f>(100/12)%</f>
        <v>8.3333333333333343E-2</v>
      </c>
      <c r="AA639" s="257"/>
      <c r="AB639" s="255">
        <f>(100/12)%</f>
        <v>8.3333333333333343E-2</v>
      </c>
      <c r="AC639" s="253"/>
      <c r="AD639" s="255">
        <f>(100/12)%</f>
        <v>8.3333333333333343E-2</v>
      </c>
      <c r="AE639" s="253"/>
      <c r="AF639" s="258">
        <f t="shared" ref="AF639:AG640" si="86">+H639+J639+L639+N639+P639+R639+T639+V639+X639+Z639+AB639+AD639</f>
        <v>1.0000000000000002</v>
      </c>
      <c r="AG639" s="259">
        <f t="shared" si="86"/>
        <v>0</v>
      </c>
      <c r="AH639" s="698"/>
    </row>
    <row r="640" spans="1:34" s="78" customFormat="1" ht="36.75" customHeight="1" thickBot="1">
      <c r="A640" s="922"/>
      <c r="B640" s="45" t="s">
        <v>439</v>
      </c>
      <c r="C640" s="304" t="s">
        <v>578</v>
      </c>
      <c r="D640" s="50">
        <v>0.5</v>
      </c>
      <c r="E640" s="304" t="s">
        <v>579</v>
      </c>
      <c r="F640" s="309" t="s">
        <v>552</v>
      </c>
      <c r="G640" s="307" t="s">
        <v>580</v>
      </c>
      <c r="H640" s="252">
        <f>(100/12)%</f>
        <v>8.3333333333333343E-2</v>
      </c>
      <c r="I640" s="253"/>
      <c r="J640" s="252">
        <f>(100/12)%</f>
        <v>8.3333333333333343E-2</v>
      </c>
      <c r="K640" s="254"/>
      <c r="L640" s="255">
        <f>(100/12)%</f>
        <v>8.3333333333333343E-2</v>
      </c>
      <c r="M640" s="253"/>
      <c r="N640" s="252">
        <f>(100/12)%</f>
        <v>8.3333333333333343E-2</v>
      </c>
      <c r="O640" s="254"/>
      <c r="P640" s="255">
        <f>(100/12)%</f>
        <v>8.3333333333333343E-2</v>
      </c>
      <c r="Q640" s="253"/>
      <c r="R640" s="252">
        <f>(100/12)%</f>
        <v>8.3333333333333343E-2</v>
      </c>
      <c r="S640" s="254"/>
      <c r="T640" s="255">
        <f>(100/12)%</f>
        <v>8.3333333333333343E-2</v>
      </c>
      <c r="U640" s="253"/>
      <c r="V640" s="255">
        <f>(100/12)%</f>
        <v>8.3333333333333343E-2</v>
      </c>
      <c r="W640" s="253"/>
      <c r="X640" s="255">
        <f>(100/12)%</f>
        <v>8.3333333333333343E-2</v>
      </c>
      <c r="Y640" s="253"/>
      <c r="Z640" s="255">
        <f>(100/12)%</f>
        <v>8.3333333333333343E-2</v>
      </c>
      <c r="AA640" s="257"/>
      <c r="AB640" s="255">
        <f>(100/12)%</f>
        <v>8.3333333333333343E-2</v>
      </c>
      <c r="AC640" s="253"/>
      <c r="AD640" s="255">
        <f>(100/12)%</f>
        <v>8.3333333333333343E-2</v>
      </c>
      <c r="AE640" s="253"/>
      <c r="AF640" s="258">
        <f t="shared" si="86"/>
        <v>1.0000000000000002</v>
      </c>
      <c r="AG640" s="259">
        <f t="shared" si="86"/>
        <v>0</v>
      </c>
      <c r="AH640" s="699"/>
    </row>
    <row r="641" spans="1:34" s="92" customFormat="1" ht="67.5" customHeight="1" thickBot="1">
      <c r="A641" s="23"/>
      <c r="B641" s="99"/>
      <c r="C641" s="99"/>
      <c r="D641" s="23">
        <f>SUM(D639:D640)</f>
        <v>1</v>
      </c>
      <c r="E641" s="99"/>
      <c r="F641" s="99"/>
      <c r="G641" s="9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20"/>
      <c r="AG641" s="20"/>
      <c r="AH641" s="24"/>
    </row>
    <row r="642" spans="1:34" s="92" customFormat="1" ht="34.9" customHeight="1">
      <c r="A642" s="727" t="s">
        <v>201</v>
      </c>
      <c r="B642" s="728"/>
      <c r="C642" s="729"/>
      <c r="D642" s="727" t="s">
        <v>523</v>
      </c>
      <c r="E642" s="728"/>
      <c r="F642" s="728"/>
      <c r="G642" s="728"/>
      <c r="H642" s="728"/>
      <c r="I642" s="728"/>
      <c r="J642" s="728"/>
      <c r="K642" s="728"/>
      <c r="L642" s="728"/>
      <c r="M642" s="11"/>
      <c r="N642" s="11"/>
      <c r="O642" s="11"/>
      <c r="P642" s="11"/>
      <c r="Q642" s="11"/>
      <c r="R642" s="11"/>
      <c r="S642" s="11"/>
      <c r="T642" s="11"/>
      <c r="U642" s="11"/>
      <c r="V642" s="11"/>
      <c r="W642" s="11"/>
      <c r="X642" s="11"/>
      <c r="Y642" s="11"/>
      <c r="Z642" s="11"/>
      <c r="AA642" s="11"/>
      <c r="AB642" s="11"/>
      <c r="AC642" s="11"/>
      <c r="AD642" s="11"/>
      <c r="AE642" s="11"/>
      <c r="AF642" s="11"/>
      <c r="AG642" s="11"/>
      <c r="AH642" s="673"/>
    </row>
    <row r="643" spans="1:34" s="92" customFormat="1" ht="28.15" customHeight="1" thickBot="1">
      <c r="A643" s="733" t="s">
        <v>22</v>
      </c>
      <c r="B643" s="734"/>
      <c r="C643" s="735"/>
      <c r="D643" s="559" t="s">
        <v>1386</v>
      </c>
      <c r="E643" s="647"/>
      <c r="F643" s="647"/>
      <c r="G643" s="647"/>
      <c r="H643" s="12"/>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690"/>
    </row>
    <row r="644" spans="1:34" s="92" customFormat="1" ht="50.45" customHeight="1" thickBot="1">
      <c r="A644" s="737" t="s">
        <v>37</v>
      </c>
      <c r="B644" s="737" t="s">
        <v>35</v>
      </c>
      <c r="C644" s="738" t="s">
        <v>31</v>
      </c>
      <c r="D644" s="738" t="s">
        <v>32</v>
      </c>
      <c r="E644" s="738" t="s">
        <v>33</v>
      </c>
      <c r="F644" s="740" t="s">
        <v>40</v>
      </c>
      <c r="G644" s="738" t="s">
        <v>34</v>
      </c>
      <c r="H644" s="742" t="s">
        <v>2</v>
      </c>
      <c r="I644" s="743"/>
      <c r="J644" s="744" t="s">
        <v>3</v>
      </c>
      <c r="K644" s="744"/>
      <c r="L644" s="742" t="s">
        <v>4</v>
      </c>
      <c r="M644" s="743"/>
      <c r="N644" s="744" t="s">
        <v>5</v>
      </c>
      <c r="O644" s="744"/>
      <c r="P644" s="742" t="s">
        <v>6</v>
      </c>
      <c r="Q644" s="743"/>
      <c r="R644" s="744" t="s">
        <v>7</v>
      </c>
      <c r="S644" s="744"/>
      <c r="T644" s="742" t="s">
        <v>8</v>
      </c>
      <c r="U644" s="743"/>
      <c r="V644" s="744" t="s">
        <v>9</v>
      </c>
      <c r="W644" s="744"/>
      <c r="X644" s="742" t="s">
        <v>10</v>
      </c>
      <c r="Y644" s="743"/>
      <c r="Z644" s="744" t="s">
        <v>11</v>
      </c>
      <c r="AA644" s="744"/>
      <c r="AB644" s="742" t="s">
        <v>12</v>
      </c>
      <c r="AC644" s="743"/>
      <c r="AD644" s="744" t="s">
        <v>13</v>
      </c>
      <c r="AE644" s="744"/>
      <c r="AF644" s="745" t="s">
        <v>20</v>
      </c>
      <c r="AG644" s="745" t="s">
        <v>21</v>
      </c>
      <c r="AH644" s="747" t="s">
        <v>27</v>
      </c>
    </row>
    <row r="645" spans="1:34" s="92" customFormat="1" ht="40.9" customHeight="1" thickBot="1">
      <c r="A645" s="737"/>
      <c r="B645" s="737"/>
      <c r="C645" s="739"/>
      <c r="D645" s="739"/>
      <c r="E645" s="739"/>
      <c r="F645" s="741"/>
      <c r="G645" s="739"/>
      <c r="H645" s="26" t="s">
        <v>23</v>
      </c>
      <c r="I645" s="27" t="s">
        <v>24</v>
      </c>
      <c r="J645" s="26" t="s">
        <v>23</v>
      </c>
      <c r="K645" s="27" t="s">
        <v>24</v>
      </c>
      <c r="L645" s="26" t="s">
        <v>23</v>
      </c>
      <c r="M645" s="27" t="s">
        <v>24</v>
      </c>
      <c r="N645" s="26" t="s">
        <v>23</v>
      </c>
      <c r="O645" s="27" t="s">
        <v>24</v>
      </c>
      <c r="P645" s="26" t="s">
        <v>23</v>
      </c>
      <c r="Q645" s="27" t="s">
        <v>24</v>
      </c>
      <c r="R645" s="26" t="s">
        <v>23</v>
      </c>
      <c r="S645" s="27" t="s">
        <v>24</v>
      </c>
      <c r="T645" s="26" t="s">
        <v>23</v>
      </c>
      <c r="U645" s="27" t="s">
        <v>24</v>
      </c>
      <c r="V645" s="26" t="s">
        <v>23</v>
      </c>
      <c r="W645" s="27" t="s">
        <v>24</v>
      </c>
      <c r="X645" s="26" t="s">
        <v>23</v>
      </c>
      <c r="Y645" s="27" t="s">
        <v>24</v>
      </c>
      <c r="Z645" s="26" t="s">
        <v>23</v>
      </c>
      <c r="AA645" s="27" t="s">
        <v>24</v>
      </c>
      <c r="AB645" s="26" t="s">
        <v>23</v>
      </c>
      <c r="AC645" s="27" t="s">
        <v>24</v>
      </c>
      <c r="AD645" s="26" t="s">
        <v>23</v>
      </c>
      <c r="AE645" s="27" t="s">
        <v>24</v>
      </c>
      <c r="AF645" s="746"/>
      <c r="AG645" s="746"/>
      <c r="AH645" s="748"/>
    </row>
    <row r="646" spans="1:34" s="92" customFormat="1" ht="102" customHeight="1">
      <c r="A646" s="929">
        <v>0.3</v>
      </c>
      <c r="B646" s="558" t="s">
        <v>442</v>
      </c>
      <c r="C646" s="287" t="s">
        <v>524</v>
      </c>
      <c r="D646" s="49">
        <v>0.2</v>
      </c>
      <c r="E646" s="288" t="s">
        <v>525</v>
      </c>
      <c r="F646" s="289" t="s">
        <v>526</v>
      </c>
      <c r="G646" s="288" t="s">
        <v>527</v>
      </c>
      <c r="H646" s="290">
        <v>0.16666666666666669</v>
      </c>
      <c r="I646" s="291"/>
      <c r="J646" s="290">
        <v>0.16666666666666669</v>
      </c>
      <c r="K646" s="291"/>
      <c r="L646" s="290">
        <v>0.16666666666666669</v>
      </c>
      <c r="M646" s="291"/>
      <c r="N646" s="290">
        <v>0.16666666666666669</v>
      </c>
      <c r="O646" s="291"/>
      <c r="P646" s="290">
        <v>0.16666666666666669</v>
      </c>
      <c r="Q646" s="291"/>
      <c r="R646" s="290">
        <v>0.16666666666666669</v>
      </c>
      <c r="S646" s="291"/>
      <c r="T646" s="290"/>
      <c r="U646" s="291"/>
      <c r="V646" s="290"/>
      <c r="W646" s="291"/>
      <c r="X646" s="290"/>
      <c r="Y646" s="291"/>
      <c r="Z646" s="290"/>
      <c r="AA646" s="292"/>
      <c r="AB646" s="290"/>
      <c r="AC646" s="291"/>
      <c r="AD646" s="290"/>
      <c r="AE646" s="292"/>
      <c r="AF646" s="81">
        <f>SUM(H646+J646+L646+N646+P646+R646+T646+V646+X646+Z646+AB646+AD646)</f>
        <v>1.0000000000000002</v>
      </c>
      <c r="AG646" s="59">
        <f t="shared" ref="AG646:AG650" si="87">+I646+K646+M646+O646+Q646+S646+U646+W646+Y646+AA646+AC646+AE646</f>
        <v>0</v>
      </c>
      <c r="AH646" s="290"/>
    </row>
    <row r="647" spans="1:34" s="92" customFormat="1" ht="102" customHeight="1">
      <c r="A647" s="930"/>
      <c r="B647" s="293" t="s">
        <v>443</v>
      </c>
      <c r="C647" s="294" t="s">
        <v>528</v>
      </c>
      <c r="D647" s="564">
        <v>0.2</v>
      </c>
      <c r="E647" s="295" t="s">
        <v>529</v>
      </c>
      <c r="F647" s="296" t="s">
        <v>526</v>
      </c>
      <c r="G647" s="295" t="s">
        <v>530</v>
      </c>
      <c r="H647" s="290"/>
      <c r="I647" s="291"/>
      <c r="J647" s="290"/>
      <c r="K647" s="291"/>
      <c r="L647" s="290"/>
      <c r="M647" s="291"/>
      <c r="N647" s="290">
        <v>0.25</v>
      </c>
      <c r="O647" s="291"/>
      <c r="P647" s="290"/>
      <c r="Q647" s="291"/>
      <c r="R647" s="290"/>
      <c r="S647" s="291"/>
      <c r="T647" s="290">
        <v>0.25</v>
      </c>
      <c r="U647" s="291"/>
      <c r="V647" s="290"/>
      <c r="W647" s="291"/>
      <c r="X647" s="290"/>
      <c r="Y647" s="291"/>
      <c r="Z647" s="290">
        <v>0.25</v>
      </c>
      <c r="AA647" s="292"/>
      <c r="AB647" s="290"/>
      <c r="AC647" s="291"/>
      <c r="AD647" s="290">
        <v>0.25</v>
      </c>
      <c r="AE647" s="292"/>
      <c r="AF647" s="81">
        <f>SUM(H647+J647+L647+N647+P647+R647+T647+V647+X647+Z647+AB647+AD647)</f>
        <v>1</v>
      </c>
      <c r="AG647" s="59">
        <f t="shared" si="87"/>
        <v>0</v>
      </c>
      <c r="AH647" s="290"/>
    </row>
    <row r="648" spans="1:34" s="92" customFormat="1" ht="102" customHeight="1">
      <c r="A648" s="930"/>
      <c r="B648" s="297" t="s">
        <v>445</v>
      </c>
      <c r="C648" s="298" t="s">
        <v>531</v>
      </c>
      <c r="D648" s="564">
        <v>0.2</v>
      </c>
      <c r="E648" s="299" t="s">
        <v>532</v>
      </c>
      <c r="F648" s="300" t="s">
        <v>526</v>
      </c>
      <c r="G648" s="299" t="s">
        <v>533</v>
      </c>
      <c r="H648" s="290"/>
      <c r="I648" s="291"/>
      <c r="J648" s="290">
        <v>9.0909090909090912E-2</v>
      </c>
      <c r="K648" s="291"/>
      <c r="L648" s="290">
        <v>9.0909090909090912E-2</v>
      </c>
      <c r="M648" s="291"/>
      <c r="N648" s="290">
        <v>9.0909090909090912E-2</v>
      </c>
      <c r="O648" s="291"/>
      <c r="P648" s="290">
        <v>9.0909090909090912E-2</v>
      </c>
      <c r="Q648" s="291"/>
      <c r="R648" s="290">
        <v>9.0909090909090912E-2</v>
      </c>
      <c r="S648" s="291"/>
      <c r="T648" s="290">
        <v>9.0909090909090912E-2</v>
      </c>
      <c r="U648" s="291"/>
      <c r="V648" s="290">
        <v>9.0909090909090912E-2</v>
      </c>
      <c r="W648" s="291"/>
      <c r="X648" s="290">
        <v>9.0909090909090912E-2</v>
      </c>
      <c r="Y648" s="291"/>
      <c r="Z648" s="290">
        <v>9.0909090909090912E-2</v>
      </c>
      <c r="AA648" s="291"/>
      <c r="AB648" s="290">
        <v>9.0909090909090912E-2</v>
      </c>
      <c r="AC648" s="291"/>
      <c r="AD648" s="290">
        <v>9.0909090909090912E-2</v>
      </c>
      <c r="AE648" s="292"/>
      <c r="AF648" s="81">
        <f>SUM(H648+J648+L648+N648+P648+R648+T648+V648+X648+Z648+AB648+AD648)</f>
        <v>1.0000000000000002</v>
      </c>
      <c r="AG648" s="59">
        <f t="shared" si="87"/>
        <v>0</v>
      </c>
      <c r="AH648" s="290"/>
    </row>
    <row r="649" spans="1:34" s="92" customFormat="1" ht="102" customHeight="1">
      <c r="A649" s="930"/>
      <c r="B649" s="293" t="s">
        <v>444</v>
      </c>
      <c r="C649" s="294" t="s">
        <v>534</v>
      </c>
      <c r="D649" s="564">
        <v>0.2</v>
      </c>
      <c r="E649" s="295" t="s">
        <v>535</v>
      </c>
      <c r="F649" s="296" t="s">
        <v>526</v>
      </c>
      <c r="G649" s="295" t="s">
        <v>536</v>
      </c>
      <c r="H649" s="290"/>
      <c r="I649" s="291"/>
      <c r="J649" s="290"/>
      <c r="K649" s="291"/>
      <c r="L649" s="290"/>
      <c r="M649" s="291"/>
      <c r="N649" s="290">
        <v>0.25</v>
      </c>
      <c r="O649" s="291"/>
      <c r="P649" s="290"/>
      <c r="Q649" s="291"/>
      <c r="R649" s="290"/>
      <c r="S649" s="291"/>
      <c r="T649" s="290">
        <v>0.25</v>
      </c>
      <c r="U649" s="291"/>
      <c r="V649" s="290"/>
      <c r="W649" s="291"/>
      <c r="X649" s="290"/>
      <c r="Y649" s="291"/>
      <c r="Z649" s="290">
        <v>0.25</v>
      </c>
      <c r="AA649" s="292"/>
      <c r="AB649" s="290"/>
      <c r="AC649" s="291"/>
      <c r="AD649" s="290">
        <v>0.25</v>
      </c>
      <c r="AE649" s="292"/>
      <c r="AF649" s="81">
        <f>SUM(H649+J649+L649+N649+P649+R649+T649+V649+X649+Z649+AB649+AD649)</f>
        <v>1</v>
      </c>
      <c r="AG649" s="59">
        <f t="shared" si="87"/>
        <v>0</v>
      </c>
      <c r="AH649" s="290"/>
    </row>
    <row r="650" spans="1:34" s="92" customFormat="1" ht="102" customHeight="1" thickBot="1">
      <c r="A650" s="931"/>
      <c r="B650" s="293" t="s">
        <v>444</v>
      </c>
      <c r="C650" s="294" t="s">
        <v>537</v>
      </c>
      <c r="D650" s="50">
        <v>0.2</v>
      </c>
      <c r="E650" s="295" t="s">
        <v>538</v>
      </c>
      <c r="F650" s="296" t="s">
        <v>526</v>
      </c>
      <c r="G650" s="295" t="s">
        <v>539</v>
      </c>
      <c r="H650" s="290"/>
      <c r="I650" s="291"/>
      <c r="J650" s="290"/>
      <c r="K650" s="291"/>
      <c r="L650" s="290"/>
      <c r="M650" s="291"/>
      <c r="N650" s="290">
        <v>0.25</v>
      </c>
      <c r="O650" s="291"/>
      <c r="P650" s="290"/>
      <c r="Q650" s="291"/>
      <c r="R650" s="290"/>
      <c r="S650" s="291"/>
      <c r="T650" s="290">
        <v>0.25</v>
      </c>
      <c r="U650" s="291"/>
      <c r="V650" s="290"/>
      <c r="W650" s="291"/>
      <c r="X650" s="290"/>
      <c r="Y650" s="291"/>
      <c r="Z650" s="290">
        <v>0.25</v>
      </c>
      <c r="AA650" s="292"/>
      <c r="AB650" s="290"/>
      <c r="AC650" s="291"/>
      <c r="AD650" s="290">
        <v>0.25</v>
      </c>
      <c r="AE650" s="292"/>
      <c r="AF650" s="81">
        <f t="shared" ref="AF650" si="88">+H650+J650+L650+N650+P650+R650+T650+V650+X650+Z650+AB650+AD650</f>
        <v>1</v>
      </c>
      <c r="AG650" s="59">
        <f t="shared" si="87"/>
        <v>0</v>
      </c>
      <c r="AH650" s="290"/>
    </row>
    <row r="651" spans="1:34" s="92" customFormat="1" ht="53.25" customHeight="1" thickBot="1">
      <c r="A651" s="23">
        <f>+A646+A639+A631+A621</f>
        <v>1</v>
      </c>
      <c r="B651" s="99"/>
      <c r="C651" s="99"/>
      <c r="D651" s="23"/>
      <c r="E651" s="99"/>
      <c r="F651" s="99"/>
      <c r="G651" s="9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20"/>
      <c r="AG651" s="20"/>
      <c r="AH651" s="24"/>
    </row>
    <row r="652" spans="1:34" s="2" customFormat="1" ht="65.25" customHeight="1" thickBot="1">
      <c r="A652" s="820"/>
      <c r="B652" s="821"/>
      <c r="C652" s="826" t="s">
        <v>41</v>
      </c>
      <c r="D652" s="827"/>
      <c r="E652" s="827"/>
      <c r="F652" s="827"/>
      <c r="G652" s="827"/>
      <c r="H652" s="827"/>
      <c r="I652" s="827"/>
      <c r="J652" s="827"/>
      <c r="K652" s="827"/>
      <c r="L652" s="827"/>
      <c r="M652" s="827"/>
      <c r="N652" s="827"/>
      <c r="O652" s="827"/>
      <c r="P652" s="827"/>
      <c r="Q652" s="827"/>
      <c r="R652" s="827"/>
      <c r="S652" s="827"/>
      <c r="T652" s="827"/>
      <c r="U652" s="827"/>
      <c r="V652" s="827"/>
      <c r="W652" s="827"/>
      <c r="X652" s="827"/>
      <c r="Y652" s="827"/>
      <c r="Z652" s="827"/>
      <c r="AA652" s="827"/>
      <c r="AB652" s="827"/>
      <c r="AC652" s="827"/>
      <c r="AD652" s="827"/>
      <c r="AE652" s="827"/>
      <c r="AF652" s="827"/>
      <c r="AG652" s="827"/>
      <c r="AH652" s="828"/>
    </row>
    <row r="653" spans="1:34" s="2" customFormat="1" ht="17.25" customHeight="1" thickBot="1">
      <c r="A653" s="822"/>
      <c r="B653" s="823"/>
      <c r="C653" s="650" t="s">
        <v>30</v>
      </c>
      <c r="D653" s="14"/>
      <c r="E653" s="653"/>
      <c r="F653" s="654"/>
      <c r="G653" s="654"/>
      <c r="H653" s="14"/>
      <c r="I653" s="15"/>
      <c r="J653" s="16"/>
      <c r="K653" s="16"/>
      <c r="L653" s="16"/>
      <c r="M653" s="16"/>
      <c r="N653" s="16"/>
      <c r="O653" s="16"/>
      <c r="P653" s="16"/>
      <c r="Q653" s="16"/>
      <c r="R653" s="16"/>
      <c r="S653" s="17"/>
      <c r="T653" s="829" t="s">
        <v>39</v>
      </c>
      <c r="U653" s="830"/>
      <c r="V653" s="830"/>
      <c r="W653" s="830"/>
      <c r="X653" s="830"/>
      <c r="Y653" s="830"/>
      <c r="Z653" s="830"/>
      <c r="AA653" s="830"/>
      <c r="AB653" s="830"/>
      <c r="AC653" s="830"/>
      <c r="AD653" s="830"/>
      <c r="AE653" s="830"/>
      <c r="AF653" s="830"/>
      <c r="AG653" s="830"/>
      <c r="AH653" s="831"/>
    </row>
    <row r="654" spans="1:34" s="2" customFormat="1" ht="15" customHeight="1" thickBot="1">
      <c r="A654" s="824"/>
      <c r="B654" s="825"/>
      <c r="C654" s="829" t="s">
        <v>36</v>
      </c>
      <c r="D654" s="830"/>
      <c r="E654" s="830"/>
      <c r="F654" s="830"/>
      <c r="G654" s="830"/>
      <c r="H654" s="830"/>
      <c r="I654" s="830"/>
      <c r="J654" s="830"/>
      <c r="K654" s="830"/>
      <c r="L654" s="830"/>
      <c r="M654" s="830"/>
      <c r="N654" s="830"/>
      <c r="O654" s="830"/>
      <c r="P654" s="830"/>
      <c r="Q654" s="830"/>
      <c r="R654" s="830"/>
      <c r="S654" s="830"/>
      <c r="T654" s="830"/>
      <c r="U654" s="830"/>
      <c r="V654" s="830"/>
      <c r="W654" s="830"/>
      <c r="X654" s="830"/>
      <c r="Y654" s="830"/>
      <c r="Z654" s="830"/>
      <c r="AA654" s="830"/>
      <c r="AB654" s="830"/>
      <c r="AC654" s="830"/>
      <c r="AD654" s="830"/>
      <c r="AE654" s="830"/>
      <c r="AF654" s="830"/>
      <c r="AG654" s="830"/>
      <c r="AH654" s="831"/>
    </row>
    <row r="655" spans="1:34" s="8" customFormat="1" ht="27" customHeight="1" thickBot="1">
      <c r="A655" s="6"/>
      <c r="B655" s="6"/>
      <c r="C655" s="651"/>
      <c r="D655" s="6"/>
      <c r="E655" s="651"/>
      <c r="F655" s="655"/>
      <c r="G655" s="655"/>
      <c r="H655" s="7"/>
      <c r="I655" s="7"/>
      <c r="J655" s="7"/>
      <c r="K655" s="7"/>
      <c r="AH655" s="689"/>
    </row>
    <row r="656" spans="1:34" s="8" customFormat="1" ht="15">
      <c r="A656" s="832" t="s">
        <v>29</v>
      </c>
      <c r="B656" s="833"/>
      <c r="C656" s="834" t="s">
        <v>14</v>
      </c>
      <c r="D656" s="835"/>
      <c r="E656" s="835"/>
      <c r="F656" s="835"/>
      <c r="G656" s="835"/>
      <c r="H656" s="835"/>
      <c r="I656" s="836"/>
      <c r="J656" s="1127" t="s">
        <v>581</v>
      </c>
      <c r="K656" s="1128"/>
      <c r="L656" s="1128"/>
      <c r="M656" s="1128"/>
      <c r="N656" s="1128"/>
      <c r="O656" s="1128"/>
      <c r="P656" s="1128"/>
      <c r="Q656" s="1128"/>
      <c r="R656" s="1128"/>
      <c r="S656" s="1128"/>
      <c r="T656" s="1128"/>
      <c r="U656" s="1128"/>
      <c r="V656" s="1128"/>
      <c r="W656" s="1128"/>
      <c r="X656" s="1128"/>
      <c r="Y656" s="1128"/>
      <c r="Z656" s="1128"/>
      <c r="AA656" s="1128"/>
      <c r="AB656" s="1128"/>
      <c r="AC656" s="1128"/>
      <c r="AD656" s="1128"/>
      <c r="AE656" s="1128"/>
      <c r="AF656" s="1128"/>
      <c r="AG656" s="1128"/>
      <c r="AH656" s="1129"/>
    </row>
    <row r="657" spans="1:34" s="8" customFormat="1" ht="15">
      <c r="A657" s="840">
        <v>2015</v>
      </c>
      <c r="B657" s="841"/>
      <c r="C657" s="844" t="s">
        <v>0</v>
      </c>
      <c r="D657" s="845"/>
      <c r="E657" s="845"/>
      <c r="F657" s="845"/>
      <c r="G657" s="845"/>
      <c r="H657" s="845"/>
      <c r="I657" s="846"/>
      <c r="J657" s="1130" t="s">
        <v>582</v>
      </c>
      <c r="K657" s="1131"/>
      <c r="L657" s="1131"/>
      <c r="M657" s="1131"/>
      <c r="N657" s="1131"/>
      <c r="O657" s="1131"/>
      <c r="P657" s="1131"/>
      <c r="Q657" s="1131"/>
      <c r="R657" s="1131"/>
      <c r="S657" s="1131"/>
      <c r="T657" s="1131"/>
      <c r="U657" s="1131"/>
      <c r="V657" s="1131"/>
      <c r="W657" s="1131"/>
      <c r="X657" s="1131"/>
      <c r="Y657" s="1131"/>
      <c r="Z657" s="1131"/>
      <c r="AA657" s="1131"/>
      <c r="AB657" s="1131"/>
      <c r="AC657" s="1131"/>
      <c r="AD657" s="1131"/>
      <c r="AE657" s="1131"/>
      <c r="AF657" s="1131"/>
      <c r="AG657" s="1131"/>
      <c r="AH657" s="1132"/>
    </row>
    <row r="658" spans="1:34" s="8" customFormat="1" ht="15.75" thickBot="1">
      <c r="A658" s="842"/>
      <c r="B658" s="843"/>
      <c r="C658" s="850" t="s">
        <v>1</v>
      </c>
      <c r="D658" s="851"/>
      <c r="E658" s="851"/>
      <c r="F658" s="851"/>
      <c r="G658" s="851"/>
      <c r="H658" s="851"/>
      <c r="I658" s="852"/>
      <c r="J658" s="1133" t="s">
        <v>583</v>
      </c>
      <c r="K658" s="1134"/>
      <c r="L658" s="1134"/>
      <c r="M658" s="1134"/>
      <c r="N658" s="1134"/>
      <c r="O658" s="1134"/>
      <c r="P658" s="1134"/>
      <c r="Q658" s="1134"/>
      <c r="R658" s="1134"/>
      <c r="S658" s="1134"/>
      <c r="T658" s="1134"/>
      <c r="U658" s="1134"/>
      <c r="V658" s="1134"/>
      <c r="W658" s="1134"/>
      <c r="X658" s="1134"/>
      <c r="Y658" s="1134"/>
      <c r="Z658" s="1134"/>
      <c r="AA658" s="1134"/>
      <c r="AB658" s="1134"/>
      <c r="AC658" s="1134"/>
      <c r="AD658" s="1134"/>
      <c r="AE658" s="1134"/>
      <c r="AF658" s="1134"/>
      <c r="AG658" s="1134"/>
      <c r="AH658" s="1135"/>
    </row>
    <row r="659" spans="1:34" s="9" customFormat="1" ht="25.5" customHeight="1" thickBot="1">
      <c r="C659" s="78"/>
      <c r="E659" s="78"/>
      <c r="F659" s="78"/>
      <c r="G659" s="78"/>
      <c r="AH659" s="581"/>
    </row>
    <row r="660" spans="1:34" s="8" customFormat="1" ht="15.75" customHeight="1">
      <c r="A660" s="856" t="s">
        <v>26</v>
      </c>
      <c r="B660" s="859" t="s">
        <v>19</v>
      </c>
      <c r="C660" s="860"/>
      <c r="D660" s="1089" t="s">
        <v>543</v>
      </c>
      <c r="E660" s="1090"/>
      <c r="F660" s="1090"/>
      <c r="G660" s="1090"/>
      <c r="H660" s="1090"/>
      <c r="I660" s="1090"/>
      <c r="J660" s="1090"/>
      <c r="K660" s="1090"/>
      <c r="L660" s="1090"/>
      <c r="M660" s="1090"/>
      <c r="N660" s="1090"/>
      <c r="O660" s="1090"/>
      <c r="P660" s="1090"/>
      <c r="Q660" s="1090"/>
      <c r="R660" s="1090"/>
      <c r="S660" s="1091"/>
      <c r="T660" s="864" t="s">
        <v>25</v>
      </c>
      <c r="U660" s="865"/>
      <c r="V660" s="866"/>
      <c r="W660" s="873" t="s">
        <v>28</v>
      </c>
      <c r="X660" s="874"/>
      <c r="Y660" s="1092" t="s">
        <v>265</v>
      </c>
      <c r="Z660" s="1093"/>
      <c r="AA660" s="1093"/>
      <c r="AB660" s="1093"/>
      <c r="AC660" s="1093"/>
      <c r="AD660" s="1093"/>
      <c r="AE660" s="1093"/>
      <c r="AF660" s="1093"/>
      <c r="AG660" s="1093"/>
      <c r="AH660" s="1094"/>
    </row>
    <row r="661" spans="1:34" s="8" customFormat="1" ht="15.75" customHeight="1">
      <c r="A661" s="857"/>
      <c r="B661" s="883" t="s">
        <v>15</v>
      </c>
      <c r="C661" s="884"/>
      <c r="D661" s="1098" t="s">
        <v>544</v>
      </c>
      <c r="E661" s="1099"/>
      <c r="F661" s="1099"/>
      <c r="G661" s="1099"/>
      <c r="H661" s="1099"/>
      <c r="I661" s="1099"/>
      <c r="J661" s="1099"/>
      <c r="K661" s="1099"/>
      <c r="L661" s="1099"/>
      <c r="M661" s="1099"/>
      <c r="N661" s="1099"/>
      <c r="O661" s="1099"/>
      <c r="P661" s="1099"/>
      <c r="Q661" s="1099"/>
      <c r="R661" s="1099"/>
      <c r="S661" s="1100"/>
      <c r="T661" s="867"/>
      <c r="U661" s="868"/>
      <c r="V661" s="869"/>
      <c r="W661" s="875"/>
      <c r="X661" s="876"/>
      <c r="Y661" s="1095"/>
      <c r="Z661" s="1096"/>
      <c r="AA661" s="1096"/>
      <c r="AB661" s="1096"/>
      <c r="AC661" s="1096"/>
      <c r="AD661" s="1096"/>
      <c r="AE661" s="1096"/>
      <c r="AF661" s="1096"/>
      <c r="AG661" s="1096"/>
      <c r="AH661" s="1097"/>
    </row>
    <row r="662" spans="1:34" s="8" customFormat="1" ht="15.75" customHeight="1">
      <c r="A662" s="857"/>
      <c r="B662" s="883" t="s">
        <v>16</v>
      </c>
      <c r="C662" s="884"/>
      <c r="D662" s="1098" t="s">
        <v>545</v>
      </c>
      <c r="E662" s="1099"/>
      <c r="F662" s="1099"/>
      <c r="G662" s="1099"/>
      <c r="H662" s="1099"/>
      <c r="I662" s="1099"/>
      <c r="J662" s="1099"/>
      <c r="K662" s="1099"/>
      <c r="L662" s="1099"/>
      <c r="M662" s="1099"/>
      <c r="N662" s="1099"/>
      <c r="O662" s="1099"/>
      <c r="P662" s="1099"/>
      <c r="Q662" s="1099"/>
      <c r="R662" s="1099"/>
      <c r="S662" s="1100"/>
      <c r="T662" s="867"/>
      <c r="U662" s="868"/>
      <c r="V662" s="869"/>
      <c r="W662" s="888" t="s">
        <v>17</v>
      </c>
      <c r="X662" s="889"/>
      <c r="Y662" s="1116" t="s">
        <v>584</v>
      </c>
      <c r="Z662" s="1117"/>
      <c r="AA662" s="1117"/>
      <c r="AB662" s="1117"/>
      <c r="AC662" s="1117"/>
      <c r="AD662" s="1117"/>
      <c r="AE662" s="1117"/>
      <c r="AF662" s="1117"/>
      <c r="AG662" s="1117"/>
      <c r="AH662" s="1118"/>
    </row>
    <row r="663" spans="1:34" s="8" customFormat="1" ht="15.75" customHeight="1" thickBot="1">
      <c r="A663" s="858"/>
      <c r="B663" s="898" t="s">
        <v>18</v>
      </c>
      <c r="C663" s="899"/>
      <c r="D663" s="1107" t="s">
        <v>585</v>
      </c>
      <c r="E663" s="1108"/>
      <c r="F663" s="1108"/>
      <c r="G663" s="1108"/>
      <c r="H663" s="1108"/>
      <c r="I663" s="1108"/>
      <c r="J663" s="1108"/>
      <c r="K663" s="1108"/>
      <c r="L663" s="1108"/>
      <c r="M663" s="1108"/>
      <c r="N663" s="1108"/>
      <c r="O663" s="1108"/>
      <c r="P663" s="1108"/>
      <c r="Q663" s="1108"/>
      <c r="R663" s="1108"/>
      <c r="S663" s="1109"/>
      <c r="T663" s="870"/>
      <c r="U663" s="871"/>
      <c r="V663" s="872"/>
      <c r="W663" s="890"/>
      <c r="X663" s="891"/>
      <c r="Y663" s="1119"/>
      <c r="Z663" s="1120"/>
      <c r="AA663" s="1120"/>
      <c r="AB663" s="1120"/>
      <c r="AC663" s="1120"/>
      <c r="AD663" s="1120"/>
      <c r="AE663" s="1120"/>
      <c r="AF663" s="1120"/>
      <c r="AG663" s="1120"/>
      <c r="AH663" s="1121"/>
    </row>
    <row r="664" spans="1:34" s="92" customFormat="1" ht="36.75" customHeight="1" thickBot="1">
      <c r="A664" s="23"/>
      <c r="B664" s="99"/>
      <c r="C664" s="99"/>
      <c r="D664" s="23"/>
      <c r="E664" s="99"/>
      <c r="F664" s="99"/>
      <c r="G664" s="9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20"/>
      <c r="AG664" s="20"/>
      <c r="AH664" s="24"/>
    </row>
    <row r="665" spans="1:34" s="9" customFormat="1" ht="15.75" customHeight="1">
      <c r="A665" s="727" t="s">
        <v>183</v>
      </c>
      <c r="B665" s="728"/>
      <c r="C665" s="729"/>
      <c r="D665" s="1124" t="s">
        <v>300</v>
      </c>
      <c r="E665" s="1125"/>
      <c r="F665" s="1125"/>
      <c r="G665" s="1125"/>
      <c r="H665" s="1125"/>
      <c r="I665" s="1125"/>
      <c r="J665" s="1125"/>
      <c r="K665" s="1125"/>
      <c r="L665" s="1125"/>
      <c r="M665" s="1125"/>
      <c r="N665" s="1125"/>
      <c r="O665" s="1125"/>
      <c r="P665" s="1125"/>
      <c r="Q665" s="1125"/>
      <c r="R665" s="1125"/>
      <c r="S665" s="1125"/>
      <c r="T665" s="1125"/>
      <c r="U665" s="1125"/>
      <c r="V665" s="1125"/>
      <c r="W665" s="1125"/>
      <c r="X665" s="1125"/>
      <c r="Y665" s="1125"/>
      <c r="Z665" s="1125"/>
      <c r="AA665" s="1125"/>
      <c r="AB665" s="1125"/>
      <c r="AC665" s="1125"/>
      <c r="AD665" s="1125"/>
      <c r="AE665" s="1125"/>
      <c r="AF665" s="1125"/>
      <c r="AG665" s="1125"/>
      <c r="AH665" s="1126"/>
    </row>
    <row r="666" spans="1:34" s="9" customFormat="1" ht="15.75" customHeight="1" thickBot="1">
      <c r="A666" s="733" t="s">
        <v>22</v>
      </c>
      <c r="B666" s="734"/>
      <c r="C666" s="735"/>
      <c r="D666" s="725" t="s">
        <v>586</v>
      </c>
      <c r="E666" s="726"/>
      <c r="F666" s="726"/>
      <c r="G666" s="736"/>
      <c r="H666" s="12"/>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690"/>
    </row>
    <row r="667" spans="1:34" s="78" customFormat="1" ht="13.5" customHeight="1" thickBot="1">
      <c r="A667" s="737" t="s">
        <v>37</v>
      </c>
      <c r="B667" s="737" t="s">
        <v>35</v>
      </c>
      <c r="C667" s="738" t="s">
        <v>31</v>
      </c>
      <c r="D667" s="738" t="s">
        <v>32</v>
      </c>
      <c r="E667" s="738" t="s">
        <v>33</v>
      </c>
      <c r="F667" s="740" t="s">
        <v>40</v>
      </c>
      <c r="G667" s="738" t="s">
        <v>34</v>
      </c>
      <c r="H667" s="742" t="s">
        <v>2</v>
      </c>
      <c r="I667" s="743"/>
      <c r="J667" s="744" t="s">
        <v>3</v>
      </c>
      <c r="K667" s="744"/>
      <c r="L667" s="742" t="s">
        <v>4</v>
      </c>
      <c r="M667" s="743"/>
      <c r="N667" s="744" t="s">
        <v>5</v>
      </c>
      <c r="O667" s="744"/>
      <c r="P667" s="742" t="s">
        <v>6</v>
      </c>
      <c r="Q667" s="743"/>
      <c r="R667" s="744" t="s">
        <v>7</v>
      </c>
      <c r="S667" s="744"/>
      <c r="T667" s="742" t="s">
        <v>8</v>
      </c>
      <c r="U667" s="743"/>
      <c r="V667" s="744" t="s">
        <v>9</v>
      </c>
      <c r="W667" s="744"/>
      <c r="X667" s="742" t="s">
        <v>10</v>
      </c>
      <c r="Y667" s="743"/>
      <c r="Z667" s="744" t="s">
        <v>11</v>
      </c>
      <c r="AA667" s="744"/>
      <c r="AB667" s="742" t="s">
        <v>12</v>
      </c>
      <c r="AC667" s="743"/>
      <c r="AD667" s="744" t="s">
        <v>13</v>
      </c>
      <c r="AE667" s="744"/>
      <c r="AF667" s="745" t="s">
        <v>20</v>
      </c>
      <c r="AG667" s="745" t="s">
        <v>21</v>
      </c>
      <c r="AH667" s="747" t="s">
        <v>27</v>
      </c>
    </row>
    <row r="668" spans="1:34" s="78" customFormat="1" ht="25.5" customHeight="1" thickBot="1">
      <c r="A668" s="819"/>
      <c r="B668" s="737"/>
      <c r="C668" s="739"/>
      <c r="D668" s="739"/>
      <c r="E668" s="739"/>
      <c r="F668" s="741"/>
      <c r="G668" s="739"/>
      <c r="H668" s="26" t="s">
        <v>23</v>
      </c>
      <c r="I668" s="27" t="s">
        <v>24</v>
      </c>
      <c r="J668" s="26" t="s">
        <v>23</v>
      </c>
      <c r="K668" s="27" t="s">
        <v>24</v>
      </c>
      <c r="L668" s="26" t="s">
        <v>23</v>
      </c>
      <c r="M668" s="27" t="s">
        <v>24</v>
      </c>
      <c r="N668" s="26" t="s">
        <v>23</v>
      </c>
      <c r="O668" s="27" t="s">
        <v>24</v>
      </c>
      <c r="P668" s="26" t="s">
        <v>23</v>
      </c>
      <c r="Q668" s="27" t="s">
        <v>24</v>
      </c>
      <c r="R668" s="26" t="s">
        <v>23</v>
      </c>
      <c r="S668" s="27" t="s">
        <v>24</v>
      </c>
      <c r="T668" s="26" t="s">
        <v>23</v>
      </c>
      <c r="U668" s="27" t="s">
        <v>24</v>
      </c>
      <c r="V668" s="26" t="s">
        <v>23</v>
      </c>
      <c r="W668" s="27" t="s">
        <v>24</v>
      </c>
      <c r="X668" s="26" t="s">
        <v>23</v>
      </c>
      <c r="Y668" s="27" t="s">
        <v>24</v>
      </c>
      <c r="Z668" s="26" t="s">
        <v>23</v>
      </c>
      <c r="AA668" s="27" t="s">
        <v>24</v>
      </c>
      <c r="AB668" s="26" t="s">
        <v>23</v>
      </c>
      <c r="AC668" s="27" t="s">
        <v>24</v>
      </c>
      <c r="AD668" s="26" t="s">
        <v>23</v>
      </c>
      <c r="AE668" s="27" t="s">
        <v>24</v>
      </c>
      <c r="AF668" s="746"/>
      <c r="AG668" s="746"/>
      <c r="AH668" s="748"/>
    </row>
    <row r="669" spans="1:34" s="78" customFormat="1" ht="36.75" customHeight="1">
      <c r="A669" s="1037">
        <v>0.25</v>
      </c>
      <c r="B669" s="310" t="s">
        <v>471</v>
      </c>
      <c r="C669" s="311" t="s">
        <v>267</v>
      </c>
      <c r="D669" s="312">
        <v>0.25</v>
      </c>
      <c r="E669" s="311" t="s">
        <v>587</v>
      </c>
      <c r="F669" s="1122" t="s">
        <v>269</v>
      </c>
      <c r="G669" s="314" t="s">
        <v>270</v>
      </c>
      <c r="H669" s="252">
        <v>8.3299999999999999E-2</v>
      </c>
      <c r="I669" s="253"/>
      <c r="J669" s="252">
        <v>8.3299999999999999E-2</v>
      </c>
      <c r="K669" s="254"/>
      <c r="L669" s="255">
        <v>8.3299999999999999E-2</v>
      </c>
      <c r="M669" s="253"/>
      <c r="N669" s="252">
        <v>8.3299999999999999E-2</v>
      </c>
      <c r="O669" s="254"/>
      <c r="P669" s="255">
        <v>8.3299999999999999E-2</v>
      </c>
      <c r="Q669" s="253"/>
      <c r="R669" s="252">
        <v>8.3299999999999999E-2</v>
      </c>
      <c r="S669" s="254"/>
      <c r="T669" s="255">
        <v>8.3299999999999999E-2</v>
      </c>
      <c r="U669" s="253"/>
      <c r="V669" s="255">
        <v>8.3299999999999999E-2</v>
      </c>
      <c r="W669" s="253"/>
      <c r="X669" s="255">
        <v>8.3299999999999999E-2</v>
      </c>
      <c r="Y669" s="253"/>
      <c r="Z669" s="255">
        <v>8.3299999999999999E-2</v>
      </c>
      <c r="AA669" s="257"/>
      <c r="AB669" s="255">
        <v>8.3299999999999999E-2</v>
      </c>
      <c r="AC669" s="253"/>
      <c r="AD669" s="255">
        <v>8.3299999999999999E-2</v>
      </c>
      <c r="AE669" s="315"/>
      <c r="AF669" s="316">
        <f t="shared" ref="AF669:AG672" si="89">+H669+J669+L669+N669+P669+R669+T669+V669+X669+Z669+AB669+AD669</f>
        <v>0.99960000000000016</v>
      </c>
      <c r="AG669" s="317">
        <f t="shared" si="89"/>
        <v>0</v>
      </c>
      <c r="AH669" s="698"/>
    </row>
    <row r="670" spans="1:34" s="78" customFormat="1" ht="36.75" customHeight="1">
      <c r="A670" s="1037"/>
      <c r="B670" s="267" t="s">
        <v>430</v>
      </c>
      <c r="C670" s="318" t="s">
        <v>271</v>
      </c>
      <c r="D670" s="319">
        <v>0.3</v>
      </c>
      <c r="E670" s="320" t="s">
        <v>272</v>
      </c>
      <c r="F670" s="1123"/>
      <c r="G670" s="30" t="s">
        <v>273</v>
      </c>
      <c r="H670" s="252"/>
      <c r="I670" s="253"/>
      <c r="J670" s="252"/>
      <c r="K670" s="254"/>
      <c r="L670" s="255">
        <v>0.1</v>
      </c>
      <c r="M670" s="253"/>
      <c r="N670" s="252">
        <v>0.1</v>
      </c>
      <c r="O670" s="254"/>
      <c r="P670" s="255">
        <v>0.1</v>
      </c>
      <c r="Q670" s="253"/>
      <c r="R670" s="252">
        <v>0.1</v>
      </c>
      <c r="S670" s="254"/>
      <c r="T670" s="255">
        <v>0.1</v>
      </c>
      <c r="U670" s="253"/>
      <c r="V670" s="255">
        <v>0.1</v>
      </c>
      <c r="W670" s="253"/>
      <c r="X670" s="255">
        <v>0.1</v>
      </c>
      <c r="Y670" s="253"/>
      <c r="Z670" s="255">
        <v>0.1</v>
      </c>
      <c r="AA670" s="257"/>
      <c r="AB670" s="255">
        <v>0.1</v>
      </c>
      <c r="AC670" s="253"/>
      <c r="AD670" s="255">
        <v>0.1</v>
      </c>
      <c r="AE670" s="321"/>
      <c r="AF670" s="258">
        <f t="shared" si="89"/>
        <v>0.99999999999999989</v>
      </c>
      <c r="AG670" s="259">
        <f t="shared" si="89"/>
        <v>0</v>
      </c>
      <c r="AH670" s="699"/>
    </row>
    <row r="671" spans="1:34" s="78" customFormat="1" ht="36.75" customHeight="1">
      <c r="A671" s="1037"/>
      <c r="B671" s="248" t="s">
        <v>431</v>
      </c>
      <c r="C671" s="318" t="s">
        <v>274</v>
      </c>
      <c r="D671" s="322">
        <v>0.3</v>
      </c>
      <c r="E671" s="323" t="s">
        <v>275</v>
      </c>
      <c r="F671" s="563" t="s">
        <v>276</v>
      </c>
      <c r="G671" s="30" t="s">
        <v>277</v>
      </c>
      <c r="H671" s="252"/>
      <c r="I671" s="253"/>
      <c r="J671" s="252"/>
      <c r="K671" s="254"/>
      <c r="L671" s="255">
        <v>0.1</v>
      </c>
      <c r="M671" s="253"/>
      <c r="N671" s="252">
        <v>0.1</v>
      </c>
      <c r="O671" s="254"/>
      <c r="P671" s="255">
        <v>0.1</v>
      </c>
      <c r="Q671" s="253"/>
      <c r="R671" s="252">
        <v>0.1</v>
      </c>
      <c r="S671" s="254"/>
      <c r="T671" s="255">
        <v>0.1</v>
      </c>
      <c r="U671" s="253"/>
      <c r="V671" s="255">
        <v>0.1</v>
      </c>
      <c r="W671" s="253"/>
      <c r="X671" s="255">
        <v>0.1</v>
      </c>
      <c r="Y671" s="253"/>
      <c r="Z671" s="255">
        <v>0.1</v>
      </c>
      <c r="AA671" s="257"/>
      <c r="AB671" s="255">
        <v>0.1</v>
      </c>
      <c r="AC671" s="253"/>
      <c r="AD671" s="255">
        <v>0.1</v>
      </c>
      <c r="AE671" s="321"/>
      <c r="AF671" s="258">
        <f t="shared" si="89"/>
        <v>0.99999999999999989</v>
      </c>
      <c r="AG671" s="259">
        <f t="shared" si="89"/>
        <v>0</v>
      </c>
      <c r="AH671" s="699"/>
    </row>
    <row r="672" spans="1:34" s="78" customFormat="1" ht="36.75" customHeight="1" thickBot="1">
      <c r="A672" s="1037"/>
      <c r="B672" s="324" t="s">
        <v>432</v>
      </c>
      <c r="C672" s="325" t="s">
        <v>278</v>
      </c>
      <c r="D672" s="326">
        <v>0.15</v>
      </c>
      <c r="E672" s="327" t="s">
        <v>279</v>
      </c>
      <c r="F672" s="46" t="s">
        <v>280</v>
      </c>
      <c r="G672" s="307" t="s">
        <v>281</v>
      </c>
      <c r="H672" s="252"/>
      <c r="I672" s="253"/>
      <c r="J672" s="252"/>
      <c r="K672" s="254"/>
      <c r="L672" s="255">
        <v>0.1</v>
      </c>
      <c r="M672" s="253"/>
      <c r="N672" s="252">
        <v>0.1</v>
      </c>
      <c r="O672" s="254"/>
      <c r="P672" s="255">
        <v>0.1</v>
      </c>
      <c r="Q672" s="253"/>
      <c r="R672" s="252">
        <v>0.1</v>
      </c>
      <c r="S672" s="254"/>
      <c r="T672" s="255">
        <v>0.1</v>
      </c>
      <c r="U672" s="253"/>
      <c r="V672" s="255">
        <v>0.1</v>
      </c>
      <c r="W672" s="253"/>
      <c r="X672" s="255">
        <v>0.1</v>
      </c>
      <c r="Y672" s="253"/>
      <c r="Z672" s="255">
        <v>0.1</v>
      </c>
      <c r="AA672" s="257"/>
      <c r="AB672" s="255">
        <v>0.1</v>
      </c>
      <c r="AC672" s="253"/>
      <c r="AD672" s="255">
        <v>0.1</v>
      </c>
      <c r="AE672" s="328"/>
      <c r="AF672" s="258">
        <f t="shared" si="89"/>
        <v>0.99999999999999989</v>
      </c>
      <c r="AG672" s="259">
        <f t="shared" si="89"/>
        <v>0</v>
      </c>
      <c r="AH672" s="699"/>
    </row>
    <row r="673" spans="1:34" s="92" customFormat="1" ht="70.5" customHeight="1" thickBot="1">
      <c r="A673" s="23"/>
      <c r="B673" s="99"/>
      <c r="C673" s="99"/>
      <c r="D673" s="23">
        <f>SUM(D669:D672)</f>
        <v>1</v>
      </c>
      <c r="E673" s="99"/>
      <c r="F673" s="99"/>
      <c r="G673" s="9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20"/>
      <c r="AG673" s="20"/>
      <c r="AH673" s="24"/>
    </row>
    <row r="674" spans="1:34" s="9" customFormat="1" ht="15.75" customHeight="1">
      <c r="A674" s="727" t="s">
        <v>189</v>
      </c>
      <c r="B674" s="728"/>
      <c r="C674" s="729"/>
      <c r="D674" s="727" t="s">
        <v>299</v>
      </c>
      <c r="E674" s="728"/>
      <c r="F674" s="728"/>
      <c r="G674" s="729"/>
      <c r="H674" s="10"/>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673"/>
    </row>
    <row r="675" spans="1:34" s="9" customFormat="1" ht="15.75" customHeight="1" thickBot="1">
      <c r="A675" s="733" t="s">
        <v>22</v>
      </c>
      <c r="B675" s="734"/>
      <c r="C675" s="735"/>
      <c r="D675" s="725" t="s">
        <v>586</v>
      </c>
      <c r="E675" s="726"/>
      <c r="F675" s="726"/>
      <c r="G675" s="736"/>
      <c r="H675" s="12"/>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690"/>
    </row>
    <row r="676" spans="1:34" s="78" customFormat="1" ht="13.5" customHeight="1" thickBot="1">
      <c r="A676" s="737" t="s">
        <v>37</v>
      </c>
      <c r="B676" s="737" t="s">
        <v>35</v>
      </c>
      <c r="C676" s="738" t="s">
        <v>31</v>
      </c>
      <c r="D676" s="738" t="s">
        <v>32</v>
      </c>
      <c r="E676" s="738" t="s">
        <v>33</v>
      </c>
      <c r="F676" s="740" t="s">
        <v>40</v>
      </c>
      <c r="G676" s="738" t="s">
        <v>34</v>
      </c>
      <c r="H676" s="742" t="s">
        <v>2</v>
      </c>
      <c r="I676" s="743"/>
      <c r="J676" s="744" t="s">
        <v>3</v>
      </c>
      <c r="K676" s="744"/>
      <c r="L676" s="742" t="s">
        <v>4</v>
      </c>
      <c r="M676" s="743"/>
      <c r="N676" s="744" t="s">
        <v>5</v>
      </c>
      <c r="O676" s="744"/>
      <c r="P676" s="742" t="s">
        <v>6</v>
      </c>
      <c r="Q676" s="743"/>
      <c r="R676" s="744" t="s">
        <v>7</v>
      </c>
      <c r="S676" s="744"/>
      <c r="T676" s="742" t="s">
        <v>8</v>
      </c>
      <c r="U676" s="743"/>
      <c r="V676" s="744" t="s">
        <v>9</v>
      </c>
      <c r="W676" s="744"/>
      <c r="X676" s="742" t="s">
        <v>10</v>
      </c>
      <c r="Y676" s="743"/>
      <c r="Z676" s="744" t="s">
        <v>11</v>
      </c>
      <c r="AA676" s="744"/>
      <c r="AB676" s="742" t="s">
        <v>12</v>
      </c>
      <c r="AC676" s="743"/>
      <c r="AD676" s="744" t="s">
        <v>13</v>
      </c>
      <c r="AE676" s="744"/>
      <c r="AF676" s="745" t="s">
        <v>20</v>
      </c>
      <c r="AG676" s="745" t="s">
        <v>21</v>
      </c>
      <c r="AH676" s="747" t="s">
        <v>27</v>
      </c>
    </row>
    <row r="677" spans="1:34" s="78" customFormat="1" ht="25.5" customHeight="1" thickBot="1">
      <c r="A677" s="737"/>
      <c r="B677" s="737"/>
      <c r="C677" s="739"/>
      <c r="D677" s="739"/>
      <c r="E677" s="739"/>
      <c r="F677" s="741"/>
      <c r="G677" s="739"/>
      <c r="H677" s="26" t="s">
        <v>23</v>
      </c>
      <c r="I677" s="27" t="s">
        <v>24</v>
      </c>
      <c r="J677" s="26" t="s">
        <v>23</v>
      </c>
      <c r="K677" s="27" t="s">
        <v>24</v>
      </c>
      <c r="L677" s="26" t="s">
        <v>23</v>
      </c>
      <c r="M677" s="27" t="s">
        <v>24</v>
      </c>
      <c r="N677" s="26" t="s">
        <v>23</v>
      </c>
      <c r="O677" s="27" t="s">
        <v>24</v>
      </c>
      <c r="P677" s="26" t="s">
        <v>23</v>
      </c>
      <c r="Q677" s="27" t="s">
        <v>24</v>
      </c>
      <c r="R677" s="26" t="s">
        <v>23</v>
      </c>
      <c r="S677" s="27" t="s">
        <v>24</v>
      </c>
      <c r="T677" s="26" t="s">
        <v>23</v>
      </c>
      <c r="U677" s="27" t="s">
        <v>24</v>
      </c>
      <c r="V677" s="26" t="s">
        <v>23</v>
      </c>
      <c r="W677" s="27" t="s">
        <v>24</v>
      </c>
      <c r="X677" s="26" t="s">
        <v>23</v>
      </c>
      <c r="Y677" s="27" t="s">
        <v>24</v>
      </c>
      <c r="Z677" s="26" t="s">
        <v>23</v>
      </c>
      <c r="AA677" s="27" t="s">
        <v>24</v>
      </c>
      <c r="AB677" s="26" t="s">
        <v>23</v>
      </c>
      <c r="AC677" s="27" t="s">
        <v>24</v>
      </c>
      <c r="AD677" s="26" t="s">
        <v>23</v>
      </c>
      <c r="AE677" s="27" t="s">
        <v>24</v>
      </c>
      <c r="AF677" s="746"/>
      <c r="AG677" s="746"/>
      <c r="AH677" s="748"/>
    </row>
    <row r="678" spans="1:34" s="78" customFormat="1" ht="36.75" customHeight="1" thickBot="1">
      <c r="A678" s="929">
        <v>0.3</v>
      </c>
      <c r="B678" s="329" t="s">
        <v>435</v>
      </c>
      <c r="C678" s="311" t="s">
        <v>588</v>
      </c>
      <c r="D678" s="330">
        <v>0.25</v>
      </c>
      <c r="E678" s="311" t="s">
        <v>283</v>
      </c>
      <c r="F678" s="331">
        <v>15000000</v>
      </c>
      <c r="G678" s="332" t="s">
        <v>284</v>
      </c>
      <c r="H678" s="252"/>
      <c r="I678" s="253"/>
      <c r="J678" s="252"/>
      <c r="K678" s="254"/>
      <c r="L678" s="255">
        <v>0.1</v>
      </c>
      <c r="M678" s="253"/>
      <c r="N678" s="252">
        <v>0.1</v>
      </c>
      <c r="O678" s="254"/>
      <c r="P678" s="255">
        <v>0.1</v>
      </c>
      <c r="Q678" s="253"/>
      <c r="R678" s="252">
        <v>0.1</v>
      </c>
      <c r="S678" s="254"/>
      <c r="T678" s="255">
        <v>0.1</v>
      </c>
      <c r="U678" s="253"/>
      <c r="V678" s="255">
        <v>0.1</v>
      </c>
      <c r="W678" s="253"/>
      <c r="X678" s="255">
        <v>0.1</v>
      </c>
      <c r="Y678" s="253"/>
      <c r="Z678" s="255">
        <v>0.1</v>
      </c>
      <c r="AA678" s="257"/>
      <c r="AB678" s="255">
        <v>0.1</v>
      </c>
      <c r="AC678" s="253"/>
      <c r="AD678" s="255">
        <v>0.1</v>
      </c>
      <c r="AE678" s="252"/>
      <c r="AF678" s="316">
        <f t="shared" ref="AF678:AG682" si="90">+H678+J678+L678+N678+P678+R678+T678+V678+X678+Z678+AB678+AD678</f>
        <v>0.99999999999999989</v>
      </c>
      <c r="AG678" s="317">
        <f t="shared" si="90"/>
        <v>0</v>
      </c>
      <c r="AH678" s="698"/>
    </row>
    <row r="679" spans="1:34" s="78" customFormat="1" ht="36.75" customHeight="1">
      <c r="A679" s="930"/>
      <c r="B679" s="329" t="s">
        <v>436</v>
      </c>
      <c r="C679" s="318" t="s">
        <v>285</v>
      </c>
      <c r="D679" s="319">
        <v>0.2</v>
      </c>
      <c r="E679" s="318" t="s">
        <v>286</v>
      </c>
      <c r="F679" s="331">
        <v>100000000</v>
      </c>
      <c r="G679" s="30" t="s">
        <v>287</v>
      </c>
      <c r="H679" s="252"/>
      <c r="I679" s="253"/>
      <c r="J679" s="252"/>
      <c r="K679" s="254"/>
      <c r="L679" s="255">
        <v>0.1</v>
      </c>
      <c r="M679" s="253"/>
      <c r="N679" s="252">
        <v>0.1</v>
      </c>
      <c r="O679" s="254"/>
      <c r="P679" s="255">
        <v>0.1</v>
      </c>
      <c r="Q679" s="253"/>
      <c r="R679" s="252">
        <v>0.1</v>
      </c>
      <c r="S679" s="254"/>
      <c r="T679" s="255">
        <v>0.1</v>
      </c>
      <c r="U679" s="253"/>
      <c r="V679" s="255">
        <v>0.1</v>
      </c>
      <c r="W679" s="253"/>
      <c r="X679" s="255">
        <v>0.1</v>
      </c>
      <c r="Y679" s="253"/>
      <c r="Z679" s="255">
        <v>0.1</v>
      </c>
      <c r="AA679" s="257"/>
      <c r="AB679" s="255">
        <v>0.1</v>
      </c>
      <c r="AC679" s="253"/>
      <c r="AD679" s="255">
        <v>0.1</v>
      </c>
      <c r="AE679" s="252"/>
      <c r="AF679" s="258">
        <f t="shared" si="90"/>
        <v>0.99999999999999989</v>
      </c>
      <c r="AG679" s="259">
        <f t="shared" si="90"/>
        <v>0</v>
      </c>
      <c r="AH679" s="699"/>
    </row>
    <row r="680" spans="1:34" s="78" customFormat="1" ht="36.75" customHeight="1">
      <c r="A680" s="930"/>
      <c r="B680" s="267" t="s">
        <v>437</v>
      </c>
      <c r="C680" s="318" t="s">
        <v>288</v>
      </c>
      <c r="D680" s="319">
        <v>0.2</v>
      </c>
      <c r="E680" s="318" t="s">
        <v>289</v>
      </c>
      <c r="F680" s="333">
        <v>100000000</v>
      </c>
      <c r="G680" s="30" t="s">
        <v>290</v>
      </c>
      <c r="H680" s="252"/>
      <c r="I680" s="253"/>
      <c r="J680" s="252"/>
      <c r="K680" s="254"/>
      <c r="L680" s="255">
        <v>0.1</v>
      </c>
      <c r="M680" s="253"/>
      <c r="N680" s="252">
        <v>0.1</v>
      </c>
      <c r="O680" s="254"/>
      <c r="P680" s="255">
        <v>0.1</v>
      </c>
      <c r="Q680" s="253"/>
      <c r="R680" s="252">
        <v>0.1</v>
      </c>
      <c r="S680" s="254"/>
      <c r="T680" s="255">
        <v>0.1</v>
      </c>
      <c r="U680" s="253"/>
      <c r="V680" s="255">
        <v>0.1</v>
      </c>
      <c r="W680" s="253"/>
      <c r="X680" s="255">
        <v>0.1</v>
      </c>
      <c r="Y680" s="253"/>
      <c r="Z680" s="255">
        <v>0.1</v>
      </c>
      <c r="AA680" s="257"/>
      <c r="AB680" s="255">
        <v>0.1</v>
      </c>
      <c r="AC680" s="253"/>
      <c r="AD680" s="255">
        <v>0.1</v>
      </c>
      <c r="AE680" s="252"/>
      <c r="AF680" s="258">
        <f t="shared" si="90"/>
        <v>0.99999999999999989</v>
      </c>
      <c r="AG680" s="259">
        <f t="shared" si="90"/>
        <v>0</v>
      </c>
      <c r="AH680" s="699"/>
    </row>
    <row r="681" spans="1:34" s="78" customFormat="1" ht="36.75" customHeight="1">
      <c r="A681" s="930"/>
      <c r="B681" s="267" t="s">
        <v>438</v>
      </c>
      <c r="C681" s="318" t="s">
        <v>291</v>
      </c>
      <c r="D681" s="232">
        <v>0.1</v>
      </c>
      <c r="E681" s="318" t="s">
        <v>292</v>
      </c>
      <c r="F681" s="333">
        <v>400000000</v>
      </c>
      <c r="G681" s="30" t="s">
        <v>293</v>
      </c>
      <c r="H681" s="252"/>
      <c r="I681" s="253"/>
      <c r="J681" s="252"/>
      <c r="K681" s="254"/>
      <c r="L681" s="255">
        <v>0.1</v>
      </c>
      <c r="M681" s="253"/>
      <c r="N681" s="252">
        <v>0.1</v>
      </c>
      <c r="O681" s="254"/>
      <c r="P681" s="255">
        <v>0.1</v>
      </c>
      <c r="Q681" s="253"/>
      <c r="R681" s="252">
        <v>0.1</v>
      </c>
      <c r="S681" s="254"/>
      <c r="T681" s="255">
        <v>0.1</v>
      </c>
      <c r="U681" s="253"/>
      <c r="V681" s="255">
        <v>0.1</v>
      </c>
      <c r="W681" s="253"/>
      <c r="X681" s="255">
        <v>0.1</v>
      </c>
      <c r="Y681" s="253"/>
      <c r="Z681" s="255">
        <v>0.1</v>
      </c>
      <c r="AA681" s="257"/>
      <c r="AB681" s="255">
        <v>0.1</v>
      </c>
      <c r="AC681" s="253"/>
      <c r="AD681" s="255">
        <v>0.1</v>
      </c>
      <c r="AE681" s="252"/>
      <c r="AF681" s="258">
        <f t="shared" si="90"/>
        <v>0.99999999999999989</v>
      </c>
      <c r="AG681" s="259">
        <f t="shared" si="90"/>
        <v>0</v>
      </c>
      <c r="AH681" s="699"/>
    </row>
    <row r="682" spans="1:34" s="78" customFormat="1" ht="36.75" customHeight="1" thickBot="1">
      <c r="A682" s="931"/>
      <c r="B682" s="334" t="s">
        <v>448</v>
      </c>
      <c r="C682" s="325" t="s">
        <v>294</v>
      </c>
      <c r="D682" s="50">
        <v>0.25</v>
      </c>
      <c r="E682" s="325" t="s">
        <v>295</v>
      </c>
      <c r="F682" s="46" t="s">
        <v>296</v>
      </c>
      <c r="G682" s="307" t="s">
        <v>297</v>
      </c>
      <c r="H682" s="252"/>
      <c r="I682" s="253"/>
      <c r="J682" s="252"/>
      <c r="K682" s="254"/>
      <c r="L682" s="255">
        <v>0.1</v>
      </c>
      <c r="M682" s="253"/>
      <c r="N682" s="252">
        <v>0.1</v>
      </c>
      <c r="O682" s="254"/>
      <c r="P682" s="255">
        <v>0.1</v>
      </c>
      <c r="Q682" s="253"/>
      <c r="R682" s="252">
        <v>0.1</v>
      </c>
      <c r="S682" s="254"/>
      <c r="T682" s="255">
        <v>0.1</v>
      </c>
      <c r="U682" s="253"/>
      <c r="V682" s="255">
        <v>0.1</v>
      </c>
      <c r="W682" s="253"/>
      <c r="X682" s="255">
        <v>0.1</v>
      </c>
      <c r="Y682" s="253"/>
      <c r="Z682" s="255">
        <v>0.1</v>
      </c>
      <c r="AA682" s="257"/>
      <c r="AB682" s="255">
        <v>0.1</v>
      </c>
      <c r="AC682" s="253"/>
      <c r="AD682" s="255">
        <v>0.1</v>
      </c>
      <c r="AE682" s="252"/>
      <c r="AF682" s="273">
        <f t="shared" si="90"/>
        <v>0.99999999999999989</v>
      </c>
      <c r="AG682" s="274">
        <f t="shared" si="90"/>
        <v>0</v>
      </c>
      <c r="AH682" s="710"/>
    </row>
    <row r="683" spans="1:34" s="92" customFormat="1" ht="102" customHeight="1" thickBot="1">
      <c r="A683" s="23"/>
      <c r="B683" s="99"/>
      <c r="C683" s="99"/>
      <c r="D683" s="23">
        <f>SUM(D678:D682)</f>
        <v>1</v>
      </c>
      <c r="E683" s="99"/>
      <c r="F683" s="99"/>
      <c r="G683" s="9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20"/>
      <c r="AG683" s="20"/>
      <c r="AH683" s="24"/>
    </row>
    <row r="684" spans="1:34" s="9" customFormat="1" ht="22.5" customHeight="1">
      <c r="A684" s="727" t="s">
        <v>195</v>
      </c>
      <c r="B684" s="728"/>
      <c r="C684" s="729"/>
      <c r="D684" s="727" t="s">
        <v>302</v>
      </c>
      <c r="E684" s="728"/>
      <c r="F684" s="728"/>
      <c r="G684" s="728"/>
      <c r="H684" s="728"/>
      <c r="I684" s="728"/>
      <c r="J684" s="728"/>
      <c r="K684" s="728"/>
      <c r="L684" s="728"/>
      <c r="M684" s="728"/>
      <c r="N684" s="728"/>
      <c r="O684" s="728"/>
      <c r="P684" s="728"/>
      <c r="Q684" s="728"/>
      <c r="R684" s="728"/>
      <c r="S684" s="11"/>
      <c r="T684" s="11"/>
      <c r="U684" s="11"/>
      <c r="V684" s="11"/>
      <c r="W684" s="11"/>
      <c r="X684" s="11"/>
      <c r="Y684" s="11"/>
      <c r="Z684" s="11"/>
      <c r="AA684" s="11"/>
      <c r="AB684" s="11"/>
      <c r="AC684" s="11"/>
      <c r="AD684" s="11"/>
      <c r="AE684" s="11"/>
      <c r="AF684" s="11"/>
      <c r="AG684" s="11"/>
      <c r="AH684" s="673"/>
    </row>
    <row r="685" spans="1:34" s="9" customFormat="1" ht="15.75" customHeight="1" thickBot="1">
      <c r="A685" s="733" t="s">
        <v>22</v>
      </c>
      <c r="B685" s="734"/>
      <c r="C685" s="735"/>
      <c r="D685" s="725" t="s">
        <v>586</v>
      </c>
      <c r="E685" s="726"/>
      <c r="F685" s="726"/>
      <c r="G685" s="736"/>
      <c r="H685" s="12"/>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690"/>
    </row>
    <row r="686" spans="1:34" s="78" customFormat="1" ht="13.5" customHeight="1" thickBot="1">
      <c r="A686" s="737" t="s">
        <v>37</v>
      </c>
      <c r="B686" s="737" t="s">
        <v>35</v>
      </c>
      <c r="C686" s="738" t="s">
        <v>31</v>
      </c>
      <c r="D686" s="738" t="s">
        <v>32</v>
      </c>
      <c r="E686" s="738" t="s">
        <v>33</v>
      </c>
      <c r="F686" s="740" t="s">
        <v>40</v>
      </c>
      <c r="G686" s="738" t="s">
        <v>34</v>
      </c>
      <c r="H686" s="742" t="s">
        <v>2</v>
      </c>
      <c r="I686" s="743"/>
      <c r="J686" s="744" t="s">
        <v>3</v>
      </c>
      <c r="K686" s="744"/>
      <c r="L686" s="742" t="s">
        <v>4</v>
      </c>
      <c r="M686" s="743"/>
      <c r="N686" s="744" t="s">
        <v>5</v>
      </c>
      <c r="O686" s="744"/>
      <c r="P686" s="742" t="s">
        <v>6</v>
      </c>
      <c r="Q686" s="743"/>
      <c r="R686" s="744" t="s">
        <v>7</v>
      </c>
      <c r="S686" s="744"/>
      <c r="T686" s="742" t="s">
        <v>8</v>
      </c>
      <c r="U686" s="743"/>
      <c r="V686" s="744" t="s">
        <v>9</v>
      </c>
      <c r="W686" s="744"/>
      <c r="X686" s="742" t="s">
        <v>10</v>
      </c>
      <c r="Y686" s="743"/>
      <c r="Z686" s="744" t="s">
        <v>11</v>
      </c>
      <c r="AA686" s="744"/>
      <c r="AB686" s="742" t="s">
        <v>12</v>
      </c>
      <c r="AC686" s="743"/>
      <c r="AD686" s="744" t="s">
        <v>13</v>
      </c>
      <c r="AE686" s="744"/>
      <c r="AF686" s="745" t="s">
        <v>20</v>
      </c>
      <c r="AG686" s="745" t="s">
        <v>21</v>
      </c>
      <c r="AH686" s="747" t="s">
        <v>27</v>
      </c>
    </row>
    <row r="687" spans="1:34" s="78" customFormat="1" ht="25.5" customHeight="1" thickBot="1">
      <c r="A687" s="737"/>
      <c r="B687" s="737"/>
      <c r="C687" s="739"/>
      <c r="D687" s="739"/>
      <c r="E687" s="739"/>
      <c r="F687" s="741"/>
      <c r="G687" s="739"/>
      <c r="H687" s="26" t="s">
        <v>23</v>
      </c>
      <c r="I687" s="27" t="s">
        <v>24</v>
      </c>
      <c r="J687" s="26" t="s">
        <v>23</v>
      </c>
      <c r="K687" s="27" t="s">
        <v>24</v>
      </c>
      <c r="L687" s="26" t="s">
        <v>23</v>
      </c>
      <c r="M687" s="27" t="s">
        <v>24</v>
      </c>
      <c r="N687" s="26" t="s">
        <v>23</v>
      </c>
      <c r="O687" s="27" t="s">
        <v>24</v>
      </c>
      <c r="P687" s="26" t="s">
        <v>23</v>
      </c>
      <c r="Q687" s="27" t="s">
        <v>24</v>
      </c>
      <c r="R687" s="26" t="s">
        <v>23</v>
      </c>
      <c r="S687" s="27" t="s">
        <v>24</v>
      </c>
      <c r="T687" s="26" t="s">
        <v>23</v>
      </c>
      <c r="U687" s="27" t="s">
        <v>24</v>
      </c>
      <c r="V687" s="26" t="s">
        <v>23</v>
      </c>
      <c r="W687" s="27" t="s">
        <v>24</v>
      </c>
      <c r="X687" s="26" t="s">
        <v>23</v>
      </c>
      <c r="Y687" s="27" t="s">
        <v>24</v>
      </c>
      <c r="Z687" s="26" t="s">
        <v>23</v>
      </c>
      <c r="AA687" s="27" t="s">
        <v>24</v>
      </c>
      <c r="AB687" s="26" t="s">
        <v>23</v>
      </c>
      <c r="AC687" s="27" t="s">
        <v>24</v>
      </c>
      <c r="AD687" s="26" t="s">
        <v>23</v>
      </c>
      <c r="AE687" s="27" t="s">
        <v>24</v>
      </c>
      <c r="AF687" s="746"/>
      <c r="AG687" s="746"/>
      <c r="AH687" s="748"/>
    </row>
    <row r="688" spans="1:34" s="78" customFormat="1" ht="36.75" customHeight="1">
      <c r="A688" s="1014">
        <v>0.15</v>
      </c>
      <c r="B688" s="41" t="s">
        <v>451</v>
      </c>
      <c r="C688" s="311" t="s">
        <v>304</v>
      </c>
      <c r="D688" s="49">
        <v>0.4</v>
      </c>
      <c r="E688" s="311" t="s">
        <v>305</v>
      </c>
      <c r="F688" s="331">
        <v>40000000</v>
      </c>
      <c r="G688" s="332" t="s">
        <v>306</v>
      </c>
      <c r="H688" s="252"/>
      <c r="I688" s="253"/>
      <c r="J688" s="252"/>
      <c r="K688" s="254"/>
      <c r="L688" s="255"/>
      <c r="M688" s="253"/>
      <c r="N688" s="252">
        <v>0.111</v>
      </c>
      <c r="O688" s="254"/>
      <c r="P688" s="255">
        <v>0.111</v>
      </c>
      <c r="Q688" s="253"/>
      <c r="R688" s="252">
        <v>0.111</v>
      </c>
      <c r="S688" s="254"/>
      <c r="T688" s="255">
        <v>0.111</v>
      </c>
      <c r="U688" s="253"/>
      <c r="V688" s="255">
        <v>0.111</v>
      </c>
      <c r="W688" s="253"/>
      <c r="X688" s="255">
        <v>0.111</v>
      </c>
      <c r="Y688" s="253"/>
      <c r="Z688" s="255">
        <v>0.111</v>
      </c>
      <c r="AA688" s="257"/>
      <c r="AB688" s="255">
        <v>0.111</v>
      </c>
      <c r="AC688" s="253"/>
      <c r="AD688" s="255">
        <v>0.111</v>
      </c>
      <c r="AE688" s="252"/>
      <c r="AF688" s="316">
        <f t="shared" ref="AF688:AG690" si="91">+H688+J688+L688+N688+P688+R688+T688+V688+X688+Z688+AB688+AD688</f>
        <v>0.999</v>
      </c>
      <c r="AG688" s="317">
        <f t="shared" si="91"/>
        <v>0</v>
      </c>
      <c r="AH688" s="698"/>
    </row>
    <row r="689" spans="1:34" s="78" customFormat="1" ht="36.75" customHeight="1">
      <c r="A689" s="1015"/>
      <c r="B689" s="28" t="s">
        <v>439</v>
      </c>
      <c r="C689" s="318" t="s">
        <v>307</v>
      </c>
      <c r="D689" s="232">
        <v>0.3</v>
      </c>
      <c r="E689" s="318" t="s">
        <v>308</v>
      </c>
      <c r="F689" s="333">
        <v>100000000</v>
      </c>
      <c r="G689" s="335" t="s">
        <v>309</v>
      </c>
      <c r="H689" s="252"/>
      <c r="I689" s="253"/>
      <c r="J689" s="252"/>
      <c r="K689" s="254"/>
      <c r="L689" s="255">
        <v>0.1</v>
      </c>
      <c r="M689" s="253"/>
      <c r="N689" s="252">
        <v>0.1</v>
      </c>
      <c r="O689" s="254"/>
      <c r="P689" s="255">
        <v>0.1</v>
      </c>
      <c r="Q689" s="253"/>
      <c r="R689" s="252">
        <v>0.1</v>
      </c>
      <c r="S689" s="254"/>
      <c r="T689" s="255">
        <v>0.1</v>
      </c>
      <c r="U689" s="253"/>
      <c r="V689" s="255">
        <v>0.1</v>
      </c>
      <c r="W689" s="253"/>
      <c r="X689" s="255">
        <v>0.1</v>
      </c>
      <c r="Y689" s="253"/>
      <c r="Z689" s="255">
        <v>0.1</v>
      </c>
      <c r="AA689" s="257"/>
      <c r="AB689" s="255">
        <v>0.1</v>
      </c>
      <c r="AC689" s="253"/>
      <c r="AD689" s="255">
        <v>0.1</v>
      </c>
      <c r="AE689" s="252"/>
      <c r="AF689" s="258">
        <f t="shared" si="91"/>
        <v>0.99999999999999989</v>
      </c>
      <c r="AG689" s="259">
        <f t="shared" si="91"/>
        <v>0</v>
      </c>
      <c r="AH689" s="699"/>
    </row>
    <row r="690" spans="1:34" s="78" customFormat="1" ht="36.75" customHeight="1" thickBot="1">
      <c r="A690" s="1016"/>
      <c r="B690" s="336" t="s">
        <v>440</v>
      </c>
      <c r="C690" s="325" t="s">
        <v>310</v>
      </c>
      <c r="D690" s="50">
        <v>0.3</v>
      </c>
      <c r="E690" s="325" t="s">
        <v>311</v>
      </c>
      <c r="F690" s="337">
        <v>30000000</v>
      </c>
      <c r="G690" s="307" t="s">
        <v>312</v>
      </c>
      <c r="H690" s="252"/>
      <c r="I690" s="253"/>
      <c r="J690" s="252"/>
      <c r="K690" s="254"/>
      <c r="L690" s="255">
        <v>0.1</v>
      </c>
      <c r="M690" s="253"/>
      <c r="N690" s="252">
        <v>0.1</v>
      </c>
      <c r="O690" s="254"/>
      <c r="P690" s="255">
        <v>0.1</v>
      </c>
      <c r="Q690" s="253"/>
      <c r="R690" s="252">
        <v>0.1</v>
      </c>
      <c r="S690" s="254"/>
      <c r="T690" s="255">
        <v>0.1</v>
      </c>
      <c r="U690" s="253"/>
      <c r="V690" s="255">
        <v>0.1</v>
      </c>
      <c r="W690" s="253"/>
      <c r="X690" s="255">
        <v>0.1</v>
      </c>
      <c r="Y690" s="253"/>
      <c r="Z690" s="255">
        <v>0.1</v>
      </c>
      <c r="AA690" s="257"/>
      <c r="AB690" s="255">
        <v>0.1</v>
      </c>
      <c r="AC690" s="253"/>
      <c r="AD690" s="255">
        <v>0.1</v>
      </c>
      <c r="AE690" s="252"/>
      <c r="AF690" s="258">
        <f t="shared" si="91"/>
        <v>0.99999999999999989</v>
      </c>
      <c r="AG690" s="259">
        <f t="shared" si="91"/>
        <v>0</v>
      </c>
      <c r="AH690" s="699"/>
    </row>
    <row r="691" spans="1:34" s="92" customFormat="1" ht="102" customHeight="1" thickBot="1">
      <c r="A691" s="23"/>
      <c r="B691" s="99"/>
      <c r="C691" s="99"/>
      <c r="D691" s="23">
        <f>SUM(D688:D690)</f>
        <v>1</v>
      </c>
      <c r="E691" s="99"/>
      <c r="F691" s="99"/>
      <c r="G691" s="9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20"/>
      <c r="AG691" s="20"/>
      <c r="AH691" s="24"/>
    </row>
    <row r="692" spans="1:34" s="92" customFormat="1" ht="34.9" customHeight="1">
      <c r="A692" s="727" t="s">
        <v>201</v>
      </c>
      <c r="B692" s="728"/>
      <c r="C692" s="729"/>
      <c r="D692" s="727" t="s">
        <v>523</v>
      </c>
      <c r="E692" s="728"/>
      <c r="F692" s="728"/>
      <c r="G692" s="728"/>
      <c r="H692" s="728"/>
      <c r="I692" s="728"/>
      <c r="J692" s="728"/>
      <c r="K692" s="728"/>
      <c r="L692" s="728"/>
      <c r="M692" s="11"/>
      <c r="N692" s="11"/>
      <c r="O692" s="11"/>
      <c r="P692" s="11"/>
      <c r="Q692" s="11"/>
      <c r="R692" s="11"/>
      <c r="S692" s="11"/>
      <c r="T692" s="11"/>
      <c r="U692" s="11"/>
      <c r="V692" s="11"/>
      <c r="W692" s="11"/>
      <c r="X692" s="11"/>
      <c r="Y692" s="11"/>
      <c r="Z692" s="11"/>
      <c r="AA692" s="11"/>
      <c r="AB692" s="11"/>
      <c r="AC692" s="11"/>
      <c r="AD692" s="11"/>
      <c r="AE692" s="11"/>
      <c r="AF692" s="11"/>
      <c r="AG692" s="11"/>
      <c r="AH692" s="673"/>
    </row>
    <row r="693" spans="1:34" s="92" customFormat="1" ht="28.15" customHeight="1" thickBot="1">
      <c r="A693" s="733" t="s">
        <v>22</v>
      </c>
      <c r="B693" s="734"/>
      <c r="C693" s="735"/>
      <c r="D693" s="559" t="s">
        <v>1386</v>
      </c>
      <c r="E693" s="647"/>
      <c r="F693" s="647"/>
      <c r="G693" s="647"/>
      <c r="H693" s="12"/>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690"/>
    </row>
    <row r="694" spans="1:34" s="92" customFormat="1" ht="50.45" customHeight="1" thickBot="1">
      <c r="A694" s="737" t="s">
        <v>37</v>
      </c>
      <c r="B694" s="737" t="s">
        <v>35</v>
      </c>
      <c r="C694" s="738" t="s">
        <v>31</v>
      </c>
      <c r="D694" s="738" t="s">
        <v>32</v>
      </c>
      <c r="E694" s="738" t="s">
        <v>33</v>
      </c>
      <c r="F694" s="740" t="s">
        <v>40</v>
      </c>
      <c r="G694" s="738" t="s">
        <v>34</v>
      </c>
      <c r="H694" s="742" t="s">
        <v>2</v>
      </c>
      <c r="I694" s="743"/>
      <c r="J694" s="744" t="s">
        <v>3</v>
      </c>
      <c r="K694" s="744"/>
      <c r="L694" s="742" t="s">
        <v>4</v>
      </c>
      <c r="M694" s="743"/>
      <c r="N694" s="744" t="s">
        <v>5</v>
      </c>
      <c r="O694" s="744"/>
      <c r="P694" s="742" t="s">
        <v>6</v>
      </c>
      <c r="Q694" s="743"/>
      <c r="R694" s="744" t="s">
        <v>7</v>
      </c>
      <c r="S694" s="744"/>
      <c r="T694" s="742" t="s">
        <v>8</v>
      </c>
      <c r="U694" s="743"/>
      <c r="V694" s="744" t="s">
        <v>9</v>
      </c>
      <c r="W694" s="744"/>
      <c r="X694" s="742" t="s">
        <v>10</v>
      </c>
      <c r="Y694" s="743"/>
      <c r="Z694" s="744" t="s">
        <v>11</v>
      </c>
      <c r="AA694" s="744"/>
      <c r="AB694" s="742" t="s">
        <v>12</v>
      </c>
      <c r="AC694" s="743"/>
      <c r="AD694" s="744" t="s">
        <v>13</v>
      </c>
      <c r="AE694" s="744"/>
      <c r="AF694" s="745" t="s">
        <v>20</v>
      </c>
      <c r="AG694" s="745" t="s">
        <v>21</v>
      </c>
      <c r="AH694" s="747" t="s">
        <v>27</v>
      </c>
    </row>
    <row r="695" spans="1:34" s="92" customFormat="1" ht="40.9" customHeight="1" thickBot="1">
      <c r="A695" s="737"/>
      <c r="B695" s="737"/>
      <c r="C695" s="739"/>
      <c r="D695" s="739"/>
      <c r="E695" s="739"/>
      <c r="F695" s="741"/>
      <c r="G695" s="739"/>
      <c r="H695" s="26" t="s">
        <v>23</v>
      </c>
      <c r="I695" s="27" t="s">
        <v>24</v>
      </c>
      <c r="J695" s="26" t="s">
        <v>23</v>
      </c>
      <c r="K695" s="27" t="s">
        <v>24</v>
      </c>
      <c r="L695" s="26" t="s">
        <v>23</v>
      </c>
      <c r="M695" s="27" t="s">
        <v>24</v>
      </c>
      <c r="N695" s="26" t="s">
        <v>23</v>
      </c>
      <c r="O695" s="27" t="s">
        <v>24</v>
      </c>
      <c r="P695" s="26" t="s">
        <v>23</v>
      </c>
      <c r="Q695" s="27" t="s">
        <v>24</v>
      </c>
      <c r="R695" s="26" t="s">
        <v>23</v>
      </c>
      <c r="S695" s="27" t="s">
        <v>24</v>
      </c>
      <c r="T695" s="26" t="s">
        <v>23</v>
      </c>
      <c r="U695" s="27" t="s">
        <v>24</v>
      </c>
      <c r="V695" s="26" t="s">
        <v>23</v>
      </c>
      <c r="W695" s="27" t="s">
        <v>24</v>
      </c>
      <c r="X695" s="26" t="s">
        <v>23</v>
      </c>
      <c r="Y695" s="27" t="s">
        <v>24</v>
      </c>
      <c r="Z695" s="26" t="s">
        <v>23</v>
      </c>
      <c r="AA695" s="27" t="s">
        <v>24</v>
      </c>
      <c r="AB695" s="26" t="s">
        <v>23</v>
      </c>
      <c r="AC695" s="27" t="s">
        <v>24</v>
      </c>
      <c r="AD695" s="26" t="s">
        <v>23</v>
      </c>
      <c r="AE695" s="27" t="s">
        <v>24</v>
      </c>
      <c r="AF695" s="746"/>
      <c r="AG695" s="746"/>
      <c r="AH695" s="748"/>
    </row>
    <row r="696" spans="1:34" s="92" customFormat="1" ht="102" customHeight="1">
      <c r="A696" s="929">
        <v>0.3</v>
      </c>
      <c r="B696" s="558" t="s">
        <v>442</v>
      </c>
      <c r="C696" s="287" t="s">
        <v>524</v>
      </c>
      <c r="D696" s="49">
        <v>0.2</v>
      </c>
      <c r="E696" s="288" t="s">
        <v>525</v>
      </c>
      <c r="F696" s="289" t="s">
        <v>526</v>
      </c>
      <c r="G696" s="288" t="s">
        <v>527</v>
      </c>
      <c r="H696" s="290">
        <v>0.16666666666666669</v>
      </c>
      <c r="I696" s="291"/>
      <c r="J696" s="290">
        <v>0.16666666666666669</v>
      </c>
      <c r="K696" s="291"/>
      <c r="L696" s="290">
        <v>0.16666666666666669</v>
      </c>
      <c r="M696" s="291"/>
      <c r="N696" s="290">
        <v>0.16666666666666669</v>
      </c>
      <c r="O696" s="291"/>
      <c r="P696" s="290">
        <v>0.16666666666666669</v>
      </c>
      <c r="Q696" s="291"/>
      <c r="R696" s="290">
        <v>0.16666666666666669</v>
      </c>
      <c r="S696" s="291"/>
      <c r="T696" s="290"/>
      <c r="U696" s="291"/>
      <c r="V696" s="290"/>
      <c r="W696" s="291"/>
      <c r="X696" s="290"/>
      <c r="Y696" s="291"/>
      <c r="Z696" s="290"/>
      <c r="AA696" s="292"/>
      <c r="AB696" s="290"/>
      <c r="AC696" s="291"/>
      <c r="AD696" s="290"/>
      <c r="AE696" s="292"/>
      <c r="AF696" s="81">
        <f>SUM(H696+J696+L696+N696+P696+R696+T696+V696+X696+Z696+AB696+AD696)</f>
        <v>1.0000000000000002</v>
      </c>
      <c r="AG696" s="59">
        <f t="shared" ref="AG696:AG700" si="92">+I696+K696+M696+O696+Q696+S696+U696+W696+Y696+AA696+AC696+AE696</f>
        <v>0</v>
      </c>
      <c r="AH696" s="290"/>
    </row>
    <row r="697" spans="1:34" s="92" customFormat="1" ht="102" customHeight="1">
      <c r="A697" s="930"/>
      <c r="B697" s="293" t="s">
        <v>443</v>
      </c>
      <c r="C697" s="294" t="s">
        <v>528</v>
      </c>
      <c r="D697" s="564">
        <v>0.2</v>
      </c>
      <c r="E697" s="295" t="s">
        <v>529</v>
      </c>
      <c r="F697" s="296" t="s">
        <v>526</v>
      </c>
      <c r="G697" s="295" t="s">
        <v>530</v>
      </c>
      <c r="H697" s="290"/>
      <c r="I697" s="291"/>
      <c r="J697" s="290"/>
      <c r="K697" s="291"/>
      <c r="L697" s="290"/>
      <c r="M697" s="291"/>
      <c r="N697" s="290">
        <v>0.25</v>
      </c>
      <c r="O697" s="291"/>
      <c r="P697" s="290"/>
      <c r="Q697" s="291"/>
      <c r="R697" s="290"/>
      <c r="S697" s="291"/>
      <c r="T697" s="290">
        <v>0.25</v>
      </c>
      <c r="U697" s="291"/>
      <c r="V697" s="290"/>
      <c r="W697" s="291"/>
      <c r="X697" s="290"/>
      <c r="Y697" s="291"/>
      <c r="Z697" s="290">
        <v>0.25</v>
      </c>
      <c r="AA697" s="292"/>
      <c r="AB697" s="290"/>
      <c r="AC697" s="291"/>
      <c r="AD697" s="290">
        <v>0.25</v>
      </c>
      <c r="AE697" s="292"/>
      <c r="AF697" s="81">
        <f>SUM(H697+J697+L697+N697+P697+R697+T697+V697+X697+Z697+AB697+AD697)</f>
        <v>1</v>
      </c>
      <c r="AG697" s="59">
        <f t="shared" si="92"/>
        <v>0</v>
      </c>
      <c r="AH697" s="290"/>
    </row>
    <row r="698" spans="1:34" s="92" customFormat="1" ht="102" customHeight="1">
      <c r="A698" s="930"/>
      <c r="B698" s="297" t="s">
        <v>445</v>
      </c>
      <c r="C698" s="298" t="s">
        <v>531</v>
      </c>
      <c r="D698" s="564">
        <v>0.2</v>
      </c>
      <c r="E698" s="299" t="s">
        <v>532</v>
      </c>
      <c r="F698" s="300" t="s">
        <v>526</v>
      </c>
      <c r="G698" s="299" t="s">
        <v>533</v>
      </c>
      <c r="H698" s="290"/>
      <c r="I698" s="291"/>
      <c r="J698" s="290">
        <v>9.0909090909090912E-2</v>
      </c>
      <c r="K698" s="291"/>
      <c r="L698" s="290">
        <v>9.0909090909090912E-2</v>
      </c>
      <c r="M698" s="291"/>
      <c r="N698" s="290">
        <v>9.0909090909090912E-2</v>
      </c>
      <c r="O698" s="291"/>
      <c r="P698" s="290">
        <v>9.0909090909090912E-2</v>
      </c>
      <c r="Q698" s="291"/>
      <c r="R698" s="290">
        <v>9.0909090909090912E-2</v>
      </c>
      <c r="S698" s="291"/>
      <c r="T698" s="290">
        <v>9.0909090909090912E-2</v>
      </c>
      <c r="U698" s="291"/>
      <c r="V698" s="290">
        <v>9.0909090909090912E-2</v>
      </c>
      <c r="W698" s="291"/>
      <c r="X698" s="290">
        <v>9.0909090909090912E-2</v>
      </c>
      <c r="Y698" s="291"/>
      <c r="Z698" s="290">
        <v>9.0909090909090912E-2</v>
      </c>
      <c r="AA698" s="291"/>
      <c r="AB698" s="290">
        <v>9.0909090909090912E-2</v>
      </c>
      <c r="AC698" s="291"/>
      <c r="AD698" s="290">
        <v>9.0909090909090912E-2</v>
      </c>
      <c r="AE698" s="292"/>
      <c r="AF698" s="81">
        <f>SUM(H698+J698+L698+N698+P698+R698+T698+V698+X698+Z698+AB698+AD698)</f>
        <v>1.0000000000000002</v>
      </c>
      <c r="AG698" s="59">
        <f t="shared" si="92"/>
        <v>0</v>
      </c>
      <c r="AH698" s="290"/>
    </row>
    <row r="699" spans="1:34" s="92" customFormat="1" ht="102" customHeight="1">
      <c r="A699" s="930"/>
      <c r="B699" s="293" t="s">
        <v>444</v>
      </c>
      <c r="C699" s="294" t="s">
        <v>534</v>
      </c>
      <c r="D699" s="564">
        <v>0.2</v>
      </c>
      <c r="E699" s="295" t="s">
        <v>535</v>
      </c>
      <c r="F699" s="296" t="s">
        <v>526</v>
      </c>
      <c r="G699" s="295" t="s">
        <v>536</v>
      </c>
      <c r="H699" s="290"/>
      <c r="I699" s="291"/>
      <c r="J699" s="290"/>
      <c r="K699" s="291"/>
      <c r="L699" s="290"/>
      <c r="M699" s="291"/>
      <c r="N699" s="290">
        <v>0.25</v>
      </c>
      <c r="O699" s="291"/>
      <c r="P699" s="290"/>
      <c r="Q699" s="291"/>
      <c r="R699" s="290"/>
      <c r="S699" s="291"/>
      <c r="T699" s="290">
        <v>0.25</v>
      </c>
      <c r="U699" s="291"/>
      <c r="V699" s="290"/>
      <c r="W699" s="291"/>
      <c r="X699" s="290"/>
      <c r="Y699" s="291"/>
      <c r="Z699" s="290">
        <v>0.25</v>
      </c>
      <c r="AA699" s="292"/>
      <c r="AB699" s="290"/>
      <c r="AC699" s="291"/>
      <c r="AD699" s="290">
        <v>0.25</v>
      </c>
      <c r="AE699" s="292"/>
      <c r="AF699" s="81">
        <f>SUM(H699+J699+L699+N699+P699+R699+T699+V699+X699+Z699+AB699+AD699)</f>
        <v>1</v>
      </c>
      <c r="AG699" s="59">
        <f t="shared" si="92"/>
        <v>0</v>
      </c>
      <c r="AH699" s="290"/>
    </row>
    <row r="700" spans="1:34" s="92" customFormat="1" ht="102" customHeight="1" thickBot="1">
      <c r="A700" s="931"/>
      <c r="B700" s="293" t="s">
        <v>452</v>
      </c>
      <c r="C700" s="294" t="s">
        <v>537</v>
      </c>
      <c r="D700" s="50">
        <v>0.2</v>
      </c>
      <c r="E700" s="295" t="s">
        <v>538</v>
      </c>
      <c r="F700" s="296" t="s">
        <v>526</v>
      </c>
      <c r="G700" s="295" t="s">
        <v>539</v>
      </c>
      <c r="H700" s="290"/>
      <c r="I700" s="291"/>
      <c r="J700" s="290"/>
      <c r="K700" s="291"/>
      <c r="L700" s="290"/>
      <c r="M700" s="291"/>
      <c r="N700" s="290">
        <v>0.25</v>
      </c>
      <c r="O700" s="291"/>
      <c r="P700" s="290"/>
      <c r="Q700" s="291"/>
      <c r="R700" s="290"/>
      <c r="S700" s="291"/>
      <c r="T700" s="290">
        <v>0.25</v>
      </c>
      <c r="U700" s="291"/>
      <c r="V700" s="290"/>
      <c r="W700" s="291"/>
      <c r="X700" s="290"/>
      <c r="Y700" s="291"/>
      <c r="Z700" s="290">
        <v>0.25</v>
      </c>
      <c r="AA700" s="292"/>
      <c r="AB700" s="290"/>
      <c r="AC700" s="291"/>
      <c r="AD700" s="290">
        <v>0.25</v>
      </c>
      <c r="AE700" s="292"/>
      <c r="AF700" s="81">
        <f t="shared" ref="AF700" si="93">+H700+J700+L700+N700+P700+R700+T700+V700+X700+Z700+AB700+AD700</f>
        <v>1</v>
      </c>
      <c r="AG700" s="59">
        <f t="shared" si="92"/>
        <v>0</v>
      </c>
      <c r="AH700" s="290"/>
    </row>
    <row r="701" spans="1:34" s="92" customFormat="1" ht="102" customHeight="1" thickBot="1">
      <c r="A701" s="23">
        <f>+A696+A688+A678+A669</f>
        <v>1</v>
      </c>
      <c r="B701" s="99"/>
      <c r="C701" s="99"/>
      <c r="D701" s="23"/>
      <c r="E701" s="99"/>
      <c r="F701" s="99"/>
      <c r="G701" s="9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20"/>
      <c r="AG701" s="20"/>
      <c r="AH701" s="24"/>
    </row>
    <row r="702" spans="1:34" s="2" customFormat="1" ht="65.25" customHeight="1" thickBot="1">
      <c r="A702" s="820"/>
      <c r="B702" s="821"/>
      <c r="C702" s="826" t="s">
        <v>41</v>
      </c>
      <c r="D702" s="827"/>
      <c r="E702" s="827"/>
      <c r="F702" s="827"/>
      <c r="G702" s="827"/>
      <c r="H702" s="827"/>
      <c r="I702" s="827"/>
      <c r="J702" s="827"/>
      <c r="K702" s="827"/>
      <c r="L702" s="827"/>
      <c r="M702" s="827"/>
      <c r="N702" s="827"/>
      <c r="O702" s="827"/>
      <c r="P702" s="827"/>
      <c r="Q702" s="827"/>
      <c r="R702" s="827"/>
      <c r="S702" s="827"/>
      <c r="T702" s="827"/>
      <c r="U702" s="827"/>
      <c r="V702" s="827"/>
      <c r="W702" s="827"/>
      <c r="X702" s="827"/>
      <c r="Y702" s="827"/>
      <c r="Z702" s="827"/>
      <c r="AA702" s="827"/>
      <c r="AB702" s="827"/>
      <c r="AC702" s="827"/>
      <c r="AD702" s="827"/>
      <c r="AE702" s="827"/>
      <c r="AF702" s="827"/>
      <c r="AG702" s="827"/>
      <c r="AH702" s="828"/>
    </row>
    <row r="703" spans="1:34" s="2" customFormat="1" ht="17.25" customHeight="1" thickBot="1">
      <c r="A703" s="822"/>
      <c r="B703" s="823"/>
      <c r="C703" s="650" t="s">
        <v>30</v>
      </c>
      <c r="D703" s="14"/>
      <c r="E703" s="653"/>
      <c r="F703" s="654"/>
      <c r="G703" s="654"/>
      <c r="H703" s="14"/>
      <c r="I703" s="15"/>
      <c r="J703" s="16"/>
      <c r="K703" s="16"/>
      <c r="L703" s="16"/>
      <c r="M703" s="16"/>
      <c r="N703" s="16"/>
      <c r="O703" s="16"/>
      <c r="P703" s="16"/>
      <c r="Q703" s="16"/>
      <c r="R703" s="16"/>
      <c r="S703" s="17"/>
      <c r="T703" s="829" t="s">
        <v>39</v>
      </c>
      <c r="U703" s="830"/>
      <c r="V703" s="830"/>
      <c r="W703" s="830"/>
      <c r="X703" s="830"/>
      <c r="Y703" s="830"/>
      <c r="Z703" s="830"/>
      <c r="AA703" s="830"/>
      <c r="AB703" s="830"/>
      <c r="AC703" s="830"/>
      <c r="AD703" s="830"/>
      <c r="AE703" s="830"/>
      <c r="AF703" s="830"/>
      <c r="AG703" s="830"/>
      <c r="AH703" s="831"/>
    </row>
    <row r="704" spans="1:34" s="2" customFormat="1" ht="15" customHeight="1" thickBot="1">
      <c r="A704" s="824"/>
      <c r="B704" s="825"/>
      <c r="C704" s="829" t="s">
        <v>36</v>
      </c>
      <c r="D704" s="830"/>
      <c r="E704" s="830"/>
      <c r="F704" s="830"/>
      <c r="G704" s="830"/>
      <c r="H704" s="830"/>
      <c r="I704" s="830"/>
      <c r="J704" s="830"/>
      <c r="K704" s="830"/>
      <c r="L704" s="830"/>
      <c r="M704" s="830"/>
      <c r="N704" s="830"/>
      <c r="O704" s="830"/>
      <c r="P704" s="830"/>
      <c r="Q704" s="830"/>
      <c r="R704" s="830"/>
      <c r="S704" s="830"/>
      <c r="T704" s="830"/>
      <c r="U704" s="830"/>
      <c r="V704" s="830"/>
      <c r="W704" s="830"/>
      <c r="X704" s="830"/>
      <c r="Y704" s="830"/>
      <c r="Z704" s="830"/>
      <c r="AA704" s="830"/>
      <c r="AB704" s="830"/>
      <c r="AC704" s="830"/>
      <c r="AD704" s="830"/>
      <c r="AE704" s="830"/>
      <c r="AF704" s="830"/>
      <c r="AG704" s="830"/>
      <c r="AH704" s="831"/>
    </row>
    <row r="705" spans="1:34" s="8" customFormat="1" ht="27" customHeight="1" thickBot="1">
      <c r="A705" s="6"/>
      <c r="B705" s="6"/>
      <c r="C705" s="651"/>
      <c r="D705" s="6"/>
      <c r="E705" s="651"/>
      <c r="F705" s="655"/>
      <c r="G705" s="655"/>
      <c r="H705" s="7"/>
      <c r="I705" s="7"/>
      <c r="J705" s="7"/>
      <c r="K705" s="7"/>
      <c r="AH705" s="689"/>
    </row>
    <row r="706" spans="1:34" s="8" customFormat="1" ht="15">
      <c r="A706" s="832" t="s">
        <v>29</v>
      </c>
      <c r="B706" s="833"/>
      <c r="C706" s="834" t="s">
        <v>14</v>
      </c>
      <c r="D706" s="835"/>
      <c r="E706" s="835"/>
      <c r="F706" s="835"/>
      <c r="G706" s="835"/>
      <c r="H706" s="835"/>
      <c r="I706" s="836"/>
      <c r="J706" s="1082" t="s">
        <v>460</v>
      </c>
      <c r="K706" s="1083"/>
      <c r="L706" s="1083"/>
      <c r="M706" s="1083"/>
      <c r="N706" s="1083"/>
      <c r="O706" s="1083"/>
      <c r="P706" s="1083"/>
      <c r="Q706" s="1083"/>
      <c r="R706" s="1083"/>
      <c r="S706" s="1083"/>
      <c r="T706" s="1083"/>
      <c r="U706" s="1083"/>
      <c r="V706" s="1083"/>
      <c r="W706" s="1083"/>
      <c r="X706" s="1083"/>
      <c r="Y706" s="1083"/>
      <c r="Z706" s="1083"/>
      <c r="AA706" s="1083"/>
      <c r="AB706" s="1083"/>
      <c r="AC706" s="1083"/>
      <c r="AD706" s="1083"/>
      <c r="AE706" s="1083"/>
      <c r="AF706" s="1083"/>
      <c r="AG706" s="1083"/>
      <c r="AH706" s="1084"/>
    </row>
    <row r="707" spans="1:34" s="8" customFormat="1" ht="15">
      <c r="A707" s="840">
        <v>2015</v>
      </c>
      <c r="B707" s="841"/>
      <c r="C707" s="844" t="s">
        <v>0</v>
      </c>
      <c r="D707" s="845"/>
      <c r="E707" s="845"/>
      <c r="F707" s="845"/>
      <c r="G707" s="845"/>
      <c r="H707" s="845"/>
      <c r="I707" s="846"/>
      <c r="J707" s="1028" t="s">
        <v>589</v>
      </c>
      <c r="K707" s="1029"/>
      <c r="L707" s="1029"/>
      <c r="M707" s="1029"/>
      <c r="N707" s="1029"/>
      <c r="O707" s="1029"/>
      <c r="P707" s="1029"/>
      <c r="Q707" s="1029"/>
      <c r="R707" s="1029"/>
      <c r="S707" s="1029"/>
      <c r="T707" s="1029"/>
      <c r="U707" s="1029"/>
      <c r="V707" s="1029"/>
      <c r="W707" s="1029"/>
      <c r="X707" s="1029"/>
      <c r="Y707" s="1029"/>
      <c r="Z707" s="1029"/>
      <c r="AA707" s="1029"/>
      <c r="AB707" s="1029"/>
      <c r="AC707" s="1029"/>
      <c r="AD707" s="1029"/>
      <c r="AE707" s="1029"/>
      <c r="AF707" s="1029"/>
      <c r="AG707" s="1029"/>
      <c r="AH707" s="1085"/>
    </row>
    <row r="708" spans="1:34" s="8" customFormat="1" ht="15.75" thickBot="1">
      <c r="A708" s="842"/>
      <c r="B708" s="843"/>
      <c r="C708" s="850" t="s">
        <v>1</v>
      </c>
      <c r="D708" s="851"/>
      <c r="E708" s="851"/>
      <c r="F708" s="851"/>
      <c r="G708" s="851"/>
      <c r="H708" s="851"/>
      <c r="I708" s="852"/>
      <c r="J708" s="1086" t="s">
        <v>590</v>
      </c>
      <c r="K708" s="1087"/>
      <c r="L708" s="1087"/>
      <c r="M708" s="1087"/>
      <c r="N708" s="1087"/>
      <c r="O708" s="1087"/>
      <c r="P708" s="1087"/>
      <c r="Q708" s="1087"/>
      <c r="R708" s="1087"/>
      <c r="S708" s="1087"/>
      <c r="T708" s="1087"/>
      <c r="U708" s="1087"/>
      <c r="V708" s="1087"/>
      <c r="W708" s="1087"/>
      <c r="X708" s="1087"/>
      <c r="Y708" s="1087"/>
      <c r="Z708" s="1087"/>
      <c r="AA708" s="1087"/>
      <c r="AB708" s="1087"/>
      <c r="AC708" s="1087"/>
      <c r="AD708" s="1087"/>
      <c r="AE708" s="1087"/>
      <c r="AF708" s="1087"/>
      <c r="AG708" s="1087"/>
      <c r="AH708" s="1088"/>
    </row>
    <row r="709" spans="1:34" s="9" customFormat="1" ht="25.5" customHeight="1" thickBot="1">
      <c r="C709" s="78"/>
      <c r="E709" s="78"/>
      <c r="F709" s="78"/>
      <c r="G709" s="78"/>
      <c r="AH709" s="581"/>
    </row>
    <row r="710" spans="1:34" s="8" customFormat="1" ht="15.75" customHeight="1">
      <c r="A710" s="856" t="s">
        <v>26</v>
      </c>
      <c r="B710" s="859" t="s">
        <v>19</v>
      </c>
      <c r="C710" s="860"/>
      <c r="D710" s="1089" t="s">
        <v>543</v>
      </c>
      <c r="E710" s="1090"/>
      <c r="F710" s="1090"/>
      <c r="G710" s="1090"/>
      <c r="H710" s="1090"/>
      <c r="I710" s="1090"/>
      <c r="J710" s="1090"/>
      <c r="K710" s="1090"/>
      <c r="L710" s="1090"/>
      <c r="M710" s="1090"/>
      <c r="N710" s="1090"/>
      <c r="O710" s="1090"/>
      <c r="P710" s="1090"/>
      <c r="Q710" s="1090"/>
      <c r="R710" s="1090"/>
      <c r="S710" s="1091"/>
      <c r="T710" s="864" t="s">
        <v>25</v>
      </c>
      <c r="U710" s="865"/>
      <c r="V710" s="866"/>
      <c r="W710" s="873" t="s">
        <v>28</v>
      </c>
      <c r="X710" s="874"/>
      <c r="Y710" s="1092" t="s">
        <v>265</v>
      </c>
      <c r="Z710" s="1093"/>
      <c r="AA710" s="1093"/>
      <c r="AB710" s="1093"/>
      <c r="AC710" s="1093"/>
      <c r="AD710" s="1093"/>
      <c r="AE710" s="1093"/>
      <c r="AF710" s="1093"/>
      <c r="AG710" s="1093"/>
      <c r="AH710" s="1094"/>
    </row>
    <row r="711" spans="1:34" s="8" customFormat="1" ht="15.75" customHeight="1">
      <c r="A711" s="857"/>
      <c r="B711" s="883" t="s">
        <v>15</v>
      </c>
      <c r="C711" s="884"/>
      <c r="D711" s="1098" t="s">
        <v>544</v>
      </c>
      <c r="E711" s="1099"/>
      <c r="F711" s="1099"/>
      <c r="G711" s="1099"/>
      <c r="H711" s="1099"/>
      <c r="I711" s="1099"/>
      <c r="J711" s="1099"/>
      <c r="K711" s="1099"/>
      <c r="L711" s="1099"/>
      <c r="M711" s="1099"/>
      <c r="N711" s="1099"/>
      <c r="O711" s="1099"/>
      <c r="P711" s="1099"/>
      <c r="Q711" s="1099"/>
      <c r="R711" s="1099"/>
      <c r="S711" s="1100"/>
      <c r="T711" s="867"/>
      <c r="U711" s="868"/>
      <c r="V711" s="869"/>
      <c r="W711" s="875"/>
      <c r="X711" s="876"/>
      <c r="Y711" s="1095"/>
      <c r="Z711" s="1096"/>
      <c r="AA711" s="1096"/>
      <c r="AB711" s="1096"/>
      <c r="AC711" s="1096"/>
      <c r="AD711" s="1096"/>
      <c r="AE711" s="1096"/>
      <c r="AF711" s="1096"/>
      <c r="AG711" s="1096"/>
      <c r="AH711" s="1097"/>
    </row>
    <row r="712" spans="1:34" s="8" customFormat="1" ht="15.75" customHeight="1">
      <c r="A712" s="857"/>
      <c r="B712" s="883" t="s">
        <v>16</v>
      </c>
      <c r="C712" s="884"/>
      <c r="D712" s="1098" t="s">
        <v>545</v>
      </c>
      <c r="E712" s="1099"/>
      <c r="F712" s="1099"/>
      <c r="G712" s="1099"/>
      <c r="H712" s="1099"/>
      <c r="I712" s="1099"/>
      <c r="J712" s="1099"/>
      <c r="K712" s="1099"/>
      <c r="L712" s="1099"/>
      <c r="M712" s="1099"/>
      <c r="N712" s="1099"/>
      <c r="O712" s="1099"/>
      <c r="P712" s="1099"/>
      <c r="Q712" s="1099"/>
      <c r="R712" s="1099"/>
      <c r="S712" s="1100"/>
      <c r="T712" s="867"/>
      <c r="U712" s="868"/>
      <c r="V712" s="869"/>
      <c r="W712" s="888" t="s">
        <v>17</v>
      </c>
      <c r="X712" s="889"/>
      <c r="Y712" s="1116" t="s">
        <v>591</v>
      </c>
      <c r="Z712" s="1117"/>
      <c r="AA712" s="1117"/>
      <c r="AB712" s="1117"/>
      <c r="AC712" s="1117"/>
      <c r="AD712" s="1117"/>
      <c r="AE712" s="1117"/>
      <c r="AF712" s="1117"/>
      <c r="AG712" s="1117"/>
      <c r="AH712" s="1118"/>
    </row>
    <row r="713" spans="1:34" s="8" customFormat="1" ht="22.5" customHeight="1" thickBot="1">
      <c r="A713" s="858"/>
      <c r="B713" s="898" t="s">
        <v>18</v>
      </c>
      <c r="C713" s="899"/>
      <c r="D713" s="1107" t="s">
        <v>585</v>
      </c>
      <c r="E713" s="1108"/>
      <c r="F713" s="1108"/>
      <c r="G713" s="1108"/>
      <c r="H713" s="1108"/>
      <c r="I713" s="1108"/>
      <c r="J713" s="1108"/>
      <c r="K713" s="1108"/>
      <c r="L713" s="1108"/>
      <c r="M713" s="1108"/>
      <c r="N713" s="1108"/>
      <c r="O713" s="1108"/>
      <c r="P713" s="1108"/>
      <c r="Q713" s="1108"/>
      <c r="R713" s="1108"/>
      <c r="S713" s="1109"/>
      <c r="T713" s="870"/>
      <c r="U713" s="871"/>
      <c r="V713" s="872"/>
      <c r="W713" s="890"/>
      <c r="X713" s="891"/>
      <c r="Y713" s="1119"/>
      <c r="Z713" s="1120"/>
      <c r="AA713" s="1120"/>
      <c r="AB713" s="1120"/>
      <c r="AC713" s="1120"/>
      <c r="AD713" s="1120"/>
      <c r="AE713" s="1120"/>
      <c r="AF713" s="1120"/>
      <c r="AG713" s="1120"/>
      <c r="AH713" s="1121"/>
    </row>
    <row r="714" spans="1:34" s="92" customFormat="1" ht="39.75" customHeight="1" thickBot="1">
      <c r="A714" s="23"/>
      <c r="B714" s="99"/>
      <c r="C714" s="99"/>
      <c r="D714" s="23"/>
      <c r="E714" s="99"/>
      <c r="F714" s="99"/>
      <c r="G714" s="9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20"/>
      <c r="AG714" s="20"/>
      <c r="AH714" s="24"/>
    </row>
    <row r="715" spans="1:34" s="9" customFormat="1" ht="15.75" customHeight="1">
      <c r="A715" s="727" t="s">
        <v>183</v>
      </c>
      <c r="B715" s="728"/>
      <c r="C715" s="729"/>
      <c r="D715" s="727" t="s">
        <v>592</v>
      </c>
      <c r="E715" s="728"/>
      <c r="F715" s="728"/>
      <c r="G715" s="728"/>
      <c r="H715" s="728"/>
      <c r="I715" s="728"/>
      <c r="J715" s="728"/>
      <c r="K715" s="728"/>
      <c r="L715" s="728"/>
      <c r="M715" s="728"/>
      <c r="N715" s="728"/>
      <c r="O715" s="11"/>
      <c r="P715" s="11"/>
      <c r="Q715" s="11"/>
      <c r="R715" s="11"/>
      <c r="S715" s="11"/>
      <c r="T715" s="11"/>
      <c r="U715" s="11"/>
      <c r="V715" s="11"/>
      <c r="W715" s="11"/>
      <c r="X715" s="11"/>
      <c r="Y715" s="11"/>
      <c r="Z715" s="11"/>
      <c r="AA715" s="11"/>
      <c r="AB715" s="11"/>
      <c r="AC715" s="11"/>
      <c r="AD715" s="11"/>
      <c r="AE715" s="11"/>
      <c r="AF715" s="11"/>
      <c r="AG715" s="11"/>
      <c r="AH715" s="673"/>
    </row>
    <row r="716" spans="1:34" s="9" customFormat="1" ht="30.75" customHeight="1" thickBot="1">
      <c r="A716" s="733" t="s">
        <v>22</v>
      </c>
      <c r="B716" s="734"/>
      <c r="C716" s="735"/>
      <c r="D716" s="725" t="s">
        <v>593</v>
      </c>
      <c r="E716" s="726"/>
      <c r="F716" s="726"/>
      <c r="G716" s="726"/>
      <c r="H716" s="726"/>
      <c r="I716" s="726"/>
      <c r="J716" s="726"/>
      <c r="K716" s="726"/>
      <c r="L716" s="726"/>
      <c r="M716" s="726"/>
      <c r="N716" s="13"/>
      <c r="O716" s="13"/>
      <c r="P716" s="13"/>
      <c r="Q716" s="13"/>
      <c r="R716" s="13"/>
      <c r="S716" s="13"/>
      <c r="T716" s="13"/>
      <c r="U716" s="13"/>
      <c r="V716" s="13"/>
      <c r="W716" s="13"/>
      <c r="X716" s="13"/>
      <c r="Y716" s="13"/>
      <c r="Z716" s="13"/>
      <c r="AA716" s="13"/>
      <c r="AB716" s="13"/>
      <c r="AC716" s="13"/>
      <c r="AD716" s="13"/>
      <c r="AE716" s="13"/>
      <c r="AF716" s="13"/>
      <c r="AG716" s="13"/>
      <c r="AH716" s="690"/>
    </row>
    <row r="717" spans="1:34" s="78" customFormat="1" ht="13.5" customHeight="1" thickBot="1">
      <c r="A717" s="737" t="s">
        <v>37</v>
      </c>
      <c r="B717" s="737" t="s">
        <v>35</v>
      </c>
      <c r="C717" s="738" t="s">
        <v>31</v>
      </c>
      <c r="D717" s="738" t="s">
        <v>32</v>
      </c>
      <c r="E717" s="738" t="s">
        <v>33</v>
      </c>
      <c r="F717" s="740" t="s">
        <v>40</v>
      </c>
      <c r="G717" s="738" t="s">
        <v>34</v>
      </c>
      <c r="H717" s="742" t="s">
        <v>2</v>
      </c>
      <c r="I717" s="743"/>
      <c r="J717" s="744" t="s">
        <v>3</v>
      </c>
      <c r="K717" s="744"/>
      <c r="L717" s="742" t="s">
        <v>4</v>
      </c>
      <c r="M717" s="743"/>
      <c r="N717" s="744" t="s">
        <v>5</v>
      </c>
      <c r="O717" s="744"/>
      <c r="P717" s="742" t="s">
        <v>6</v>
      </c>
      <c r="Q717" s="743"/>
      <c r="R717" s="744" t="s">
        <v>7</v>
      </c>
      <c r="S717" s="744"/>
      <c r="T717" s="742" t="s">
        <v>8</v>
      </c>
      <c r="U717" s="743"/>
      <c r="V717" s="744" t="s">
        <v>9</v>
      </c>
      <c r="W717" s="744"/>
      <c r="X717" s="742" t="s">
        <v>10</v>
      </c>
      <c r="Y717" s="743"/>
      <c r="Z717" s="744" t="s">
        <v>11</v>
      </c>
      <c r="AA717" s="744"/>
      <c r="AB717" s="742" t="s">
        <v>12</v>
      </c>
      <c r="AC717" s="743"/>
      <c r="AD717" s="744" t="s">
        <v>13</v>
      </c>
      <c r="AE717" s="744"/>
      <c r="AF717" s="745" t="s">
        <v>20</v>
      </c>
      <c r="AG717" s="745" t="s">
        <v>21</v>
      </c>
      <c r="AH717" s="747" t="s">
        <v>27</v>
      </c>
    </row>
    <row r="718" spans="1:34" s="78" customFormat="1" ht="25.5" customHeight="1" thickBot="1">
      <c r="A718" s="819"/>
      <c r="B718" s="819"/>
      <c r="C718" s="739"/>
      <c r="D718" s="739"/>
      <c r="E718" s="739"/>
      <c r="F718" s="1044"/>
      <c r="G718" s="739"/>
      <c r="H718" s="26" t="s">
        <v>23</v>
      </c>
      <c r="I718" s="27" t="s">
        <v>24</v>
      </c>
      <c r="J718" s="26" t="s">
        <v>23</v>
      </c>
      <c r="K718" s="27" t="s">
        <v>24</v>
      </c>
      <c r="L718" s="26" t="s">
        <v>23</v>
      </c>
      <c r="M718" s="27" t="s">
        <v>24</v>
      </c>
      <c r="N718" s="26" t="s">
        <v>23</v>
      </c>
      <c r="O718" s="27" t="s">
        <v>24</v>
      </c>
      <c r="P718" s="26" t="s">
        <v>23</v>
      </c>
      <c r="Q718" s="27" t="s">
        <v>24</v>
      </c>
      <c r="R718" s="26" t="s">
        <v>23</v>
      </c>
      <c r="S718" s="27" t="s">
        <v>24</v>
      </c>
      <c r="T718" s="26" t="s">
        <v>23</v>
      </c>
      <c r="U718" s="27" t="s">
        <v>24</v>
      </c>
      <c r="V718" s="26" t="s">
        <v>23</v>
      </c>
      <c r="W718" s="27" t="s">
        <v>24</v>
      </c>
      <c r="X718" s="26" t="s">
        <v>23</v>
      </c>
      <c r="Y718" s="27" t="s">
        <v>24</v>
      </c>
      <c r="Z718" s="26" t="s">
        <v>23</v>
      </c>
      <c r="AA718" s="27" t="s">
        <v>24</v>
      </c>
      <c r="AB718" s="26" t="s">
        <v>23</v>
      </c>
      <c r="AC718" s="27" t="s">
        <v>24</v>
      </c>
      <c r="AD718" s="26" t="s">
        <v>23</v>
      </c>
      <c r="AE718" s="27" t="s">
        <v>24</v>
      </c>
      <c r="AF718" s="746"/>
      <c r="AG718" s="746"/>
      <c r="AH718" s="748"/>
    </row>
    <row r="719" spans="1:34" s="78" customFormat="1" ht="77.25" thickBot="1">
      <c r="A719" s="338">
        <v>0.15</v>
      </c>
      <c r="B719" s="339" t="s">
        <v>429</v>
      </c>
      <c r="C719" s="340" t="s">
        <v>594</v>
      </c>
      <c r="D719" s="649">
        <v>1</v>
      </c>
      <c r="E719" s="340" t="s">
        <v>595</v>
      </c>
      <c r="F719" s="118" t="s">
        <v>596</v>
      </c>
      <c r="G719" s="341" t="s">
        <v>597</v>
      </c>
      <c r="H719" s="252">
        <v>0</v>
      </c>
      <c r="I719" s="253"/>
      <c r="J719" s="252">
        <v>0</v>
      </c>
      <c r="K719" s="254"/>
      <c r="L719" s="255">
        <v>0.1</v>
      </c>
      <c r="M719" s="253"/>
      <c r="N719" s="252">
        <v>0.1</v>
      </c>
      <c r="O719" s="254"/>
      <c r="P719" s="255">
        <v>0.1</v>
      </c>
      <c r="Q719" s="253"/>
      <c r="R719" s="252">
        <v>0.1</v>
      </c>
      <c r="S719" s="254"/>
      <c r="T719" s="255">
        <v>0.1</v>
      </c>
      <c r="U719" s="253"/>
      <c r="V719" s="255">
        <v>0.1</v>
      </c>
      <c r="W719" s="253"/>
      <c r="X719" s="255">
        <v>0.1</v>
      </c>
      <c r="Y719" s="253"/>
      <c r="Z719" s="255">
        <v>0.1</v>
      </c>
      <c r="AA719" s="257"/>
      <c r="AB719" s="255">
        <v>0.1</v>
      </c>
      <c r="AC719" s="253"/>
      <c r="AD719" s="255">
        <v>0.1</v>
      </c>
      <c r="AE719" s="342"/>
      <c r="AF719" s="343">
        <f t="shared" ref="AF719:AG719" si="94">+H719+J719+L719+N719+P719+R719+T719+V719+X719+Z719+AB719+AD719</f>
        <v>0.99999999999999989</v>
      </c>
      <c r="AG719" s="317">
        <f t="shared" si="94"/>
        <v>0</v>
      </c>
      <c r="AH719" s="698"/>
    </row>
    <row r="720" spans="1:34" s="92" customFormat="1" ht="49.5" customHeight="1" thickBot="1">
      <c r="A720" s="23"/>
      <c r="B720" s="99"/>
      <c r="C720" s="99"/>
      <c r="D720" s="23">
        <f>+D719</f>
        <v>1</v>
      </c>
      <c r="E720" s="99"/>
      <c r="F720" s="99"/>
      <c r="G720" s="9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20"/>
      <c r="AG720" s="20"/>
      <c r="AH720" s="24"/>
    </row>
    <row r="721" spans="1:34" s="9" customFormat="1" ht="15.75" customHeight="1">
      <c r="A721" s="727" t="s">
        <v>189</v>
      </c>
      <c r="B721" s="728"/>
      <c r="C721" s="729"/>
      <c r="D721" s="727" t="s">
        <v>598</v>
      </c>
      <c r="E721" s="728"/>
      <c r="F721" s="728"/>
      <c r="G721" s="728"/>
      <c r="H721" s="728"/>
      <c r="I721" s="728"/>
      <c r="J721" s="728"/>
      <c r="K721" s="728"/>
      <c r="L721" s="728"/>
      <c r="M721" s="728"/>
      <c r="N721" s="728"/>
      <c r="O721" s="728"/>
      <c r="P721" s="11"/>
      <c r="Q721" s="11"/>
      <c r="R721" s="11"/>
      <c r="S721" s="11"/>
      <c r="T721" s="11"/>
      <c r="U721" s="11"/>
      <c r="V721" s="11"/>
      <c r="W721" s="11"/>
      <c r="X721" s="11"/>
      <c r="Y721" s="11"/>
      <c r="Z721" s="11"/>
      <c r="AA721" s="11"/>
      <c r="AB721" s="11"/>
      <c r="AC721" s="11"/>
      <c r="AD721" s="11"/>
      <c r="AE721" s="11"/>
      <c r="AF721" s="11"/>
      <c r="AG721" s="11"/>
      <c r="AH721" s="673"/>
    </row>
    <row r="722" spans="1:34" s="9" customFormat="1" ht="15.75" customHeight="1" thickBot="1">
      <c r="A722" s="733" t="s">
        <v>22</v>
      </c>
      <c r="B722" s="734"/>
      <c r="C722" s="735"/>
      <c r="D722" s="725" t="s">
        <v>599</v>
      </c>
      <c r="E722" s="726"/>
      <c r="F722" s="726"/>
      <c r="G722" s="726"/>
      <c r="H722" s="726"/>
      <c r="I722" s="726"/>
      <c r="J722" s="726"/>
      <c r="K722" s="726"/>
      <c r="L722" s="726"/>
      <c r="M722" s="726"/>
      <c r="N722" s="726"/>
      <c r="O722" s="726"/>
      <c r="P722" s="726"/>
      <c r="Q722" s="726"/>
      <c r="R722" s="726"/>
      <c r="S722" s="726"/>
      <c r="T722" s="726"/>
      <c r="U722" s="726"/>
      <c r="V722" s="726"/>
      <c r="W722" s="726"/>
      <c r="X722" s="726"/>
      <c r="Y722" s="726"/>
      <c r="Z722" s="726"/>
      <c r="AA722" s="726"/>
      <c r="AB722" s="726"/>
      <c r="AC722" s="726"/>
      <c r="AD722" s="726"/>
      <c r="AE722" s="726"/>
      <c r="AF722" s="13"/>
      <c r="AG722" s="13"/>
      <c r="AH722" s="690"/>
    </row>
    <row r="723" spans="1:34" s="78" customFormat="1" ht="13.5" customHeight="1" thickBot="1">
      <c r="A723" s="737" t="s">
        <v>37</v>
      </c>
      <c r="B723" s="737" t="s">
        <v>35</v>
      </c>
      <c r="C723" s="738" t="s">
        <v>31</v>
      </c>
      <c r="D723" s="738" t="s">
        <v>32</v>
      </c>
      <c r="E723" s="738" t="s">
        <v>33</v>
      </c>
      <c r="F723" s="740" t="s">
        <v>40</v>
      </c>
      <c r="G723" s="738" t="s">
        <v>34</v>
      </c>
      <c r="H723" s="742" t="s">
        <v>2</v>
      </c>
      <c r="I723" s="743"/>
      <c r="J723" s="744" t="s">
        <v>3</v>
      </c>
      <c r="K723" s="744"/>
      <c r="L723" s="742" t="s">
        <v>4</v>
      </c>
      <c r="M723" s="743"/>
      <c r="N723" s="744" t="s">
        <v>5</v>
      </c>
      <c r="O723" s="744"/>
      <c r="P723" s="742" t="s">
        <v>6</v>
      </c>
      <c r="Q723" s="743"/>
      <c r="R723" s="744" t="s">
        <v>7</v>
      </c>
      <c r="S723" s="744"/>
      <c r="T723" s="742" t="s">
        <v>8</v>
      </c>
      <c r="U723" s="743"/>
      <c r="V723" s="744" t="s">
        <v>9</v>
      </c>
      <c r="W723" s="744"/>
      <c r="X723" s="742" t="s">
        <v>10</v>
      </c>
      <c r="Y723" s="743"/>
      <c r="Z723" s="744" t="s">
        <v>11</v>
      </c>
      <c r="AA723" s="744"/>
      <c r="AB723" s="742" t="s">
        <v>12</v>
      </c>
      <c r="AC723" s="743"/>
      <c r="AD723" s="744" t="s">
        <v>13</v>
      </c>
      <c r="AE723" s="744"/>
      <c r="AF723" s="745" t="s">
        <v>20</v>
      </c>
      <c r="AG723" s="745" t="s">
        <v>21</v>
      </c>
      <c r="AH723" s="747" t="s">
        <v>27</v>
      </c>
    </row>
    <row r="724" spans="1:34" s="78" customFormat="1" ht="25.5" customHeight="1" thickBot="1">
      <c r="A724" s="819"/>
      <c r="B724" s="819"/>
      <c r="C724" s="739"/>
      <c r="D724" s="739"/>
      <c r="E724" s="739"/>
      <c r="F724" s="1044"/>
      <c r="G724" s="739"/>
      <c r="H724" s="26" t="s">
        <v>23</v>
      </c>
      <c r="I724" s="27" t="s">
        <v>24</v>
      </c>
      <c r="J724" s="26" t="s">
        <v>23</v>
      </c>
      <c r="K724" s="27" t="s">
        <v>24</v>
      </c>
      <c r="L724" s="26" t="s">
        <v>23</v>
      </c>
      <c r="M724" s="27" t="s">
        <v>24</v>
      </c>
      <c r="N724" s="26" t="s">
        <v>23</v>
      </c>
      <c r="O724" s="27" t="s">
        <v>24</v>
      </c>
      <c r="P724" s="26" t="s">
        <v>23</v>
      </c>
      <c r="Q724" s="27" t="s">
        <v>24</v>
      </c>
      <c r="R724" s="26" t="s">
        <v>23</v>
      </c>
      <c r="S724" s="27" t="s">
        <v>24</v>
      </c>
      <c r="T724" s="26" t="s">
        <v>23</v>
      </c>
      <c r="U724" s="27" t="s">
        <v>24</v>
      </c>
      <c r="V724" s="26" t="s">
        <v>23</v>
      </c>
      <c r="W724" s="27" t="s">
        <v>24</v>
      </c>
      <c r="X724" s="26" t="s">
        <v>23</v>
      </c>
      <c r="Y724" s="27" t="s">
        <v>24</v>
      </c>
      <c r="Z724" s="26" t="s">
        <v>23</v>
      </c>
      <c r="AA724" s="27" t="s">
        <v>24</v>
      </c>
      <c r="AB724" s="26" t="s">
        <v>23</v>
      </c>
      <c r="AC724" s="27" t="s">
        <v>24</v>
      </c>
      <c r="AD724" s="26" t="s">
        <v>23</v>
      </c>
      <c r="AE724" s="27" t="s">
        <v>24</v>
      </c>
      <c r="AF724" s="746"/>
      <c r="AG724" s="746"/>
      <c r="AH724" s="748"/>
    </row>
    <row r="725" spans="1:34" s="78" customFormat="1" ht="102">
      <c r="A725" s="1110">
        <v>0.25</v>
      </c>
      <c r="B725" s="344" t="s">
        <v>435</v>
      </c>
      <c r="C725" s="345" t="s">
        <v>600</v>
      </c>
      <c r="D725" s="330">
        <v>0.25</v>
      </c>
      <c r="E725" s="345" t="s">
        <v>587</v>
      </c>
      <c r="F725" s="1113" t="s">
        <v>269</v>
      </c>
      <c r="G725" s="332" t="s">
        <v>270</v>
      </c>
      <c r="H725" s="252">
        <v>8.3299999999999999E-2</v>
      </c>
      <c r="I725" s="253"/>
      <c r="J725" s="252">
        <v>8.3299999999999999E-2</v>
      </c>
      <c r="K725" s="254"/>
      <c r="L725" s="255">
        <v>8.3299999999999999E-2</v>
      </c>
      <c r="M725" s="253"/>
      <c r="N725" s="252">
        <v>8.3299999999999999E-2</v>
      </c>
      <c r="O725" s="254"/>
      <c r="P725" s="255">
        <v>8.3299999999999999E-2</v>
      </c>
      <c r="Q725" s="253"/>
      <c r="R725" s="252">
        <v>8.3299999999999999E-2</v>
      </c>
      <c r="S725" s="254"/>
      <c r="T725" s="255">
        <v>8.3299999999999999E-2</v>
      </c>
      <c r="U725" s="253"/>
      <c r="V725" s="255">
        <v>8.3299999999999999E-2</v>
      </c>
      <c r="W725" s="253"/>
      <c r="X725" s="255">
        <v>8.3299999999999999E-2</v>
      </c>
      <c r="Y725" s="253"/>
      <c r="Z725" s="255">
        <v>8.3299999999999999E-2</v>
      </c>
      <c r="AA725" s="257"/>
      <c r="AB725" s="255">
        <v>8.3299999999999999E-2</v>
      </c>
      <c r="AC725" s="253"/>
      <c r="AD725" s="255">
        <v>8.3299999999999999E-2</v>
      </c>
      <c r="AE725" s="346"/>
      <c r="AF725" s="316">
        <f t="shared" ref="AF725:AG728" si="95">+H725+J725+L725+N725+P725+R725+T725+V725+X725+Z725+AB725+AD725</f>
        <v>0.99960000000000016</v>
      </c>
      <c r="AG725" s="317">
        <f t="shared" si="95"/>
        <v>0</v>
      </c>
      <c r="AH725" s="698"/>
    </row>
    <row r="726" spans="1:34" s="78" customFormat="1" ht="89.25">
      <c r="A726" s="1111"/>
      <c r="B726" s="347" t="s">
        <v>436</v>
      </c>
      <c r="C726" s="348" t="s">
        <v>601</v>
      </c>
      <c r="D726" s="349">
        <v>0.25</v>
      </c>
      <c r="E726" s="348" t="s">
        <v>602</v>
      </c>
      <c r="F726" s="1114"/>
      <c r="G726" s="350" t="s">
        <v>273</v>
      </c>
      <c r="H726" s="252"/>
      <c r="I726" s="253"/>
      <c r="J726" s="252"/>
      <c r="K726" s="254"/>
      <c r="L726" s="255">
        <v>0.1</v>
      </c>
      <c r="M726" s="253"/>
      <c r="N726" s="252">
        <v>0.1</v>
      </c>
      <c r="O726" s="254"/>
      <c r="P726" s="255">
        <v>0.1</v>
      </c>
      <c r="Q726" s="253"/>
      <c r="R726" s="252">
        <v>0.1</v>
      </c>
      <c r="S726" s="254"/>
      <c r="T726" s="255">
        <v>0.1</v>
      </c>
      <c r="U726" s="253"/>
      <c r="V726" s="255">
        <v>0.1</v>
      </c>
      <c r="W726" s="253"/>
      <c r="X726" s="255">
        <v>0.1</v>
      </c>
      <c r="Y726" s="253"/>
      <c r="Z726" s="255">
        <v>0.1</v>
      </c>
      <c r="AA726" s="257"/>
      <c r="AB726" s="255">
        <v>0.1</v>
      </c>
      <c r="AC726" s="253"/>
      <c r="AD726" s="255">
        <v>0.1</v>
      </c>
      <c r="AE726" s="346"/>
      <c r="AF726" s="258">
        <f t="shared" si="95"/>
        <v>0.99999999999999989</v>
      </c>
      <c r="AG726" s="259">
        <f t="shared" si="95"/>
        <v>0</v>
      </c>
      <c r="AH726" s="699"/>
    </row>
    <row r="727" spans="1:34" s="78" customFormat="1" ht="51">
      <c r="A727" s="1111"/>
      <c r="B727" s="347" t="s">
        <v>437</v>
      </c>
      <c r="C727" s="348" t="s">
        <v>603</v>
      </c>
      <c r="D727" s="349">
        <v>0.25</v>
      </c>
      <c r="E727" s="348" t="s">
        <v>604</v>
      </c>
      <c r="F727" s="1114"/>
      <c r="G727" s="30" t="s">
        <v>605</v>
      </c>
      <c r="H727" s="252"/>
      <c r="I727" s="253"/>
      <c r="J727" s="252"/>
      <c r="K727" s="254"/>
      <c r="L727" s="255">
        <v>0.25</v>
      </c>
      <c r="M727" s="253"/>
      <c r="N727" s="252"/>
      <c r="O727" s="254"/>
      <c r="P727" s="255"/>
      <c r="Q727" s="253"/>
      <c r="R727" s="252">
        <v>0.25</v>
      </c>
      <c r="S727" s="254"/>
      <c r="T727" s="255"/>
      <c r="U727" s="253"/>
      <c r="V727" s="255"/>
      <c r="W727" s="253"/>
      <c r="X727" s="255">
        <v>0.25</v>
      </c>
      <c r="Y727" s="253"/>
      <c r="Z727" s="255"/>
      <c r="AA727" s="257"/>
      <c r="AB727" s="255"/>
      <c r="AC727" s="253"/>
      <c r="AD727" s="255">
        <v>0.25</v>
      </c>
      <c r="AE727" s="346"/>
      <c r="AF727" s="258">
        <f t="shared" si="95"/>
        <v>1</v>
      </c>
      <c r="AG727" s="259">
        <f t="shared" si="95"/>
        <v>0</v>
      </c>
      <c r="AH727" s="699"/>
    </row>
    <row r="728" spans="1:34" s="78" customFormat="1" ht="51.75" thickBot="1">
      <c r="A728" s="1112"/>
      <c r="B728" s="351" t="s">
        <v>438</v>
      </c>
      <c r="C728" s="352" t="s">
        <v>606</v>
      </c>
      <c r="D728" s="353">
        <v>0.25</v>
      </c>
      <c r="E728" s="352" t="s">
        <v>607</v>
      </c>
      <c r="F728" s="1115"/>
      <c r="G728" s="354" t="s">
        <v>608</v>
      </c>
      <c r="H728" s="252"/>
      <c r="I728" s="253"/>
      <c r="J728" s="252"/>
      <c r="K728" s="254"/>
      <c r="L728" s="255">
        <v>0.1</v>
      </c>
      <c r="M728" s="253"/>
      <c r="N728" s="252">
        <v>0.1</v>
      </c>
      <c r="O728" s="254"/>
      <c r="P728" s="255">
        <v>0.1</v>
      </c>
      <c r="Q728" s="253"/>
      <c r="R728" s="252">
        <v>0.1</v>
      </c>
      <c r="S728" s="254"/>
      <c r="T728" s="255">
        <v>0.1</v>
      </c>
      <c r="U728" s="253"/>
      <c r="V728" s="255">
        <v>0.1</v>
      </c>
      <c r="W728" s="253"/>
      <c r="X728" s="255">
        <v>0.1</v>
      </c>
      <c r="Y728" s="253"/>
      <c r="Z728" s="255">
        <v>0.1</v>
      </c>
      <c r="AA728" s="257"/>
      <c r="AB728" s="255">
        <v>0.1</v>
      </c>
      <c r="AC728" s="253"/>
      <c r="AD728" s="255">
        <v>0.1</v>
      </c>
      <c r="AE728" s="346"/>
      <c r="AF728" s="258">
        <f t="shared" si="95"/>
        <v>0.99999999999999989</v>
      </c>
      <c r="AG728" s="259">
        <f t="shared" si="95"/>
        <v>0</v>
      </c>
      <c r="AH728" s="699"/>
    </row>
    <row r="729" spans="1:34" s="92" customFormat="1" ht="65.25" customHeight="1">
      <c r="A729" s="23"/>
      <c r="B729" s="99"/>
      <c r="C729" s="99"/>
      <c r="D729" s="23">
        <f>SUM(D725:D728)</f>
        <v>1</v>
      </c>
      <c r="E729" s="99"/>
      <c r="F729" s="99"/>
      <c r="G729" s="9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20"/>
      <c r="AG729" s="20"/>
      <c r="AH729" s="24"/>
    </row>
    <row r="730" spans="1:34" s="581" customFormat="1" ht="15.75" customHeight="1" thickBot="1">
      <c r="A730" s="733" t="s">
        <v>195</v>
      </c>
      <c r="B730" s="734"/>
      <c r="C730" s="735"/>
      <c r="D730" s="725" t="s">
        <v>299</v>
      </c>
      <c r="E730" s="726"/>
      <c r="F730" s="726"/>
      <c r="G730" s="726"/>
      <c r="H730" s="726"/>
      <c r="I730" s="726"/>
      <c r="J730" s="726"/>
      <c r="K730" s="726"/>
      <c r="L730" s="726"/>
      <c r="M730" s="726"/>
      <c r="N730" s="726"/>
      <c r="O730" s="726"/>
      <c r="P730" s="726"/>
      <c r="Q730" s="726"/>
      <c r="R730" s="726"/>
      <c r="S730" s="726"/>
      <c r="T730" s="726"/>
      <c r="U730" s="726"/>
      <c r="V730" s="726"/>
      <c r="W730" s="726"/>
      <c r="X730" s="726"/>
      <c r="Y730" s="726"/>
      <c r="Z730" s="726"/>
      <c r="AA730" s="726"/>
      <c r="AB730" s="726"/>
      <c r="AC730" s="726"/>
      <c r="AD730" s="726"/>
      <c r="AE730" s="726"/>
      <c r="AF730" s="725"/>
      <c r="AG730" s="726"/>
      <c r="AH730" s="726"/>
    </row>
    <row r="731" spans="1:34" s="9" customFormat="1" ht="15.75" customHeight="1" thickBot="1">
      <c r="A731" s="733" t="s">
        <v>22</v>
      </c>
      <c r="B731" s="734"/>
      <c r="C731" s="735"/>
      <c r="D731" s="725" t="s">
        <v>599</v>
      </c>
      <c r="E731" s="726"/>
      <c r="F731" s="726"/>
      <c r="G731" s="726"/>
      <c r="H731" s="726"/>
      <c r="I731" s="726"/>
      <c r="J731" s="726"/>
      <c r="K731" s="726"/>
      <c r="L731" s="726"/>
      <c r="M731" s="726"/>
      <c r="N731" s="726"/>
      <c r="O731" s="726"/>
      <c r="P731" s="726"/>
      <c r="Q731" s="726"/>
      <c r="R731" s="726"/>
      <c r="S731" s="726"/>
      <c r="T731" s="726"/>
      <c r="U731" s="726"/>
      <c r="V731" s="726"/>
      <c r="W731" s="726"/>
      <c r="X731" s="726"/>
      <c r="Y731" s="726"/>
      <c r="Z731" s="726"/>
      <c r="AA731" s="726"/>
      <c r="AB731" s="726"/>
      <c r="AC731" s="726"/>
      <c r="AD731" s="726"/>
      <c r="AE731" s="726"/>
      <c r="AF731" s="13"/>
      <c r="AG731" s="13"/>
      <c r="AH731" s="690"/>
    </row>
    <row r="732" spans="1:34" s="78" customFormat="1" ht="13.5" customHeight="1" thickBot="1">
      <c r="A732" s="737" t="s">
        <v>37</v>
      </c>
      <c r="B732" s="737" t="s">
        <v>35</v>
      </c>
      <c r="C732" s="738" t="s">
        <v>31</v>
      </c>
      <c r="D732" s="738" t="s">
        <v>32</v>
      </c>
      <c r="E732" s="738" t="s">
        <v>33</v>
      </c>
      <c r="F732" s="740" t="s">
        <v>40</v>
      </c>
      <c r="G732" s="738" t="s">
        <v>34</v>
      </c>
      <c r="H732" s="742" t="s">
        <v>2</v>
      </c>
      <c r="I732" s="743"/>
      <c r="J732" s="744" t="s">
        <v>3</v>
      </c>
      <c r="K732" s="744"/>
      <c r="L732" s="742" t="s">
        <v>4</v>
      </c>
      <c r="M732" s="743"/>
      <c r="N732" s="744" t="s">
        <v>5</v>
      </c>
      <c r="O732" s="744"/>
      <c r="P732" s="742" t="s">
        <v>6</v>
      </c>
      <c r="Q732" s="743"/>
      <c r="R732" s="744" t="s">
        <v>7</v>
      </c>
      <c r="S732" s="744"/>
      <c r="T732" s="742" t="s">
        <v>8</v>
      </c>
      <c r="U732" s="743"/>
      <c r="V732" s="744" t="s">
        <v>9</v>
      </c>
      <c r="W732" s="744"/>
      <c r="X732" s="742" t="s">
        <v>10</v>
      </c>
      <c r="Y732" s="743"/>
      <c r="Z732" s="744" t="s">
        <v>11</v>
      </c>
      <c r="AA732" s="744"/>
      <c r="AB732" s="742" t="s">
        <v>12</v>
      </c>
      <c r="AC732" s="743"/>
      <c r="AD732" s="744" t="s">
        <v>13</v>
      </c>
      <c r="AE732" s="744"/>
      <c r="AF732" s="745" t="s">
        <v>20</v>
      </c>
      <c r="AG732" s="745" t="s">
        <v>21</v>
      </c>
      <c r="AH732" s="747" t="s">
        <v>27</v>
      </c>
    </row>
    <row r="733" spans="1:34" s="78" customFormat="1" ht="25.5" customHeight="1" thickBot="1">
      <c r="A733" s="737"/>
      <c r="B733" s="737"/>
      <c r="C733" s="739"/>
      <c r="D733" s="739"/>
      <c r="E733" s="739"/>
      <c r="F733" s="741"/>
      <c r="G733" s="739"/>
      <c r="H733" s="26" t="s">
        <v>23</v>
      </c>
      <c r="I733" s="27" t="s">
        <v>24</v>
      </c>
      <c r="J733" s="26" t="s">
        <v>23</v>
      </c>
      <c r="K733" s="27" t="s">
        <v>24</v>
      </c>
      <c r="L733" s="26" t="s">
        <v>23</v>
      </c>
      <c r="M733" s="27" t="s">
        <v>24</v>
      </c>
      <c r="N733" s="26" t="s">
        <v>23</v>
      </c>
      <c r="O733" s="27" t="s">
        <v>24</v>
      </c>
      <c r="P733" s="26" t="s">
        <v>23</v>
      </c>
      <c r="Q733" s="27" t="s">
        <v>24</v>
      </c>
      <c r="R733" s="26" t="s">
        <v>23</v>
      </c>
      <c r="S733" s="27" t="s">
        <v>24</v>
      </c>
      <c r="T733" s="26" t="s">
        <v>23</v>
      </c>
      <c r="U733" s="27" t="s">
        <v>24</v>
      </c>
      <c r="V733" s="26" t="s">
        <v>23</v>
      </c>
      <c r="W733" s="27" t="s">
        <v>24</v>
      </c>
      <c r="X733" s="26" t="s">
        <v>23</v>
      </c>
      <c r="Y733" s="27" t="s">
        <v>24</v>
      </c>
      <c r="Z733" s="26" t="s">
        <v>23</v>
      </c>
      <c r="AA733" s="27" t="s">
        <v>24</v>
      </c>
      <c r="AB733" s="26" t="s">
        <v>23</v>
      </c>
      <c r="AC733" s="27" t="s">
        <v>24</v>
      </c>
      <c r="AD733" s="26" t="s">
        <v>23</v>
      </c>
      <c r="AE733" s="27" t="s">
        <v>24</v>
      </c>
      <c r="AF733" s="746"/>
      <c r="AG733" s="746"/>
      <c r="AH733" s="748"/>
    </row>
    <row r="734" spans="1:34" s="78" customFormat="1" ht="36.75" customHeight="1">
      <c r="A734" s="773">
        <v>0.3</v>
      </c>
      <c r="B734" s="355" t="s">
        <v>451</v>
      </c>
      <c r="C734" s="356" t="s">
        <v>609</v>
      </c>
      <c r="D734" s="357">
        <v>0.15</v>
      </c>
      <c r="E734" s="356" t="s">
        <v>610</v>
      </c>
      <c r="F734" s="75" t="s">
        <v>205</v>
      </c>
      <c r="G734" s="147" t="s">
        <v>611</v>
      </c>
      <c r="H734" s="252"/>
      <c r="I734" s="253"/>
      <c r="J734" s="252"/>
      <c r="K734" s="254"/>
      <c r="L734" s="255">
        <v>0.1</v>
      </c>
      <c r="M734" s="253"/>
      <c r="N734" s="252">
        <v>0.1</v>
      </c>
      <c r="O734" s="254"/>
      <c r="P734" s="255">
        <v>0.1</v>
      </c>
      <c r="Q734" s="253"/>
      <c r="R734" s="252">
        <v>0.1</v>
      </c>
      <c r="S734" s="254"/>
      <c r="T734" s="255">
        <v>0.1</v>
      </c>
      <c r="U734" s="253"/>
      <c r="V734" s="255">
        <v>0.1</v>
      </c>
      <c r="W734" s="253"/>
      <c r="X734" s="255">
        <v>0.1</v>
      </c>
      <c r="Y734" s="253"/>
      <c r="Z734" s="255">
        <v>0.1</v>
      </c>
      <c r="AA734" s="257"/>
      <c r="AB734" s="255">
        <v>0.1</v>
      </c>
      <c r="AC734" s="253"/>
      <c r="AD734" s="255">
        <v>0.1</v>
      </c>
      <c r="AE734" s="346"/>
      <c r="AF734" s="258">
        <f t="shared" ref="AF734:AG739" si="96">+H734+J734+L734+N734+P734+R734+T734+V734+X734+Z734+AB734+AD734</f>
        <v>0.99999999999999989</v>
      </c>
      <c r="AG734" s="317">
        <f t="shared" si="96"/>
        <v>0</v>
      </c>
      <c r="AH734" s="698"/>
    </row>
    <row r="735" spans="1:34" s="78" customFormat="1" ht="36.75" customHeight="1">
      <c r="A735" s="774"/>
      <c r="B735" s="267" t="s">
        <v>439</v>
      </c>
      <c r="C735" s="320" t="s">
        <v>612</v>
      </c>
      <c r="D735" s="319">
        <v>0.2</v>
      </c>
      <c r="E735" s="320" t="s">
        <v>613</v>
      </c>
      <c r="F735" s="358">
        <f>1800000+80000*4+150000*4</f>
        <v>2720000</v>
      </c>
      <c r="G735" s="30" t="s">
        <v>284</v>
      </c>
      <c r="H735" s="252"/>
      <c r="I735" s="253"/>
      <c r="J735" s="252"/>
      <c r="K735" s="254"/>
      <c r="L735" s="255">
        <v>0.1</v>
      </c>
      <c r="M735" s="253"/>
      <c r="N735" s="252">
        <v>0.1</v>
      </c>
      <c r="O735" s="254"/>
      <c r="P735" s="255">
        <v>0.1</v>
      </c>
      <c r="Q735" s="253"/>
      <c r="R735" s="252">
        <v>0.1</v>
      </c>
      <c r="S735" s="254"/>
      <c r="T735" s="255">
        <v>0.1</v>
      </c>
      <c r="U735" s="253"/>
      <c r="V735" s="255">
        <v>0.1</v>
      </c>
      <c r="W735" s="253"/>
      <c r="X735" s="255">
        <v>0.1</v>
      </c>
      <c r="Y735" s="253"/>
      <c r="Z735" s="255">
        <v>0.1</v>
      </c>
      <c r="AA735" s="257"/>
      <c r="AB735" s="255">
        <v>0.1</v>
      </c>
      <c r="AC735" s="253"/>
      <c r="AD735" s="255">
        <v>0.1</v>
      </c>
      <c r="AE735" s="346"/>
      <c r="AF735" s="258">
        <f t="shared" si="96"/>
        <v>0.99999999999999989</v>
      </c>
      <c r="AG735" s="259">
        <f t="shared" si="96"/>
        <v>0</v>
      </c>
      <c r="AH735" s="699"/>
    </row>
    <row r="736" spans="1:34" s="78" customFormat="1" ht="36.75" customHeight="1">
      <c r="A736" s="774"/>
      <c r="B736" s="267" t="s">
        <v>440</v>
      </c>
      <c r="C736" s="320" t="s">
        <v>614</v>
      </c>
      <c r="D736" s="319">
        <v>0.3</v>
      </c>
      <c r="E736" s="320" t="s">
        <v>615</v>
      </c>
      <c r="F736" s="358" t="s">
        <v>616</v>
      </c>
      <c r="G736" s="359" t="s">
        <v>615</v>
      </c>
      <c r="H736" s="252"/>
      <c r="I736" s="253"/>
      <c r="J736" s="252"/>
      <c r="K736" s="254"/>
      <c r="L736" s="255">
        <v>0.1</v>
      </c>
      <c r="M736" s="253"/>
      <c r="N736" s="252">
        <v>0.1</v>
      </c>
      <c r="O736" s="254"/>
      <c r="P736" s="255">
        <v>0.1</v>
      </c>
      <c r="Q736" s="253"/>
      <c r="R736" s="252">
        <v>0.1</v>
      </c>
      <c r="S736" s="254"/>
      <c r="T736" s="255">
        <v>0.1</v>
      </c>
      <c r="U736" s="253"/>
      <c r="V736" s="255">
        <v>0.1</v>
      </c>
      <c r="W736" s="253"/>
      <c r="X736" s="255">
        <v>0.1</v>
      </c>
      <c r="Y736" s="253"/>
      <c r="Z736" s="255">
        <v>0.1</v>
      </c>
      <c r="AA736" s="257"/>
      <c r="AB736" s="255">
        <v>0.1</v>
      </c>
      <c r="AC736" s="253"/>
      <c r="AD736" s="255">
        <v>0.1</v>
      </c>
      <c r="AE736" s="346"/>
      <c r="AF736" s="258">
        <f t="shared" si="96"/>
        <v>0.99999999999999989</v>
      </c>
      <c r="AG736" s="259">
        <f t="shared" si="96"/>
        <v>0</v>
      </c>
      <c r="AH736" s="699"/>
    </row>
    <row r="737" spans="1:34" s="78" customFormat="1" ht="36.75" customHeight="1">
      <c r="A737" s="774"/>
      <c r="B737" s="267" t="s">
        <v>441</v>
      </c>
      <c r="C737" s="320" t="s">
        <v>617</v>
      </c>
      <c r="D737" s="319">
        <v>0.15</v>
      </c>
      <c r="E737" s="320" t="s">
        <v>618</v>
      </c>
      <c r="F737" s="563" t="s">
        <v>619</v>
      </c>
      <c r="G737" s="30" t="s">
        <v>620</v>
      </c>
      <c r="H737" s="252"/>
      <c r="I737" s="253"/>
      <c r="J737" s="252"/>
      <c r="K737" s="254"/>
      <c r="L737" s="255">
        <v>0.1</v>
      </c>
      <c r="M737" s="253"/>
      <c r="N737" s="252">
        <v>0.1</v>
      </c>
      <c r="O737" s="254"/>
      <c r="P737" s="255">
        <v>0.1</v>
      </c>
      <c r="Q737" s="253"/>
      <c r="R737" s="252">
        <v>0.1</v>
      </c>
      <c r="S737" s="254"/>
      <c r="T737" s="255">
        <v>0.1</v>
      </c>
      <c r="U737" s="253"/>
      <c r="V737" s="255">
        <v>0.1</v>
      </c>
      <c r="W737" s="253"/>
      <c r="X737" s="255">
        <v>0.1</v>
      </c>
      <c r="Y737" s="253"/>
      <c r="Z737" s="255">
        <v>0.1</v>
      </c>
      <c r="AA737" s="257"/>
      <c r="AB737" s="255">
        <v>0.1</v>
      </c>
      <c r="AC737" s="253"/>
      <c r="AD737" s="255">
        <v>0.1</v>
      </c>
      <c r="AE737" s="346"/>
      <c r="AF737" s="258">
        <f t="shared" si="96"/>
        <v>0.99999999999999989</v>
      </c>
      <c r="AG737" s="259">
        <f t="shared" si="96"/>
        <v>0</v>
      </c>
      <c r="AH737" s="699"/>
    </row>
    <row r="738" spans="1:34" s="78" customFormat="1" ht="36.75" customHeight="1">
      <c r="A738" s="774"/>
      <c r="B738" s="267" t="s">
        <v>664</v>
      </c>
      <c r="C738" s="320" t="s">
        <v>621</v>
      </c>
      <c r="D738" s="319">
        <v>0.1</v>
      </c>
      <c r="E738" s="320" t="s">
        <v>622</v>
      </c>
      <c r="F738" s="358" t="s">
        <v>623</v>
      </c>
      <c r="G738" s="360" t="s">
        <v>624</v>
      </c>
      <c r="H738" s="252"/>
      <c r="I738" s="253"/>
      <c r="J738" s="252"/>
      <c r="K738" s="254"/>
      <c r="L738" s="255"/>
      <c r="M738" s="253"/>
      <c r="N738" s="252"/>
      <c r="O738" s="254"/>
      <c r="P738" s="255">
        <v>0.125</v>
      </c>
      <c r="Q738" s="253"/>
      <c r="R738" s="252">
        <v>0.125</v>
      </c>
      <c r="S738" s="254"/>
      <c r="T738" s="255">
        <v>0.125</v>
      </c>
      <c r="U738" s="253"/>
      <c r="V738" s="255">
        <v>0.125</v>
      </c>
      <c r="W738" s="253"/>
      <c r="X738" s="255">
        <v>0.125</v>
      </c>
      <c r="Y738" s="253"/>
      <c r="Z738" s="255">
        <v>0.125</v>
      </c>
      <c r="AA738" s="257"/>
      <c r="AB738" s="255">
        <v>0.125</v>
      </c>
      <c r="AC738" s="253"/>
      <c r="AD738" s="255">
        <v>0.125</v>
      </c>
      <c r="AE738" s="346"/>
      <c r="AF738" s="258">
        <f t="shared" si="96"/>
        <v>1</v>
      </c>
      <c r="AG738" s="259">
        <f t="shared" si="96"/>
        <v>0</v>
      </c>
      <c r="AH738" s="699"/>
    </row>
    <row r="739" spans="1:34" s="78" customFormat="1" ht="36.75" customHeight="1" thickBot="1">
      <c r="A739" s="775"/>
      <c r="B739" s="334" t="s">
        <v>1358</v>
      </c>
      <c r="C739" s="352" t="s">
        <v>625</v>
      </c>
      <c r="D739" s="353">
        <v>0.1</v>
      </c>
      <c r="E739" s="352" t="s">
        <v>626</v>
      </c>
      <c r="F739" s="361" t="s">
        <v>627</v>
      </c>
      <c r="G739" s="362" t="s">
        <v>628</v>
      </c>
      <c r="H739" s="252"/>
      <c r="I739" s="253"/>
      <c r="J739" s="252"/>
      <c r="K739" s="254"/>
      <c r="L739" s="255"/>
      <c r="M739" s="253"/>
      <c r="N739" s="252"/>
      <c r="O739" s="254"/>
      <c r="P739" s="255">
        <v>0.125</v>
      </c>
      <c r="Q739" s="253"/>
      <c r="R739" s="252">
        <v>0.125</v>
      </c>
      <c r="S739" s="254"/>
      <c r="T739" s="255">
        <v>0.125</v>
      </c>
      <c r="U739" s="253"/>
      <c r="V739" s="255">
        <v>0.125</v>
      </c>
      <c r="W739" s="253"/>
      <c r="X739" s="255">
        <v>0.125</v>
      </c>
      <c r="Y739" s="253"/>
      <c r="Z739" s="255">
        <v>0.125</v>
      </c>
      <c r="AA739" s="257"/>
      <c r="AB739" s="255">
        <v>0.125</v>
      </c>
      <c r="AC739" s="253"/>
      <c r="AD739" s="255">
        <v>0.125</v>
      </c>
      <c r="AE739" s="346"/>
      <c r="AF739" s="258">
        <f t="shared" si="96"/>
        <v>1</v>
      </c>
      <c r="AG739" s="274">
        <f t="shared" si="96"/>
        <v>0</v>
      </c>
      <c r="AH739" s="710"/>
    </row>
    <row r="740" spans="1:34" s="92" customFormat="1" ht="57.75" customHeight="1" thickBot="1">
      <c r="A740" s="23"/>
      <c r="B740" s="99"/>
      <c r="C740" s="99"/>
      <c r="D740" s="23">
        <f>SUM(D734:D739)</f>
        <v>0.99999999999999989</v>
      </c>
      <c r="E740" s="99"/>
      <c r="F740" s="99"/>
      <c r="G740" s="9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20"/>
      <c r="AG740" s="20"/>
      <c r="AH740" s="24"/>
    </row>
    <row r="741" spans="1:34" s="92" customFormat="1" ht="24.75" customHeight="1">
      <c r="A741" s="727" t="s">
        <v>201</v>
      </c>
      <c r="B741" s="728"/>
      <c r="C741" s="729"/>
      <c r="D741" s="727" t="s">
        <v>523</v>
      </c>
      <c r="E741" s="728"/>
      <c r="F741" s="728"/>
      <c r="G741" s="728"/>
      <c r="H741" s="728"/>
      <c r="I741" s="728"/>
      <c r="J741" s="728"/>
      <c r="K741" s="728"/>
      <c r="L741" s="728"/>
      <c r="M741" s="11"/>
      <c r="N741" s="11"/>
      <c r="O741" s="11"/>
      <c r="P741" s="11"/>
      <c r="Q741" s="11"/>
      <c r="R741" s="11"/>
      <c r="S741" s="11"/>
      <c r="T741" s="11"/>
      <c r="U741" s="11"/>
      <c r="V741" s="11"/>
      <c r="W741" s="11"/>
      <c r="X741" s="11"/>
      <c r="Y741" s="11"/>
      <c r="Z741" s="11"/>
      <c r="AA741" s="11"/>
      <c r="AB741" s="11"/>
      <c r="AC741" s="11"/>
      <c r="AD741" s="11"/>
      <c r="AE741" s="11"/>
      <c r="AF741" s="11"/>
      <c r="AG741" s="11"/>
      <c r="AH741" s="673"/>
    </row>
    <row r="742" spans="1:34" s="92" customFormat="1" ht="20.25" customHeight="1" thickBot="1">
      <c r="A742" s="733" t="s">
        <v>22</v>
      </c>
      <c r="B742" s="734"/>
      <c r="C742" s="735"/>
      <c r="D742" s="559" t="s">
        <v>1386</v>
      </c>
      <c r="E742" s="647"/>
      <c r="F742" s="647"/>
      <c r="G742" s="647"/>
      <c r="H742" s="12"/>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690"/>
    </row>
    <row r="743" spans="1:34" s="92" customFormat="1" ht="50.45" customHeight="1" thickBot="1">
      <c r="A743" s="737" t="s">
        <v>37</v>
      </c>
      <c r="B743" s="737" t="s">
        <v>35</v>
      </c>
      <c r="C743" s="738" t="s">
        <v>31</v>
      </c>
      <c r="D743" s="738" t="s">
        <v>32</v>
      </c>
      <c r="E743" s="738" t="s">
        <v>33</v>
      </c>
      <c r="F743" s="740" t="s">
        <v>40</v>
      </c>
      <c r="G743" s="738" t="s">
        <v>34</v>
      </c>
      <c r="H743" s="742" t="s">
        <v>2</v>
      </c>
      <c r="I743" s="743"/>
      <c r="J743" s="744" t="s">
        <v>3</v>
      </c>
      <c r="K743" s="744"/>
      <c r="L743" s="742" t="s">
        <v>4</v>
      </c>
      <c r="M743" s="743"/>
      <c r="N743" s="744" t="s">
        <v>5</v>
      </c>
      <c r="O743" s="744"/>
      <c r="P743" s="742" t="s">
        <v>6</v>
      </c>
      <c r="Q743" s="743"/>
      <c r="R743" s="744" t="s">
        <v>7</v>
      </c>
      <c r="S743" s="744"/>
      <c r="T743" s="742" t="s">
        <v>8</v>
      </c>
      <c r="U743" s="743"/>
      <c r="V743" s="744" t="s">
        <v>9</v>
      </c>
      <c r="W743" s="744"/>
      <c r="X743" s="742" t="s">
        <v>10</v>
      </c>
      <c r="Y743" s="743"/>
      <c r="Z743" s="744" t="s">
        <v>11</v>
      </c>
      <c r="AA743" s="744"/>
      <c r="AB743" s="742" t="s">
        <v>12</v>
      </c>
      <c r="AC743" s="743"/>
      <c r="AD743" s="744" t="s">
        <v>13</v>
      </c>
      <c r="AE743" s="744"/>
      <c r="AF743" s="745" t="s">
        <v>20</v>
      </c>
      <c r="AG743" s="745" t="s">
        <v>21</v>
      </c>
      <c r="AH743" s="747" t="s">
        <v>27</v>
      </c>
    </row>
    <row r="744" spans="1:34" s="92" customFormat="1" ht="40.9" customHeight="1" thickBot="1">
      <c r="A744" s="737"/>
      <c r="B744" s="737"/>
      <c r="C744" s="739"/>
      <c r="D744" s="739"/>
      <c r="E744" s="739"/>
      <c r="F744" s="741"/>
      <c r="G744" s="739"/>
      <c r="H744" s="26" t="s">
        <v>23</v>
      </c>
      <c r="I744" s="27" t="s">
        <v>24</v>
      </c>
      <c r="J744" s="26" t="s">
        <v>23</v>
      </c>
      <c r="K744" s="27" t="s">
        <v>24</v>
      </c>
      <c r="L744" s="26" t="s">
        <v>23</v>
      </c>
      <c r="M744" s="27" t="s">
        <v>24</v>
      </c>
      <c r="N744" s="26" t="s">
        <v>23</v>
      </c>
      <c r="O744" s="27" t="s">
        <v>24</v>
      </c>
      <c r="P744" s="26" t="s">
        <v>23</v>
      </c>
      <c r="Q744" s="27" t="s">
        <v>24</v>
      </c>
      <c r="R744" s="26" t="s">
        <v>23</v>
      </c>
      <c r="S744" s="27" t="s">
        <v>24</v>
      </c>
      <c r="T744" s="26" t="s">
        <v>23</v>
      </c>
      <c r="U744" s="27" t="s">
        <v>24</v>
      </c>
      <c r="V744" s="26" t="s">
        <v>23</v>
      </c>
      <c r="W744" s="27" t="s">
        <v>24</v>
      </c>
      <c r="X744" s="26" t="s">
        <v>23</v>
      </c>
      <c r="Y744" s="27" t="s">
        <v>24</v>
      </c>
      <c r="Z744" s="26" t="s">
        <v>23</v>
      </c>
      <c r="AA744" s="27" t="s">
        <v>24</v>
      </c>
      <c r="AB744" s="26" t="s">
        <v>23</v>
      </c>
      <c r="AC744" s="27" t="s">
        <v>24</v>
      </c>
      <c r="AD744" s="26" t="s">
        <v>23</v>
      </c>
      <c r="AE744" s="27" t="s">
        <v>24</v>
      </c>
      <c r="AF744" s="746"/>
      <c r="AG744" s="746"/>
      <c r="AH744" s="748"/>
    </row>
    <row r="745" spans="1:34" s="92" customFormat="1" ht="102" customHeight="1">
      <c r="A745" s="929">
        <v>0.3</v>
      </c>
      <c r="B745" s="558" t="s">
        <v>442</v>
      </c>
      <c r="C745" s="287" t="s">
        <v>524</v>
      </c>
      <c r="D745" s="49">
        <v>0.2</v>
      </c>
      <c r="E745" s="288" t="s">
        <v>525</v>
      </c>
      <c r="F745" s="289" t="s">
        <v>526</v>
      </c>
      <c r="G745" s="288" t="s">
        <v>527</v>
      </c>
      <c r="H745" s="290">
        <v>0.16666666666666669</v>
      </c>
      <c r="I745" s="291"/>
      <c r="J745" s="290">
        <v>0.16666666666666669</v>
      </c>
      <c r="K745" s="291"/>
      <c r="L745" s="290">
        <v>0.16666666666666669</v>
      </c>
      <c r="M745" s="291"/>
      <c r="N745" s="290">
        <v>0.16666666666666669</v>
      </c>
      <c r="O745" s="291"/>
      <c r="P745" s="290">
        <v>0.16666666666666669</v>
      </c>
      <c r="Q745" s="291"/>
      <c r="R745" s="290">
        <v>0.16666666666666669</v>
      </c>
      <c r="S745" s="291"/>
      <c r="T745" s="290"/>
      <c r="U745" s="291"/>
      <c r="V745" s="290"/>
      <c r="W745" s="291"/>
      <c r="X745" s="290"/>
      <c r="Y745" s="291"/>
      <c r="Z745" s="290"/>
      <c r="AA745" s="292"/>
      <c r="AB745" s="290"/>
      <c r="AC745" s="291"/>
      <c r="AD745" s="290"/>
      <c r="AE745" s="292"/>
      <c r="AF745" s="81">
        <f>SUM(H745+J745+L745+N745+P745+R745+T745+V745+X745+Z745+AB745+AD745)</f>
        <v>1.0000000000000002</v>
      </c>
      <c r="AG745" s="59">
        <f t="shared" ref="AG745:AG749" si="97">+I745+K745+M745+O745+Q745+S745+U745+W745+Y745+AA745+AC745+AE745</f>
        <v>0</v>
      </c>
      <c r="AH745" s="290"/>
    </row>
    <row r="746" spans="1:34" s="92" customFormat="1" ht="102" customHeight="1">
      <c r="A746" s="930"/>
      <c r="B746" s="293" t="s">
        <v>443</v>
      </c>
      <c r="C746" s="294" t="s">
        <v>528</v>
      </c>
      <c r="D746" s="564">
        <v>0.2</v>
      </c>
      <c r="E746" s="295" t="s">
        <v>529</v>
      </c>
      <c r="F746" s="296" t="s">
        <v>526</v>
      </c>
      <c r="G746" s="295" t="s">
        <v>530</v>
      </c>
      <c r="H746" s="290"/>
      <c r="I746" s="291"/>
      <c r="J746" s="290"/>
      <c r="K746" s="291"/>
      <c r="L746" s="290"/>
      <c r="M746" s="291"/>
      <c r="N746" s="290">
        <v>0.25</v>
      </c>
      <c r="O746" s="291"/>
      <c r="P746" s="290"/>
      <c r="Q746" s="291"/>
      <c r="R746" s="290"/>
      <c r="S746" s="291"/>
      <c r="T746" s="290">
        <v>0.25</v>
      </c>
      <c r="U746" s="291"/>
      <c r="V746" s="290"/>
      <c r="W746" s="291"/>
      <c r="X746" s="290"/>
      <c r="Y746" s="291"/>
      <c r="Z746" s="290">
        <v>0.25</v>
      </c>
      <c r="AA746" s="292"/>
      <c r="AB746" s="290"/>
      <c r="AC746" s="291"/>
      <c r="AD746" s="290">
        <v>0.25</v>
      </c>
      <c r="AE746" s="292"/>
      <c r="AF746" s="81">
        <f>SUM(H746+J746+L746+N746+P746+R746+T746+V746+X746+Z746+AB746+AD746)</f>
        <v>1</v>
      </c>
      <c r="AG746" s="59">
        <f t="shared" si="97"/>
        <v>0</v>
      </c>
      <c r="AH746" s="290"/>
    </row>
    <row r="747" spans="1:34" s="92" customFormat="1" ht="102" customHeight="1">
      <c r="A747" s="930"/>
      <c r="B747" s="297" t="s">
        <v>445</v>
      </c>
      <c r="C747" s="298" t="s">
        <v>531</v>
      </c>
      <c r="D747" s="564">
        <v>0.2</v>
      </c>
      <c r="E747" s="299" t="s">
        <v>532</v>
      </c>
      <c r="F747" s="300" t="s">
        <v>526</v>
      </c>
      <c r="G747" s="299" t="s">
        <v>533</v>
      </c>
      <c r="H747" s="290"/>
      <c r="I747" s="291"/>
      <c r="J747" s="290">
        <v>9.0909090909090912E-2</v>
      </c>
      <c r="K747" s="291"/>
      <c r="L747" s="290">
        <v>9.0909090909090912E-2</v>
      </c>
      <c r="M747" s="291"/>
      <c r="N747" s="290">
        <v>9.0909090909090912E-2</v>
      </c>
      <c r="O747" s="291"/>
      <c r="P747" s="290">
        <v>9.0909090909090912E-2</v>
      </c>
      <c r="Q747" s="291"/>
      <c r="R747" s="290">
        <v>9.0909090909090912E-2</v>
      </c>
      <c r="S747" s="291"/>
      <c r="T747" s="290">
        <v>9.0909090909090912E-2</v>
      </c>
      <c r="U747" s="291"/>
      <c r="V747" s="290">
        <v>9.0909090909090912E-2</v>
      </c>
      <c r="W747" s="291"/>
      <c r="X747" s="290">
        <v>9.0909090909090912E-2</v>
      </c>
      <c r="Y747" s="291"/>
      <c r="Z747" s="290">
        <v>9.0909090909090912E-2</v>
      </c>
      <c r="AA747" s="291"/>
      <c r="AB747" s="290">
        <v>9.0909090909090912E-2</v>
      </c>
      <c r="AC747" s="291"/>
      <c r="AD747" s="290">
        <v>9.0909090909090912E-2</v>
      </c>
      <c r="AE747" s="292"/>
      <c r="AF747" s="81">
        <f>SUM(H747+J747+L747+N747+P747+R747+T747+V747+X747+Z747+AB747+AD747)</f>
        <v>1.0000000000000002</v>
      </c>
      <c r="AG747" s="59">
        <f t="shared" si="97"/>
        <v>0</v>
      </c>
      <c r="AH747" s="290"/>
    </row>
    <row r="748" spans="1:34" s="92" customFormat="1" ht="102" customHeight="1">
      <c r="A748" s="930"/>
      <c r="B748" s="293" t="s">
        <v>444</v>
      </c>
      <c r="C748" s="294" t="s">
        <v>534</v>
      </c>
      <c r="D748" s="564">
        <v>0.2</v>
      </c>
      <c r="E748" s="295" t="s">
        <v>535</v>
      </c>
      <c r="F748" s="296" t="s">
        <v>526</v>
      </c>
      <c r="G748" s="295" t="s">
        <v>536</v>
      </c>
      <c r="H748" s="290"/>
      <c r="I748" s="291"/>
      <c r="J748" s="290"/>
      <c r="K748" s="291"/>
      <c r="L748" s="290"/>
      <c r="M748" s="291"/>
      <c r="N748" s="290">
        <v>0.25</v>
      </c>
      <c r="O748" s="291"/>
      <c r="P748" s="290"/>
      <c r="Q748" s="291"/>
      <c r="R748" s="290"/>
      <c r="S748" s="291"/>
      <c r="T748" s="290">
        <v>0.25</v>
      </c>
      <c r="U748" s="291"/>
      <c r="V748" s="290"/>
      <c r="W748" s="291"/>
      <c r="X748" s="290"/>
      <c r="Y748" s="291"/>
      <c r="Z748" s="290">
        <v>0.25</v>
      </c>
      <c r="AA748" s="292"/>
      <c r="AB748" s="290"/>
      <c r="AC748" s="291"/>
      <c r="AD748" s="290">
        <v>0.25</v>
      </c>
      <c r="AE748" s="292"/>
      <c r="AF748" s="81">
        <f>SUM(H748+J748+L748+N748+P748+R748+T748+V748+X748+Z748+AB748+AD748)</f>
        <v>1</v>
      </c>
      <c r="AG748" s="59">
        <f t="shared" si="97"/>
        <v>0</v>
      </c>
      <c r="AH748" s="290"/>
    </row>
    <row r="749" spans="1:34" s="92" customFormat="1" ht="102" customHeight="1" thickBot="1">
      <c r="A749" s="931"/>
      <c r="B749" s="293" t="s">
        <v>452</v>
      </c>
      <c r="C749" s="294" t="s">
        <v>537</v>
      </c>
      <c r="D749" s="50">
        <v>0.2</v>
      </c>
      <c r="E749" s="295" t="s">
        <v>538</v>
      </c>
      <c r="F749" s="296" t="s">
        <v>526</v>
      </c>
      <c r="G749" s="295" t="s">
        <v>539</v>
      </c>
      <c r="H749" s="290"/>
      <c r="I749" s="291"/>
      <c r="J749" s="290"/>
      <c r="K749" s="291"/>
      <c r="L749" s="290"/>
      <c r="M749" s="291"/>
      <c r="N749" s="290">
        <v>0.25</v>
      </c>
      <c r="O749" s="291"/>
      <c r="P749" s="290"/>
      <c r="Q749" s="291"/>
      <c r="R749" s="290"/>
      <c r="S749" s="291"/>
      <c r="T749" s="290">
        <v>0.25</v>
      </c>
      <c r="U749" s="291"/>
      <c r="V749" s="290"/>
      <c r="W749" s="291"/>
      <c r="X749" s="290"/>
      <c r="Y749" s="291"/>
      <c r="Z749" s="290">
        <v>0.25</v>
      </c>
      <c r="AA749" s="292"/>
      <c r="AB749" s="290"/>
      <c r="AC749" s="291"/>
      <c r="AD749" s="290">
        <v>0.25</v>
      </c>
      <c r="AE749" s="292"/>
      <c r="AF749" s="81">
        <f t="shared" ref="AF749" si="98">+H749+J749+L749+N749+P749+R749+T749+V749+X749+Z749+AB749+AD749</f>
        <v>1</v>
      </c>
      <c r="AG749" s="59">
        <f t="shared" si="97"/>
        <v>0</v>
      </c>
      <c r="AH749" s="290"/>
    </row>
    <row r="750" spans="1:34" s="92" customFormat="1" ht="102" customHeight="1" thickBot="1">
      <c r="A750" s="23">
        <f>SUM(A745+A734+A725+A719)</f>
        <v>1</v>
      </c>
      <c r="B750" s="99"/>
      <c r="C750" s="99"/>
      <c r="D750" s="23"/>
      <c r="E750" s="99"/>
      <c r="F750" s="99"/>
      <c r="G750" s="9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20"/>
      <c r="AG750" s="20"/>
      <c r="AH750" s="24"/>
    </row>
    <row r="751" spans="1:34" s="2" customFormat="1" ht="65.25" customHeight="1" thickBot="1">
      <c r="A751" s="820"/>
      <c r="B751" s="821"/>
      <c r="C751" s="826" t="s">
        <v>41</v>
      </c>
      <c r="D751" s="827"/>
      <c r="E751" s="827"/>
      <c r="F751" s="827"/>
      <c r="G751" s="827"/>
      <c r="H751" s="827"/>
      <c r="I751" s="827"/>
      <c r="J751" s="827"/>
      <c r="K751" s="827"/>
      <c r="L751" s="827"/>
      <c r="M751" s="827"/>
      <c r="N751" s="827"/>
      <c r="O751" s="827"/>
      <c r="P751" s="827"/>
      <c r="Q751" s="827"/>
      <c r="R751" s="827"/>
      <c r="S751" s="827"/>
      <c r="T751" s="827"/>
      <c r="U751" s="827"/>
      <c r="V751" s="827"/>
      <c r="W751" s="827"/>
      <c r="X751" s="827"/>
      <c r="Y751" s="827"/>
      <c r="Z751" s="827"/>
      <c r="AA751" s="827"/>
      <c r="AB751" s="827"/>
      <c r="AC751" s="827"/>
      <c r="AD751" s="827"/>
      <c r="AE751" s="827"/>
      <c r="AF751" s="827"/>
      <c r="AG751" s="827"/>
      <c r="AH751" s="828"/>
    </row>
    <row r="752" spans="1:34" s="2" customFormat="1" ht="17.25" customHeight="1" thickBot="1">
      <c r="A752" s="822"/>
      <c r="B752" s="823"/>
      <c r="C752" s="650" t="s">
        <v>30</v>
      </c>
      <c r="D752" s="14"/>
      <c r="E752" s="653"/>
      <c r="F752" s="654"/>
      <c r="G752" s="654"/>
      <c r="H752" s="14"/>
      <c r="I752" s="15"/>
      <c r="J752" s="16"/>
      <c r="K752" s="16"/>
      <c r="L752" s="16"/>
      <c r="M752" s="16"/>
      <c r="N752" s="16"/>
      <c r="O752" s="16"/>
      <c r="P752" s="16"/>
      <c r="Q752" s="16"/>
      <c r="R752" s="16"/>
      <c r="S752" s="17"/>
      <c r="T752" s="829" t="s">
        <v>39</v>
      </c>
      <c r="U752" s="830"/>
      <c r="V752" s="830"/>
      <c r="W752" s="830"/>
      <c r="X752" s="830"/>
      <c r="Y752" s="830"/>
      <c r="Z752" s="830"/>
      <c r="AA752" s="830"/>
      <c r="AB752" s="830"/>
      <c r="AC752" s="830"/>
      <c r="AD752" s="830"/>
      <c r="AE752" s="830"/>
      <c r="AF752" s="830"/>
      <c r="AG752" s="830"/>
      <c r="AH752" s="831"/>
    </row>
    <row r="753" spans="1:34" s="2" customFormat="1" ht="15" customHeight="1" thickBot="1">
      <c r="A753" s="824"/>
      <c r="B753" s="825"/>
      <c r="C753" s="829" t="s">
        <v>36</v>
      </c>
      <c r="D753" s="830"/>
      <c r="E753" s="830"/>
      <c r="F753" s="830"/>
      <c r="G753" s="830"/>
      <c r="H753" s="830"/>
      <c r="I753" s="830"/>
      <c r="J753" s="830"/>
      <c r="K753" s="830"/>
      <c r="L753" s="830"/>
      <c r="M753" s="830"/>
      <c r="N753" s="830"/>
      <c r="O753" s="830"/>
      <c r="P753" s="830"/>
      <c r="Q753" s="830"/>
      <c r="R753" s="830"/>
      <c r="S753" s="830"/>
      <c r="T753" s="830"/>
      <c r="U753" s="830"/>
      <c r="V753" s="830"/>
      <c r="W753" s="830"/>
      <c r="X753" s="830"/>
      <c r="Y753" s="830"/>
      <c r="Z753" s="830"/>
      <c r="AA753" s="830"/>
      <c r="AB753" s="830"/>
      <c r="AC753" s="830"/>
      <c r="AD753" s="830"/>
      <c r="AE753" s="830"/>
      <c r="AF753" s="830"/>
      <c r="AG753" s="830"/>
      <c r="AH753" s="831"/>
    </row>
    <row r="754" spans="1:34" s="8" customFormat="1" ht="27" customHeight="1" thickBot="1">
      <c r="A754" s="6"/>
      <c r="B754" s="6"/>
      <c r="C754" s="651"/>
      <c r="D754" s="6"/>
      <c r="E754" s="651"/>
      <c r="F754" s="655"/>
      <c r="G754" s="655"/>
      <c r="H754" s="7"/>
      <c r="I754" s="7"/>
      <c r="J754" s="7"/>
      <c r="K754" s="7"/>
      <c r="AH754" s="689"/>
    </row>
    <row r="755" spans="1:34" s="8" customFormat="1" ht="15">
      <c r="A755" s="832" t="s">
        <v>29</v>
      </c>
      <c r="B755" s="833"/>
      <c r="C755" s="834" t="s">
        <v>14</v>
      </c>
      <c r="D755" s="835"/>
      <c r="E755" s="835"/>
      <c r="F755" s="835"/>
      <c r="G755" s="835"/>
      <c r="H755" s="835"/>
      <c r="I755" s="836"/>
      <c r="J755" s="1082" t="s">
        <v>460</v>
      </c>
      <c r="K755" s="1083"/>
      <c r="L755" s="1083"/>
      <c r="M755" s="1083"/>
      <c r="N755" s="1083"/>
      <c r="O755" s="1083"/>
      <c r="P755" s="1083"/>
      <c r="Q755" s="1083"/>
      <c r="R755" s="1083"/>
      <c r="S755" s="1083"/>
      <c r="T755" s="1083"/>
      <c r="U755" s="1083"/>
      <c r="V755" s="1083"/>
      <c r="W755" s="1083"/>
      <c r="X755" s="1083"/>
      <c r="Y755" s="1083"/>
      <c r="Z755" s="1083"/>
      <c r="AA755" s="1083"/>
      <c r="AB755" s="1083"/>
      <c r="AC755" s="1083"/>
      <c r="AD755" s="1083"/>
      <c r="AE755" s="1083"/>
      <c r="AF755" s="1083"/>
      <c r="AG755" s="1083"/>
      <c r="AH755" s="1084"/>
    </row>
    <row r="756" spans="1:34" s="8" customFormat="1" ht="15">
      <c r="A756" s="840">
        <v>2015</v>
      </c>
      <c r="B756" s="841"/>
      <c r="C756" s="844" t="s">
        <v>0</v>
      </c>
      <c r="D756" s="845"/>
      <c r="E756" s="845"/>
      <c r="F756" s="845"/>
      <c r="G756" s="845"/>
      <c r="H756" s="845"/>
      <c r="I756" s="846"/>
      <c r="J756" s="1028" t="s">
        <v>629</v>
      </c>
      <c r="K756" s="1029"/>
      <c r="L756" s="1029"/>
      <c r="M756" s="1029"/>
      <c r="N756" s="1029"/>
      <c r="O756" s="1029"/>
      <c r="P756" s="1029"/>
      <c r="Q756" s="1029"/>
      <c r="R756" s="1029"/>
      <c r="S756" s="1029"/>
      <c r="T756" s="1029"/>
      <c r="U756" s="1029"/>
      <c r="V756" s="1029"/>
      <c r="W756" s="1029"/>
      <c r="X756" s="1029"/>
      <c r="Y756" s="1029"/>
      <c r="Z756" s="1029"/>
      <c r="AA756" s="1029"/>
      <c r="AB756" s="1029"/>
      <c r="AC756" s="1029"/>
      <c r="AD756" s="1029"/>
      <c r="AE756" s="1029"/>
      <c r="AF756" s="1029"/>
      <c r="AG756" s="1029"/>
      <c r="AH756" s="1085"/>
    </row>
    <row r="757" spans="1:34" s="8" customFormat="1" ht="15.75" thickBot="1">
      <c r="A757" s="842"/>
      <c r="B757" s="843"/>
      <c r="C757" s="850" t="s">
        <v>1</v>
      </c>
      <c r="D757" s="851"/>
      <c r="E757" s="851"/>
      <c r="F757" s="851"/>
      <c r="G757" s="851"/>
      <c r="H757" s="851"/>
      <c r="I757" s="852"/>
      <c r="J757" s="1086" t="s">
        <v>630</v>
      </c>
      <c r="K757" s="1087"/>
      <c r="L757" s="1087"/>
      <c r="M757" s="1087"/>
      <c r="N757" s="1087"/>
      <c r="O757" s="1087"/>
      <c r="P757" s="1087"/>
      <c r="Q757" s="1087"/>
      <c r="R757" s="1087"/>
      <c r="S757" s="1087"/>
      <c r="T757" s="1087"/>
      <c r="U757" s="1087"/>
      <c r="V757" s="1087"/>
      <c r="W757" s="1087"/>
      <c r="X757" s="1087"/>
      <c r="Y757" s="1087"/>
      <c r="Z757" s="1087"/>
      <c r="AA757" s="1087"/>
      <c r="AB757" s="1087"/>
      <c r="AC757" s="1087"/>
      <c r="AD757" s="1087"/>
      <c r="AE757" s="1087"/>
      <c r="AF757" s="1087"/>
      <c r="AG757" s="1087"/>
      <c r="AH757" s="1088"/>
    </row>
    <row r="758" spans="1:34" s="9" customFormat="1" ht="25.5" customHeight="1" thickBot="1">
      <c r="C758" s="78"/>
      <c r="E758" s="78"/>
      <c r="F758" s="78"/>
      <c r="G758" s="78"/>
      <c r="AH758" s="581"/>
    </row>
    <row r="759" spans="1:34" s="8" customFormat="1" ht="15.75" customHeight="1">
      <c r="A759" s="856" t="s">
        <v>26</v>
      </c>
      <c r="B759" s="859" t="s">
        <v>19</v>
      </c>
      <c r="C759" s="860"/>
      <c r="D759" s="1089" t="s">
        <v>543</v>
      </c>
      <c r="E759" s="1090"/>
      <c r="F759" s="1090"/>
      <c r="G759" s="1090"/>
      <c r="H759" s="1090"/>
      <c r="I759" s="1090"/>
      <c r="J759" s="1090"/>
      <c r="K759" s="1090"/>
      <c r="L759" s="1090"/>
      <c r="M759" s="1090"/>
      <c r="N759" s="1090"/>
      <c r="O759" s="1090"/>
      <c r="P759" s="1090"/>
      <c r="Q759" s="1090"/>
      <c r="R759" s="1090"/>
      <c r="S759" s="1091"/>
      <c r="T759" s="864" t="s">
        <v>25</v>
      </c>
      <c r="U759" s="865"/>
      <c r="V759" s="866"/>
      <c r="W759" s="873" t="s">
        <v>28</v>
      </c>
      <c r="X759" s="874"/>
      <c r="Y759" s="1092" t="s">
        <v>265</v>
      </c>
      <c r="Z759" s="1093"/>
      <c r="AA759" s="1093"/>
      <c r="AB759" s="1093"/>
      <c r="AC759" s="1093"/>
      <c r="AD759" s="1093"/>
      <c r="AE759" s="1093"/>
      <c r="AF759" s="1093"/>
      <c r="AG759" s="1093"/>
      <c r="AH759" s="1094"/>
    </row>
    <row r="760" spans="1:34" s="8" customFormat="1" ht="15.75" customHeight="1">
      <c r="A760" s="857"/>
      <c r="B760" s="883" t="s">
        <v>15</v>
      </c>
      <c r="C760" s="884"/>
      <c r="D760" s="1098" t="s">
        <v>544</v>
      </c>
      <c r="E760" s="1099"/>
      <c r="F760" s="1099"/>
      <c r="G760" s="1099"/>
      <c r="H760" s="1099"/>
      <c r="I760" s="1099"/>
      <c r="J760" s="1099"/>
      <c r="K760" s="1099"/>
      <c r="L760" s="1099"/>
      <c r="M760" s="1099"/>
      <c r="N760" s="1099"/>
      <c r="O760" s="1099"/>
      <c r="P760" s="1099"/>
      <c r="Q760" s="1099"/>
      <c r="R760" s="1099"/>
      <c r="S760" s="1100"/>
      <c r="T760" s="867"/>
      <c r="U760" s="868"/>
      <c r="V760" s="869"/>
      <c r="W760" s="875"/>
      <c r="X760" s="876"/>
      <c r="Y760" s="1095"/>
      <c r="Z760" s="1096"/>
      <c r="AA760" s="1096"/>
      <c r="AB760" s="1096"/>
      <c r="AC760" s="1096"/>
      <c r="AD760" s="1096"/>
      <c r="AE760" s="1096"/>
      <c r="AF760" s="1096"/>
      <c r="AG760" s="1096"/>
      <c r="AH760" s="1097"/>
    </row>
    <row r="761" spans="1:34" s="8" customFormat="1" ht="15.75" customHeight="1">
      <c r="A761" s="857"/>
      <c r="B761" s="883" t="s">
        <v>16</v>
      </c>
      <c r="C761" s="884"/>
      <c r="D761" s="1098" t="s">
        <v>545</v>
      </c>
      <c r="E761" s="1099"/>
      <c r="F761" s="1099"/>
      <c r="G761" s="1099"/>
      <c r="H761" s="1099"/>
      <c r="I761" s="1099"/>
      <c r="J761" s="1099"/>
      <c r="K761" s="1099"/>
      <c r="L761" s="1099"/>
      <c r="M761" s="1099"/>
      <c r="N761" s="1099"/>
      <c r="O761" s="1099"/>
      <c r="P761" s="1099"/>
      <c r="Q761" s="1099"/>
      <c r="R761" s="1099"/>
      <c r="S761" s="1100"/>
      <c r="T761" s="867"/>
      <c r="U761" s="868"/>
      <c r="V761" s="869"/>
      <c r="W761" s="888" t="s">
        <v>17</v>
      </c>
      <c r="X761" s="889"/>
      <c r="Y761" s="1101" t="s">
        <v>591</v>
      </c>
      <c r="Z761" s="1102"/>
      <c r="AA761" s="1102"/>
      <c r="AB761" s="1102"/>
      <c r="AC761" s="1102"/>
      <c r="AD761" s="1102"/>
      <c r="AE761" s="1102"/>
      <c r="AF761" s="1102"/>
      <c r="AG761" s="1102"/>
      <c r="AH761" s="1103"/>
    </row>
    <row r="762" spans="1:34" s="8" customFormat="1" ht="22.5" customHeight="1" thickBot="1">
      <c r="A762" s="858"/>
      <c r="B762" s="898" t="s">
        <v>18</v>
      </c>
      <c r="C762" s="899"/>
      <c r="D762" s="1107" t="s">
        <v>585</v>
      </c>
      <c r="E762" s="1108"/>
      <c r="F762" s="1108"/>
      <c r="G762" s="1108"/>
      <c r="H762" s="1108"/>
      <c r="I762" s="1108"/>
      <c r="J762" s="1108"/>
      <c r="K762" s="1108"/>
      <c r="L762" s="1108"/>
      <c r="M762" s="1108"/>
      <c r="N762" s="1108"/>
      <c r="O762" s="1108"/>
      <c r="P762" s="1108"/>
      <c r="Q762" s="1108"/>
      <c r="R762" s="1108"/>
      <c r="S762" s="1109"/>
      <c r="T762" s="870"/>
      <c r="U762" s="871"/>
      <c r="V762" s="872"/>
      <c r="W762" s="890"/>
      <c r="X762" s="891"/>
      <c r="Y762" s="1104"/>
      <c r="Z762" s="1105"/>
      <c r="AA762" s="1105"/>
      <c r="AB762" s="1105"/>
      <c r="AC762" s="1105"/>
      <c r="AD762" s="1105"/>
      <c r="AE762" s="1105"/>
      <c r="AF762" s="1105"/>
      <c r="AG762" s="1105"/>
      <c r="AH762" s="1106"/>
    </row>
    <row r="763" spans="1:34" s="92" customFormat="1" ht="43.5" customHeight="1" thickBot="1">
      <c r="A763" s="23"/>
      <c r="B763" s="99"/>
      <c r="C763" s="99"/>
      <c r="D763" s="23"/>
      <c r="E763" s="99"/>
      <c r="F763" s="99"/>
      <c r="G763" s="9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20"/>
      <c r="AG763" s="20"/>
      <c r="AH763" s="24"/>
    </row>
    <row r="764" spans="1:34" s="9" customFormat="1" ht="15.75" customHeight="1">
      <c r="A764" s="727" t="s">
        <v>631</v>
      </c>
      <c r="B764" s="728"/>
      <c r="C764" s="729"/>
      <c r="D764" s="1076" t="s">
        <v>632</v>
      </c>
      <c r="E764" s="1077"/>
      <c r="F764" s="1077"/>
      <c r="G764" s="1077"/>
      <c r="H764" s="1077"/>
      <c r="I764" s="1077"/>
      <c r="J764" s="1077"/>
      <c r="K764" s="1077"/>
      <c r="L764" s="1077"/>
      <c r="M764" s="1077"/>
      <c r="N764" s="1077"/>
      <c r="O764" s="1077"/>
      <c r="P764" s="11"/>
      <c r="Q764" s="11"/>
      <c r="R764" s="11"/>
      <c r="S764" s="11"/>
      <c r="T764" s="11"/>
      <c r="U764" s="11"/>
      <c r="V764" s="11"/>
      <c r="W764" s="11"/>
      <c r="X764" s="11"/>
      <c r="Y764" s="11"/>
      <c r="Z764" s="11"/>
      <c r="AA764" s="11"/>
      <c r="AB764" s="11"/>
      <c r="AC764" s="11"/>
      <c r="AD764" s="11"/>
      <c r="AE764" s="11"/>
      <c r="AF764" s="11"/>
      <c r="AG764" s="11"/>
      <c r="AH764" s="673"/>
    </row>
    <row r="765" spans="1:34" s="9" customFormat="1" ht="15.75" customHeight="1" thickBot="1">
      <c r="A765" s="733" t="s">
        <v>22</v>
      </c>
      <c r="B765" s="734"/>
      <c r="C765" s="735"/>
      <c r="D765" s="751" t="s">
        <v>629</v>
      </c>
      <c r="E765" s="752"/>
      <c r="F765" s="752"/>
      <c r="G765" s="752"/>
      <c r="H765" s="752"/>
      <c r="I765" s="752"/>
      <c r="J765" s="752"/>
      <c r="K765" s="752"/>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690"/>
    </row>
    <row r="766" spans="1:34" s="78" customFormat="1" ht="13.5" customHeight="1" thickBot="1">
      <c r="A766" s="1078" t="s">
        <v>37</v>
      </c>
      <c r="B766" s="1078" t="s">
        <v>35</v>
      </c>
      <c r="C766" s="1079" t="s">
        <v>31</v>
      </c>
      <c r="D766" s="1079" t="s">
        <v>32</v>
      </c>
      <c r="E766" s="1079" t="s">
        <v>33</v>
      </c>
      <c r="F766" s="740" t="s">
        <v>40</v>
      </c>
      <c r="G766" s="1080" t="s">
        <v>34</v>
      </c>
      <c r="H766" s="742" t="s">
        <v>2</v>
      </c>
      <c r="I766" s="743"/>
      <c r="J766" s="744" t="s">
        <v>3</v>
      </c>
      <c r="K766" s="744"/>
      <c r="L766" s="742" t="s">
        <v>4</v>
      </c>
      <c r="M766" s="743"/>
      <c r="N766" s="744" t="s">
        <v>5</v>
      </c>
      <c r="O766" s="744"/>
      <c r="P766" s="742" t="s">
        <v>6</v>
      </c>
      <c r="Q766" s="743"/>
      <c r="R766" s="744" t="s">
        <v>7</v>
      </c>
      <c r="S766" s="744"/>
      <c r="T766" s="742" t="s">
        <v>8</v>
      </c>
      <c r="U766" s="743"/>
      <c r="V766" s="744" t="s">
        <v>9</v>
      </c>
      <c r="W766" s="744"/>
      <c r="X766" s="742" t="s">
        <v>10</v>
      </c>
      <c r="Y766" s="743"/>
      <c r="Z766" s="744" t="s">
        <v>11</v>
      </c>
      <c r="AA766" s="744"/>
      <c r="AB766" s="742" t="s">
        <v>12</v>
      </c>
      <c r="AC766" s="743"/>
      <c r="AD766" s="744" t="s">
        <v>13</v>
      </c>
      <c r="AE766" s="743"/>
      <c r="AF766" s="745" t="s">
        <v>20</v>
      </c>
      <c r="AG766" s="745" t="s">
        <v>21</v>
      </c>
      <c r="AH766" s="747" t="s">
        <v>27</v>
      </c>
    </row>
    <row r="767" spans="1:34" s="78" customFormat="1" ht="25.5" customHeight="1" thickBot="1">
      <c r="A767" s="959"/>
      <c r="B767" s="959"/>
      <c r="C767" s="960"/>
      <c r="D767" s="960"/>
      <c r="E767" s="960"/>
      <c r="F767" s="741"/>
      <c r="G767" s="1081"/>
      <c r="H767" s="4" t="s">
        <v>23</v>
      </c>
      <c r="I767" s="5" t="s">
        <v>24</v>
      </c>
      <c r="J767" s="4" t="s">
        <v>23</v>
      </c>
      <c r="K767" s="5" t="s">
        <v>24</v>
      </c>
      <c r="L767" s="4" t="s">
        <v>23</v>
      </c>
      <c r="M767" s="5" t="s">
        <v>24</v>
      </c>
      <c r="N767" s="4" t="s">
        <v>23</v>
      </c>
      <c r="O767" s="5" t="s">
        <v>24</v>
      </c>
      <c r="P767" s="4" t="s">
        <v>23</v>
      </c>
      <c r="Q767" s="5" t="s">
        <v>24</v>
      </c>
      <c r="R767" s="4" t="s">
        <v>23</v>
      </c>
      <c r="S767" s="5" t="s">
        <v>24</v>
      </c>
      <c r="T767" s="4" t="s">
        <v>23</v>
      </c>
      <c r="U767" s="5" t="s">
        <v>24</v>
      </c>
      <c r="V767" s="4" t="s">
        <v>23</v>
      </c>
      <c r="W767" s="5" t="s">
        <v>24</v>
      </c>
      <c r="X767" s="4" t="s">
        <v>23</v>
      </c>
      <c r="Y767" s="5" t="s">
        <v>24</v>
      </c>
      <c r="Z767" s="4" t="s">
        <v>23</v>
      </c>
      <c r="AA767" s="5" t="s">
        <v>24</v>
      </c>
      <c r="AB767" s="4" t="s">
        <v>23</v>
      </c>
      <c r="AC767" s="5" t="s">
        <v>24</v>
      </c>
      <c r="AD767" s="4" t="s">
        <v>23</v>
      </c>
      <c r="AE767" s="5" t="s">
        <v>24</v>
      </c>
      <c r="AF767" s="746"/>
      <c r="AG767" s="746"/>
      <c r="AH767" s="748"/>
    </row>
    <row r="768" spans="1:34" s="78" customFormat="1" ht="65.25" customHeight="1" thickBot="1">
      <c r="A768" s="1075">
        <v>3.5000000000000003E-2</v>
      </c>
      <c r="B768" s="363" t="s">
        <v>429</v>
      </c>
      <c r="C768" s="364" t="s">
        <v>633</v>
      </c>
      <c r="D768" s="365">
        <v>0.5</v>
      </c>
      <c r="E768" s="366" t="s">
        <v>634</v>
      </c>
      <c r="F768" s="367" t="s">
        <v>635</v>
      </c>
      <c r="G768" s="368" t="s">
        <v>636</v>
      </c>
      <c r="H768" s="252">
        <v>0</v>
      </c>
      <c r="I768" s="253"/>
      <c r="J768" s="252">
        <v>0.1</v>
      </c>
      <c r="K768" s="254"/>
      <c r="L768" s="255">
        <v>0.1</v>
      </c>
      <c r="M768" s="253"/>
      <c r="N768" s="252">
        <v>0.1</v>
      </c>
      <c r="O768" s="254"/>
      <c r="P768" s="255">
        <v>0.1</v>
      </c>
      <c r="Q768" s="253"/>
      <c r="R768" s="252">
        <v>0.1</v>
      </c>
      <c r="S768" s="254"/>
      <c r="T768" s="255">
        <v>0.05</v>
      </c>
      <c r="U768" s="253"/>
      <c r="V768" s="255">
        <v>0.05</v>
      </c>
      <c r="W768" s="253"/>
      <c r="X768" s="255">
        <v>0.1</v>
      </c>
      <c r="Y768" s="253"/>
      <c r="Z768" s="255">
        <v>0.1</v>
      </c>
      <c r="AA768" s="257"/>
      <c r="AB768" s="255">
        <v>0.1</v>
      </c>
      <c r="AC768" s="253"/>
      <c r="AD768" s="255">
        <v>0.1</v>
      </c>
      <c r="AE768" s="346"/>
      <c r="AF768" s="316">
        <f t="shared" ref="AF768:AG769" si="99">+H768+J768+L768+N768+P768+R768+T768+V768+X768+Z768+AB768+AD768</f>
        <v>1</v>
      </c>
      <c r="AG768" s="317">
        <f t="shared" si="99"/>
        <v>0</v>
      </c>
      <c r="AH768" s="698"/>
    </row>
    <row r="769" spans="1:34" s="78" customFormat="1" ht="62.25" customHeight="1" thickBot="1">
      <c r="A769" s="1074"/>
      <c r="B769" s="369" t="s">
        <v>430</v>
      </c>
      <c r="C769" s="370" t="s">
        <v>637</v>
      </c>
      <c r="D769" s="371">
        <v>0.5</v>
      </c>
      <c r="E769" s="366" t="s">
        <v>638</v>
      </c>
      <c r="F769" s="372" t="s">
        <v>635</v>
      </c>
      <c r="G769" s="296" t="s">
        <v>639</v>
      </c>
      <c r="H769" s="252">
        <v>0</v>
      </c>
      <c r="I769" s="253"/>
      <c r="J769" s="252">
        <v>0.1</v>
      </c>
      <c r="K769" s="254"/>
      <c r="L769" s="255">
        <v>0.1</v>
      </c>
      <c r="M769" s="253"/>
      <c r="N769" s="252">
        <v>0.1</v>
      </c>
      <c r="O769" s="254"/>
      <c r="P769" s="255">
        <v>0.1</v>
      </c>
      <c r="Q769" s="253"/>
      <c r="R769" s="252">
        <v>0.1</v>
      </c>
      <c r="S769" s="254"/>
      <c r="T769" s="255">
        <v>0.1</v>
      </c>
      <c r="U769" s="253"/>
      <c r="V769" s="255">
        <v>0.1</v>
      </c>
      <c r="W769" s="253"/>
      <c r="X769" s="255">
        <v>0.1</v>
      </c>
      <c r="Y769" s="253"/>
      <c r="Z769" s="255">
        <v>0.1</v>
      </c>
      <c r="AA769" s="257"/>
      <c r="AB769" s="255">
        <v>0.1</v>
      </c>
      <c r="AC769" s="253"/>
      <c r="AD769" s="255">
        <v>0</v>
      </c>
      <c r="AE769" s="346"/>
      <c r="AF769" s="258">
        <f t="shared" si="99"/>
        <v>0.99999999999999989</v>
      </c>
      <c r="AG769" s="259">
        <f t="shared" si="99"/>
        <v>0</v>
      </c>
      <c r="AH769" s="699"/>
    </row>
    <row r="770" spans="1:34" s="92" customFormat="1" ht="102" customHeight="1" thickBot="1">
      <c r="A770" s="23"/>
      <c r="B770" s="99"/>
      <c r="C770" s="99"/>
      <c r="D770" s="23">
        <f>+D769+D768</f>
        <v>1</v>
      </c>
      <c r="E770" s="99"/>
      <c r="F770" s="99"/>
      <c r="G770" s="9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20"/>
      <c r="AG770" s="20"/>
      <c r="AH770" s="24"/>
    </row>
    <row r="771" spans="1:34" s="9" customFormat="1" ht="57" customHeight="1">
      <c r="A771" s="727" t="s">
        <v>189</v>
      </c>
      <c r="B771" s="728"/>
      <c r="C771" s="729"/>
      <c r="D771" s="727" t="s">
        <v>640</v>
      </c>
      <c r="E771" s="728"/>
      <c r="F771" s="728"/>
      <c r="G771" s="728"/>
      <c r="H771" s="728"/>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673"/>
    </row>
    <row r="772" spans="1:34" s="9" customFormat="1" ht="15.75" customHeight="1" thickBot="1">
      <c r="A772" s="733" t="s">
        <v>22</v>
      </c>
      <c r="B772" s="734"/>
      <c r="C772" s="735"/>
      <c r="D772" s="751" t="s">
        <v>629</v>
      </c>
      <c r="E772" s="752"/>
      <c r="F772" s="752"/>
      <c r="G772" s="752"/>
      <c r="H772" s="752"/>
      <c r="I772" s="752"/>
      <c r="J772" s="752"/>
      <c r="K772" s="752"/>
      <c r="L772" s="752"/>
      <c r="M772" s="13"/>
      <c r="N772" s="13"/>
      <c r="O772" s="13"/>
      <c r="P772" s="13"/>
      <c r="Q772" s="13"/>
      <c r="R772" s="13"/>
      <c r="S772" s="13"/>
      <c r="T772" s="13"/>
      <c r="U772" s="13"/>
      <c r="V772" s="13"/>
      <c r="W772" s="13"/>
      <c r="X772" s="13"/>
      <c r="Y772" s="13"/>
      <c r="Z772" s="13"/>
      <c r="AA772" s="13"/>
      <c r="AB772" s="13"/>
      <c r="AC772" s="13"/>
      <c r="AD772" s="13"/>
      <c r="AE772" s="13"/>
      <c r="AF772" s="13"/>
      <c r="AG772" s="13"/>
      <c r="AH772" s="690"/>
    </row>
    <row r="773" spans="1:34" s="78" customFormat="1" ht="13.5" customHeight="1" thickBot="1">
      <c r="A773" s="737" t="s">
        <v>37</v>
      </c>
      <c r="B773" s="737" t="s">
        <v>35</v>
      </c>
      <c r="C773" s="738" t="s">
        <v>31</v>
      </c>
      <c r="D773" s="738" t="s">
        <v>32</v>
      </c>
      <c r="E773" s="738" t="s">
        <v>33</v>
      </c>
      <c r="F773" s="740" t="s">
        <v>40</v>
      </c>
      <c r="G773" s="738" t="s">
        <v>34</v>
      </c>
      <c r="H773" s="742" t="s">
        <v>2</v>
      </c>
      <c r="I773" s="743"/>
      <c r="J773" s="744" t="s">
        <v>3</v>
      </c>
      <c r="K773" s="744"/>
      <c r="L773" s="742" t="s">
        <v>4</v>
      </c>
      <c r="M773" s="743"/>
      <c r="N773" s="744" t="s">
        <v>5</v>
      </c>
      <c r="O773" s="744"/>
      <c r="P773" s="742" t="s">
        <v>6</v>
      </c>
      <c r="Q773" s="743"/>
      <c r="R773" s="744" t="s">
        <v>7</v>
      </c>
      <c r="S773" s="744"/>
      <c r="T773" s="742" t="s">
        <v>8</v>
      </c>
      <c r="U773" s="743"/>
      <c r="V773" s="744" t="s">
        <v>9</v>
      </c>
      <c r="W773" s="744"/>
      <c r="X773" s="742" t="s">
        <v>10</v>
      </c>
      <c r="Y773" s="743"/>
      <c r="Z773" s="744" t="s">
        <v>11</v>
      </c>
      <c r="AA773" s="744"/>
      <c r="AB773" s="742" t="s">
        <v>12</v>
      </c>
      <c r="AC773" s="743"/>
      <c r="AD773" s="744" t="s">
        <v>13</v>
      </c>
      <c r="AE773" s="744"/>
      <c r="AF773" s="745" t="s">
        <v>20</v>
      </c>
      <c r="AG773" s="745" t="s">
        <v>21</v>
      </c>
      <c r="AH773" s="747" t="s">
        <v>27</v>
      </c>
    </row>
    <row r="774" spans="1:34" s="78" customFormat="1" ht="25.5" customHeight="1" thickBot="1">
      <c r="A774" s="819"/>
      <c r="B774" s="819"/>
      <c r="C774" s="739"/>
      <c r="D774" s="739"/>
      <c r="E774" s="739"/>
      <c r="F774" s="1044"/>
      <c r="G774" s="739"/>
      <c r="H774" s="4" t="s">
        <v>23</v>
      </c>
      <c r="I774" s="5" t="s">
        <v>24</v>
      </c>
      <c r="J774" s="4" t="s">
        <v>23</v>
      </c>
      <c r="K774" s="5" t="s">
        <v>24</v>
      </c>
      <c r="L774" s="4" t="s">
        <v>23</v>
      </c>
      <c r="M774" s="5" t="s">
        <v>24</v>
      </c>
      <c r="N774" s="4" t="s">
        <v>23</v>
      </c>
      <c r="O774" s="5" t="s">
        <v>24</v>
      </c>
      <c r="P774" s="4" t="s">
        <v>23</v>
      </c>
      <c r="Q774" s="5" t="s">
        <v>24</v>
      </c>
      <c r="R774" s="4" t="s">
        <v>23</v>
      </c>
      <c r="S774" s="5" t="s">
        <v>24</v>
      </c>
      <c r="T774" s="4" t="s">
        <v>23</v>
      </c>
      <c r="U774" s="5" t="s">
        <v>24</v>
      </c>
      <c r="V774" s="4" t="s">
        <v>23</v>
      </c>
      <c r="W774" s="5" t="s">
        <v>24</v>
      </c>
      <c r="X774" s="4" t="s">
        <v>23</v>
      </c>
      <c r="Y774" s="5" t="s">
        <v>24</v>
      </c>
      <c r="Z774" s="4" t="s">
        <v>23</v>
      </c>
      <c r="AA774" s="5" t="s">
        <v>24</v>
      </c>
      <c r="AB774" s="4" t="s">
        <v>23</v>
      </c>
      <c r="AC774" s="5" t="s">
        <v>24</v>
      </c>
      <c r="AD774" s="4" t="s">
        <v>23</v>
      </c>
      <c r="AE774" s="5" t="s">
        <v>24</v>
      </c>
      <c r="AF774" s="817"/>
      <c r="AG774" s="746"/>
      <c r="AH774" s="748"/>
    </row>
    <row r="775" spans="1:34" s="78" customFormat="1" ht="36.75" customHeight="1">
      <c r="A775" s="1073">
        <v>3.5000000000000003E-2</v>
      </c>
      <c r="B775" s="373" t="s">
        <v>435</v>
      </c>
      <c r="C775" s="374" t="s">
        <v>641</v>
      </c>
      <c r="D775" s="375">
        <v>0.5</v>
      </c>
      <c r="E775" s="374" t="s">
        <v>642</v>
      </c>
      <c r="F775" s="374" t="s">
        <v>643</v>
      </c>
      <c r="G775" s="374" t="s">
        <v>644</v>
      </c>
      <c r="H775" s="252">
        <v>8.3299999999999999E-2</v>
      </c>
      <c r="I775" s="253"/>
      <c r="J775" s="252">
        <v>8.3299999999999999E-2</v>
      </c>
      <c r="K775" s="254"/>
      <c r="L775" s="255">
        <v>8.3299999999999999E-2</v>
      </c>
      <c r="M775" s="253"/>
      <c r="N775" s="252">
        <v>8.3299999999999999E-2</v>
      </c>
      <c r="O775" s="254"/>
      <c r="P775" s="255">
        <v>8.3299999999999999E-2</v>
      </c>
      <c r="Q775" s="253"/>
      <c r="R775" s="252">
        <v>8.3299999999999999E-2</v>
      </c>
      <c r="S775" s="254"/>
      <c r="T775" s="255">
        <v>8.3299999999999999E-2</v>
      </c>
      <c r="U775" s="253"/>
      <c r="V775" s="255">
        <v>8.3299999999999999E-2</v>
      </c>
      <c r="W775" s="253"/>
      <c r="X775" s="255">
        <v>8.3299999999999999E-2</v>
      </c>
      <c r="Y775" s="253"/>
      <c r="Z775" s="255">
        <v>8.3299999999999999E-2</v>
      </c>
      <c r="AA775" s="257"/>
      <c r="AB775" s="255">
        <v>8.3299999999999999E-2</v>
      </c>
      <c r="AC775" s="253"/>
      <c r="AD775" s="255">
        <v>8.3299999999999999E-2</v>
      </c>
      <c r="AE775" s="346"/>
      <c r="AF775" s="258">
        <f t="shared" ref="AF775:AG776" si="100">+H775+J775+L775+N775+P775+R775+T775+V775+X775+Z775+AB775+AD775</f>
        <v>0.99960000000000016</v>
      </c>
      <c r="AG775" s="317">
        <f t="shared" si="100"/>
        <v>0</v>
      </c>
      <c r="AH775" s="698"/>
    </row>
    <row r="776" spans="1:34" s="78" customFormat="1" ht="36.75" customHeight="1" thickBot="1">
      <c r="A776" s="1074"/>
      <c r="B776" s="376" t="s">
        <v>436</v>
      </c>
      <c r="C776" s="377" t="s">
        <v>645</v>
      </c>
      <c r="D776" s="378">
        <v>0.5</v>
      </c>
      <c r="E776" s="377" t="s">
        <v>646</v>
      </c>
      <c r="F776" s="377" t="s">
        <v>647</v>
      </c>
      <c r="G776" s="377" t="s">
        <v>648</v>
      </c>
      <c r="H776" s="252">
        <v>8.3299999999999999E-2</v>
      </c>
      <c r="I776" s="253"/>
      <c r="J776" s="252">
        <v>8.3299999999999999E-2</v>
      </c>
      <c r="K776" s="254"/>
      <c r="L776" s="255">
        <v>8.3299999999999999E-2</v>
      </c>
      <c r="M776" s="253"/>
      <c r="N776" s="252">
        <v>8.3299999999999999E-2</v>
      </c>
      <c r="O776" s="254"/>
      <c r="P776" s="255">
        <v>8.3299999999999999E-2</v>
      </c>
      <c r="Q776" s="253"/>
      <c r="R776" s="252">
        <v>8.3299999999999999E-2</v>
      </c>
      <c r="S776" s="254"/>
      <c r="T776" s="255">
        <v>8.3299999999999999E-2</v>
      </c>
      <c r="U776" s="253"/>
      <c r="V776" s="255">
        <v>8.3299999999999999E-2</v>
      </c>
      <c r="W776" s="253"/>
      <c r="X776" s="255">
        <v>8.3299999999999999E-2</v>
      </c>
      <c r="Y776" s="253"/>
      <c r="Z776" s="255">
        <v>8.3299999999999999E-2</v>
      </c>
      <c r="AA776" s="257"/>
      <c r="AB776" s="255">
        <v>8.3299999999999999E-2</v>
      </c>
      <c r="AC776" s="253"/>
      <c r="AD776" s="255">
        <v>8.3299999999999999E-2</v>
      </c>
      <c r="AE776" s="346"/>
      <c r="AF776" s="379">
        <f t="shared" si="100"/>
        <v>0.99960000000000016</v>
      </c>
      <c r="AG776" s="380">
        <f t="shared" si="100"/>
        <v>0</v>
      </c>
      <c r="AH776" s="710"/>
    </row>
    <row r="777" spans="1:34" s="92" customFormat="1" ht="102" customHeight="1" thickBot="1">
      <c r="A777" s="23"/>
      <c r="B777" s="99"/>
      <c r="C777" s="99"/>
      <c r="D777" s="23">
        <f>+D776+D775</f>
        <v>1</v>
      </c>
      <c r="E777" s="99"/>
      <c r="F777" s="99"/>
      <c r="G777" s="9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20"/>
      <c r="AG777" s="20"/>
      <c r="AH777" s="24"/>
    </row>
    <row r="778" spans="1:34" s="9" customFormat="1" ht="15.75" customHeight="1">
      <c r="A778" s="727" t="s">
        <v>195</v>
      </c>
      <c r="B778" s="728"/>
      <c r="C778" s="729"/>
      <c r="D778" s="727" t="s">
        <v>649</v>
      </c>
      <c r="E778" s="728"/>
      <c r="F778" s="728"/>
      <c r="G778" s="728"/>
      <c r="H778" s="728"/>
      <c r="I778" s="728"/>
      <c r="J778" s="728"/>
      <c r="K778" s="728"/>
      <c r="L778" s="728"/>
      <c r="M778" s="728"/>
      <c r="N778" s="728"/>
      <c r="O778" s="728"/>
      <c r="P778" s="11"/>
      <c r="Q778" s="11"/>
      <c r="R778" s="11"/>
      <c r="S778" s="11"/>
      <c r="T778" s="11"/>
      <c r="U778" s="11"/>
      <c r="V778" s="11"/>
      <c r="W778" s="11"/>
      <c r="X778" s="11"/>
      <c r="Y778" s="11"/>
      <c r="Z778" s="11"/>
      <c r="AA778" s="11"/>
      <c r="AB778" s="11"/>
      <c r="AC778" s="11"/>
      <c r="AD778" s="11"/>
      <c r="AE778" s="11"/>
      <c r="AF778" s="11"/>
      <c r="AG778" s="11"/>
      <c r="AH778" s="673"/>
    </row>
    <row r="779" spans="1:34" s="9" customFormat="1" ht="15.75" customHeight="1" thickBot="1">
      <c r="A779" s="733" t="s">
        <v>22</v>
      </c>
      <c r="B779" s="734"/>
      <c r="C779" s="735"/>
      <c r="D779" s="228"/>
      <c r="E779" s="647"/>
      <c r="F779" s="647"/>
      <c r="G779" s="647"/>
      <c r="H779" s="12"/>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690"/>
    </row>
    <row r="780" spans="1:34" s="78" customFormat="1" ht="13.5" customHeight="1" thickBot="1">
      <c r="A780" s="737" t="s">
        <v>37</v>
      </c>
      <c r="B780" s="737" t="s">
        <v>35</v>
      </c>
      <c r="C780" s="738" t="s">
        <v>31</v>
      </c>
      <c r="D780" s="738" t="s">
        <v>32</v>
      </c>
      <c r="E780" s="738" t="s">
        <v>33</v>
      </c>
      <c r="F780" s="740" t="s">
        <v>40</v>
      </c>
      <c r="G780" s="738" t="s">
        <v>34</v>
      </c>
      <c r="H780" s="742" t="s">
        <v>2</v>
      </c>
      <c r="I780" s="743"/>
      <c r="J780" s="744" t="s">
        <v>3</v>
      </c>
      <c r="K780" s="744"/>
      <c r="L780" s="742" t="s">
        <v>4</v>
      </c>
      <c r="M780" s="743"/>
      <c r="N780" s="744" t="s">
        <v>5</v>
      </c>
      <c r="O780" s="744"/>
      <c r="P780" s="742" t="s">
        <v>6</v>
      </c>
      <c r="Q780" s="743"/>
      <c r="R780" s="744" t="s">
        <v>7</v>
      </c>
      <c r="S780" s="744"/>
      <c r="T780" s="742" t="s">
        <v>8</v>
      </c>
      <c r="U780" s="743"/>
      <c r="V780" s="744" t="s">
        <v>9</v>
      </c>
      <c r="W780" s="744"/>
      <c r="X780" s="742" t="s">
        <v>10</v>
      </c>
      <c r="Y780" s="743"/>
      <c r="Z780" s="744" t="s">
        <v>11</v>
      </c>
      <c r="AA780" s="744"/>
      <c r="AB780" s="742" t="s">
        <v>12</v>
      </c>
      <c r="AC780" s="743"/>
      <c r="AD780" s="744" t="s">
        <v>13</v>
      </c>
      <c r="AE780" s="743"/>
      <c r="AF780" s="745" t="s">
        <v>20</v>
      </c>
      <c r="AG780" s="745" t="s">
        <v>21</v>
      </c>
      <c r="AH780" s="747" t="s">
        <v>27</v>
      </c>
    </row>
    <row r="781" spans="1:34" s="78" customFormat="1" ht="25.5" customHeight="1" thickBot="1">
      <c r="A781" s="819"/>
      <c r="B781" s="819"/>
      <c r="C781" s="739"/>
      <c r="D781" s="739"/>
      <c r="E781" s="739"/>
      <c r="F781" s="1044"/>
      <c r="G781" s="739"/>
      <c r="H781" s="4" t="s">
        <v>23</v>
      </c>
      <c r="I781" s="5" t="s">
        <v>24</v>
      </c>
      <c r="J781" s="4" t="s">
        <v>23</v>
      </c>
      <c r="K781" s="5" t="s">
        <v>24</v>
      </c>
      <c r="L781" s="4" t="s">
        <v>23</v>
      </c>
      <c r="M781" s="5" t="s">
        <v>24</v>
      </c>
      <c r="N781" s="4" t="s">
        <v>23</v>
      </c>
      <c r="O781" s="5" t="s">
        <v>24</v>
      </c>
      <c r="P781" s="4" t="s">
        <v>23</v>
      </c>
      <c r="Q781" s="5" t="s">
        <v>24</v>
      </c>
      <c r="R781" s="4" t="s">
        <v>23</v>
      </c>
      <c r="S781" s="5" t="s">
        <v>24</v>
      </c>
      <c r="T781" s="4" t="s">
        <v>23</v>
      </c>
      <c r="U781" s="5" t="s">
        <v>24</v>
      </c>
      <c r="V781" s="4" t="s">
        <v>23</v>
      </c>
      <c r="W781" s="5" t="s">
        <v>24</v>
      </c>
      <c r="X781" s="4" t="s">
        <v>23</v>
      </c>
      <c r="Y781" s="5" t="s">
        <v>24</v>
      </c>
      <c r="Z781" s="4" t="s">
        <v>23</v>
      </c>
      <c r="AA781" s="5" t="s">
        <v>24</v>
      </c>
      <c r="AB781" s="4" t="s">
        <v>23</v>
      </c>
      <c r="AC781" s="5" t="s">
        <v>24</v>
      </c>
      <c r="AD781" s="4" t="s">
        <v>23</v>
      </c>
      <c r="AE781" s="5" t="s">
        <v>24</v>
      </c>
      <c r="AF781" s="746"/>
      <c r="AG781" s="746"/>
      <c r="AH781" s="748"/>
    </row>
    <row r="782" spans="1:34" s="78" customFormat="1" ht="36.75" customHeight="1" thickBot="1">
      <c r="A782" s="1070">
        <v>7.4999999999999997E-2</v>
      </c>
      <c r="B782" s="381" t="s">
        <v>451</v>
      </c>
      <c r="C782" s="382" t="s">
        <v>650</v>
      </c>
      <c r="D782" s="383">
        <v>0.2</v>
      </c>
      <c r="E782" s="384" t="s">
        <v>651</v>
      </c>
      <c r="F782" s="372" t="s">
        <v>652</v>
      </c>
      <c r="G782" s="385" t="s">
        <v>653</v>
      </c>
      <c r="H782" s="252">
        <v>0.09</v>
      </c>
      <c r="I782" s="253"/>
      <c r="J782" s="252">
        <v>0.09</v>
      </c>
      <c r="K782" s="254"/>
      <c r="L782" s="255">
        <v>0.09</v>
      </c>
      <c r="M782" s="253"/>
      <c r="N782" s="252">
        <v>0.08</v>
      </c>
      <c r="O782" s="254"/>
      <c r="P782" s="255">
        <v>0.08</v>
      </c>
      <c r="Q782" s="253"/>
      <c r="R782" s="252">
        <v>0.08</v>
      </c>
      <c r="S782" s="254"/>
      <c r="T782" s="255">
        <v>0.08</v>
      </c>
      <c r="U782" s="253"/>
      <c r="V782" s="255">
        <v>0.08</v>
      </c>
      <c r="W782" s="253"/>
      <c r="X782" s="255">
        <v>0.08</v>
      </c>
      <c r="Y782" s="253"/>
      <c r="Z782" s="255">
        <v>0.08</v>
      </c>
      <c r="AA782" s="257"/>
      <c r="AB782" s="255">
        <v>0.08</v>
      </c>
      <c r="AC782" s="253"/>
      <c r="AD782" s="255">
        <v>0.09</v>
      </c>
      <c r="AE782" s="346"/>
      <c r="AF782" s="316">
        <f t="shared" ref="AF782:AG786" si="101">+H782+J782+L782+N782+P782+R782+T782+V782+X782+Z782+AB782+AD782</f>
        <v>0.99999999999999978</v>
      </c>
      <c r="AG782" s="317">
        <f t="shared" si="101"/>
        <v>0</v>
      </c>
      <c r="AH782" s="698"/>
    </row>
    <row r="783" spans="1:34" s="78" customFormat="1" ht="36.75" customHeight="1" thickBot="1">
      <c r="A783" s="1071"/>
      <c r="B783" s="381" t="s">
        <v>439</v>
      </c>
      <c r="C783" s="386" t="s">
        <v>654</v>
      </c>
      <c r="D783" s="387">
        <v>0.2</v>
      </c>
      <c r="E783" s="370" t="s">
        <v>655</v>
      </c>
      <c r="F783" s="388" t="s">
        <v>656</v>
      </c>
      <c r="G783" s="294" t="s">
        <v>657</v>
      </c>
      <c r="H783" s="252">
        <v>0.09</v>
      </c>
      <c r="I783" s="253"/>
      <c r="J783" s="252">
        <v>0.09</v>
      </c>
      <c r="K783" s="254"/>
      <c r="L783" s="255">
        <v>0.09</v>
      </c>
      <c r="M783" s="253"/>
      <c r="N783" s="252">
        <v>0.08</v>
      </c>
      <c r="O783" s="254"/>
      <c r="P783" s="255">
        <v>0.08</v>
      </c>
      <c r="Q783" s="253"/>
      <c r="R783" s="252">
        <v>0.08</v>
      </c>
      <c r="S783" s="254"/>
      <c r="T783" s="255">
        <v>0.08</v>
      </c>
      <c r="U783" s="253"/>
      <c r="V783" s="255">
        <v>0.08</v>
      </c>
      <c r="W783" s="253"/>
      <c r="X783" s="255">
        <v>0.08</v>
      </c>
      <c r="Y783" s="253"/>
      <c r="Z783" s="255">
        <v>0.08</v>
      </c>
      <c r="AA783" s="257"/>
      <c r="AB783" s="255">
        <v>0.08</v>
      </c>
      <c r="AC783" s="253"/>
      <c r="AD783" s="255">
        <v>0.09</v>
      </c>
      <c r="AE783" s="346"/>
      <c r="AF783" s="258">
        <f t="shared" si="101"/>
        <v>0.99999999999999978</v>
      </c>
      <c r="AG783" s="259">
        <f t="shared" si="101"/>
        <v>0</v>
      </c>
      <c r="AH783" s="699"/>
    </row>
    <row r="784" spans="1:34" s="78" customFormat="1" ht="36.75" customHeight="1" thickBot="1">
      <c r="A784" s="1071"/>
      <c r="B784" s="381" t="s">
        <v>440</v>
      </c>
      <c r="C784" s="386" t="s">
        <v>658</v>
      </c>
      <c r="D784" s="387">
        <v>0.2</v>
      </c>
      <c r="E784" s="370" t="s">
        <v>659</v>
      </c>
      <c r="F784" s="388" t="s">
        <v>656</v>
      </c>
      <c r="G784" s="294" t="s">
        <v>660</v>
      </c>
      <c r="H784" s="252">
        <v>0.2</v>
      </c>
      <c r="I784" s="253"/>
      <c r="J784" s="252"/>
      <c r="K784" s="254"/>
      <c r="L784" s="255"/>
      <c r="M784" s="253"/>
      <c r="N784" s="252"/>
      <c r="O784" s="254"/>
      <c r="P784" s="255">
        <v>0.2</v>
      </c>
      <c r="Q784" s="253"/>
      <c r="R784" s="252">
        <v>0.3</v>
      </c>
      <c r="S784" s="254"/>
      <c r="T784" s="255"/>
      <c r="U784" s="253"/>
      <c r="V784" s="255"/>
      <c r="W784" s="253"/>
      <c r="X784" s="255"/>
      <c r="Y784" s="253"/>
      <c r="Z784" s="255"/>
      <c r="AA784" s="257"/>
      <c r="AB784" s="255"/>
      <c r="AC784" s="253"/>
      <c r="AD784" s="255">
        <v>0.3</v>
      </c>
      <c r="AE784" s="346"/>
      <c r="AF784" s="258">
        <f t="shared" si="101"/>
        <v>1</v>
      </c>
      <c r="AG784" s="259">
        <f t="shared" si="101"/>
        <v>0</v>
      </c>
      <c r="AH784" s="699"/>
    </row>
    <row r="785" spans="1:34" s="78" customFormat="1" ht="36.75" customHeight="1" thickBot="1">
      <c r="A785" s="1071"/>
      <c r="B785" s="381" t="s">
        <v>441</v>
      </c>
      <c r="C785" s="389" t="s">
        <v>661</v>
      </c>
      <c r="D785" s="390">
        <v>0.2</v>
      </c>
      <c r="E785" s="391" t="s">
        <v>662</v>
      </c>
      <c r="F785" s="388" t="s">
        <v>656</v>
      </c>
      <c r="G785" s="392" t="s">
        <v>663</v>
      </c>
      <c r="H785" s="252">
        <v>0.1</v>
      </c>
      <c r="I785" s="253"/>
      <c r="J785" s="252">
        <v>0.1</v>
      </c>
      <c r="K785" s="254"/>
      <c r="L785" s="255">
        <v>0.1</v>
      </c>
      <c r="M785" s="253"/>
      <c r="N785" s="252"/>
      <c r="O785" s="254"/>
      <c r="P785" s="255"/>
      <c r="Q785" s="253"/>
      <c r="R785" s="252">
        <v>0.15</v>
      </c>
      <c r="S785" s="254"/>
      <c r="T785" s="255">
        <v>0.15</v>
      </c>
      <c r="U785" s="253"/>
      <c r="V785" s="255"/>
      <c r="W785" s="253"/>
      <c r="X785" s="255"/>
      <c r="Y785" s="253"/>
      <c r="Z785" s="255"/>
      <c r="AA785" s="257"/>
      <c r="AB785" s="255"/>
      <c r="AC785" s="253"/>
      <c r="AD785" s="255">
        <v>0.4</v>
      </c>
      <c r="AE785" s="346"/>
      <c r="AF785" s="258">
        <f t="shared" si="101"/>
        <v>1</v>
      </c>
      <c r="AG785" s="259">
        <f t="shared" si="101"/>
        <v>0</v>
      </c>
      <c r="AH785" s="699"/>
    </row>
    <row r="786" spans="1:34" s="78" customFormat="1" ht="36.75" customHeight="1" thickBot="1">
      <c r="A786" s="1072"/>
      <c r="B786" s="381" t="s">
        <v>664</v>
      </c>
      <c r="C786" s="393" t="s">
        <v>665</v>
      </c>
      <c r="D786" s="394">
        <v>0.2</v>
      </c>
      <c r="E786" s="395" t="s">
        <v>666</v>
      </c>
      <c r="F786" s="392" t="s">
        <v>667</v>
      </c>
      <c r="G786" s="392" t="s">
        <v>668</v>
      </c>
      <c r="H786" s="252">
        <v>0.1</v>
      </c>
      <c r="I786" s="253"/>
      <c r="J786" s="252">
        <v>0.1</v>
      </c>
      <c r="K786" s="254"/>
      <c r="L786" s="255">
        <v>0.1</v>
      </c>
      <c r="M786" s="253"/>
      <c r="N786" s="252"/>
      <c r="O786" s="254"/>
      <c r="P786" s="255">
        <v>0.1</v>
      </c>
      <c r="Q786" s="253"/>
      <c r="R786" s="252">
        <v>0.1</v>
      </c>
      <c r="S786" s="254"/>
      <c r="T786" s="255">
        <v>0.1</v>
      </c>
      <c r="U786" s="253"/>
      <c r="V786" s="255">
        <v>0.1</v>
      </c>
      <c r="W786" s="253"/>
      <c r="X786" s="255">
        <v>0.1</v>
      </c>
      <c r="Y786" s="253"/>
      <c r="Z786" s="255"/>
      <c r="AA786" s="257"/>
      <c r="AB786" s="255"/>
      <c r="AC786" s="253"/>
      <c r="AD786" s="255">
        <v>0.2</v>
      </c>
      <c r="AE786" s="346"/>
      <c r="AF786" s="273">
        <f t="shared" si="101"/>
        <v>1</v>
      </c>
      <c r="AG786" s="274">
        <f t="shared" si="101"/>
        <v>0</v>
      </c>
      <c r="AH786" s="710"/>
    </row>
    <row r="787" spans="1:34" s="92" customFormat="1" ht="102" customHeight="1" thickBot="1">
      <c r="A787" s="23"/>
      <c r="B787" s="99"/>
      <c r="C787" s="99"/>
      <c r="D787" s="23">
        <f>SUM(D782:D786)</f>
        <v>1</v>
      </c>
      <c r="E787" s="99"/>
      <c r="F787" s="99"/>
      <c r="G787" s="9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20"/>
      <c r="AG787" s="20"/>
      <c r="AH787" s="24"/>
    </row>
    <row r="788" spans="1:34" s="9" customFormat="1" ht="15.75" customHeight="1">
      <c r="A788" s="727" t="s">
        <v>201</v>
      </c>
      <c r="B788" s="728"/>
      <c r="C788" s="729"/>
      <c r="D788" s="727" t="s">
        <v>669</v>
      </c>
      <c r="E788" s="728"/>
      <c r="F788" s="728"/>
      <c r="G788" s="729"/>
      <c r="H788" s="10"/>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673"/>
    </row>
    <row r="789" spans="1:34" s="9" customFormat="1" ht="15.75" customHeight="1" thickBot="1">
      <c r="A789" s="733" t="s">
        <v>22</v>
      </c>
      <c r="B789" s="734"/>
      <c r="C789" s="735"/>
      <c r="D789" s="751" t="s">
        <v>629</v>
      </c>
      <c r="E789" s="752"/>
      <c r="F789" s="752"/>
      <c r="G789" s="752"/>
      <c r="H789" s="752"/>
      <c r="I789" s="752"/>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690"/>
    </row>
    <row r="790" spans="1:34" s="78" customFormat="1" ht="13.5" customHeight="1" thickBot="1">
      <c r="A790" s="737" t="s">
        <v>37</v>
      </c>
      <c r="B790" s="737" t="s">
        <v>35</v>
      </c>
      <c r="C790" s="738" t="s">
        <v>31</v>
      </c>
      <c r="D790" s="738" t="s">
        <v>32</v>
      </c>
      <c r="E790" s="738" t="s">
        <v>33</v>
      </c>
      <c r="F790" s="740" t="s">
        <v>40</v>
      </c>
      <c r="G790" s="738" t="s">
        <v>34</v>
      </c>
      <c r="H790" s="742" t="s">
        <v>2</v>
      </c>
      <c r="I790" s="743"/>
      <c r="J790" s="744" t="s">
        <v>3</v>
      </c>
      <c r="K790" s="744"/>
      <c r="L790" s="742" t="s">
        <v>4</v>
      </c>
      <c r="M790" s="743"/>
      <c r="N790" s="744" t="s">
        <v>5</v>
      </c>
      <c r="O790" s="744"/>
      <c r="P790" s="742" t="s">
        <v>6</v>
      </c>
      <c r="Q790" s="743"/>
      <c r="R790" s="744" t="s">
        <v>7</v>
      </c>
      <c r="S790" s="744"/>
      <c r="T790" s="742" t="s">
        <v>8</v>
      </c>
      <c r="U790" s="743"/>
      <c r="V790" s="744" t="s">
        <v>9</v>
      </c>
      <c r="W790" s="744"/>
      <c r="X790" s="742" t="s">
        <v>10</v>
      </c>
      <c r="Y790" s="743"/>
      <c r="Z790" s="744" t="s">
        <v>11</v>
      </c>
      <c r="AA790" s="744"/>
      <c r="AB790" s="742" t="s">
        <v>12</v>
      </c>
      <c r="AC790" s="743"/>
      <c r="AD790" s="744" t="s">
        <v>13</v>
      </c>
      <c r="AE790" s="744"/>
      <c r="AF790" s="745" t="s">
        <v>20</v>
      </c>
      <c r="AG790" s="745" t="s">
        <v>21</v>
      </c>
      <c r="AH790" s="747" t="s">
        <v>27</v>
      </c>
    </row>
    <row r="791" spans="1:34" s="78" customFormat="1" ht="25.5" customHeight="1" thickBot="1">
      <c r="A791" s="819"/>
      <c r="B791" s="819"/>
      <c r="C791" s="739"/>
      <c r="D791" s="739"/>
      <c r="E791" s="739"/>
      <c r="F791" s="1044"/>
      <c r="G791" s="739"/>
      <c r="H791" s="26" t="s">
        <v>23</v>
      </c>
      <c r="I791" s="27" t="s">
        <v>24</v>
      </c>
      <c r="J791" s="26" t="s">
        <v>23</v>
      </c>
      <c r="K791" s="27" t="s">
        <v>24</v>
      </c>
      <c r="L791" s="26" t="s">
        <v>23</v>
      </c>
      <c r="M791" s="27" t="s">
        <v>24</v>
      </c>
      <c r="N791" s="26" t="s">
        <v>23</v>
      </c>
      <c r="O791" s="27" t="s">
        <v>24</v>
      </c>
      <c r="P791" s="26" t="s">
        <v>23</v>
      </c>
      <c r="Q791" s="27" t="s">
        <v>24</v>
      </c>
      <c r="R791" s="26" t="s">
        <v>23</v>
      </c>
      <c r="S791" s="27" t="s">
        <v>24</v>
      </c>
      <c r="T791" s="26" t="s">
        <v>23</v>
      </c>
      <c r="U791" s="27" t="s">
        <v>24</v>
      </c>
      <c r="V791" s="26" t="s">
        <v>23</v>
      </c>
      <c r="W791" s="27" t="s">
        <v>24</v>
      </c>
      <c r="X791" s="26" t="s">
        <v>23</v>
      </c>
      <c r="Y791" s="27" t="s">
        <v>24</v>
      </c>
      <c r="Z791" s="26" t="s">
        <v>23</v>
      </c>
      <c r="AA791" s="27" t="s">
        <v>24</v>
      </c>
      <c r="AB791" s="26" t="s">
        <v>23</v>
      </c>
      <c r="AC791" s="27" t="s">
        <v>24</v>
      </c>
      <c r="AD791" s="26" t="s">
        <v>23</v>
      </c>
      <c r="AE791" s="27" t="s">
        <v>24</v>
      </c>
      <c r="AF791" s="746"/>
      <c r="AG791" s="746"/>
      <c r="AH791" s="748"/>
    </row>
    <row r="792" spans="1:34" s="78" customFormat="1" ht="36.75" customHeight="1" thickBot="1">
      <c r="A792" s="1069"/>
      <c r="B792" s="397" t="s">
        <v>442</v>
      </c>
      <c r="C792" s="398" t="s">
        <v>670</v>
      </c>
      <c r="D792" s="399">
        <v>0.1</v>
      </c>
      <c r="E792" s="249" t="s">
        <v>671</v>
      </c>
      <c r="F792" s="267" t="s">
        <v>672</v>
      </c>
      <c r="G792" s="249" t="s">
        <v>673</v>
      </c>
      <c r="H792" s="252"/>
      <c r="I792" s="253"/>
      <c r="J792" s="252">
        <v>0.6</v>
      </c>
      <c r="K792" s="254"/>
      <c r="L792" s="255">
        <v>0.4</v>
      </c>
      <c r="M792" s="253"/>
      <c r="N792" s="252"/>
      <c r="O792" s="254"/>
      <c r="P792" s="255"/>
      <c r="Q792" s="253"/>
      <c r="R792" s="252"/>
      <c r="S792" s="254"/>
      <c r="T792" s="255"/>
      <c r="U792" s="253"/>
      <c r="V792" s="255"/>
      <c r="W792" s="253"/>
      <c r="X792" s="255"/>
      <c r="Y792" s="253"/>
      <c r="Z792" s="255"/>
      <c r="AA792" s="257"/>
      <c r="AB792" s="255"/>
      <c r="AC792" s="253"/>
      <c r="AD792" s="255"/>
      <c r="AE792" s="346"/>
      <c r="AF792" s="316">
        <f t="shared" ref="AF792:AG818" si="102">+H792+J792+L792+N792+P792+R792+T792+V792+X792+Z792+AB792+AD792</f>
        <v>1</v>
      </c>
      <c r="AG792" s="317">
        <f t="shared" si="102"/>
        <v>0</v>
      </c>
      <c r="AH792" s="698"/>
    </row>
    <row r="793" spans="1:34" s="78" customFormat="1" ht="36.75" customHeight="1" thickBot="1">
      <c r="A793" s="1069"/>
      <c r="B793" s="400">
        <v>4.2</v>
      </c>
      <c r="C793" s="249" t="s">
        <v>674</v>
      </c>
      <c r="D793" s="401">
        <v>0.03</v>
      </c>
      <c r="E793" s="249" t="s">
        <v>675</v>
      </c>
      <c r="F793" s="267" t="s">
        <v>676</v>
      </c>
      <c r="G793" s="249" t="s">
        <v>677</v>
      </c>
      <c r="H793" s="252">
        <v>0.09</v>
      </c>
      <c r="I793" s="253"/>
      <c r="J793" s="252">
        <v>8.3000000000000004E-2</v>
      </c>
      <c r="K793" s="254"/>
      <c r="L793" s="255">
        <v>8.3000000000000004E-2</v>
      </c>
      <c r="M793" s="253"/>
      <c r="N793" s="252">
        <v>8.3000000000000004E-2</v>
      </c>
      <c r="O793" s="254"/>
      <c r="P793" s="255">
        <v>8.3000000000000004E-2</v>
      </c>
      <c r="Q793" s="253"/>
      <c r="R793" s="252">
        <v>8.3000000000000004E-2</v>
      </c>
      <c r="S793" s="254"/>
      <c r="T793" s="255">
        <v>8.3000000000000004E-2</v>
      </c>
      <c r="U793" s="253"/>
      <c r="V793" s="255">
        <v>8.3000000000000004E-2</v>
      </c>
      <c r="W793" s="253"/>
      <c r="X793" s="255">
        <v>8.3000000000000004E-2</v>
      </c>
      <c r="Y793" s="253"/>
      <c r="Z793" s="255">
        <v>8.3000000000000004E-2</v>
      </c>
      <c r="AA793" s="257"/>
      <c r="AB793" s="255">
        <v>8.3000000000000004E-2</v>
      </c>
      <c r="AC793" s="253"/>
      <c r="AD793" s="255">
        <v>0.08</v>
      </c>
      <c r="AE793" s="346"/>
      <c r="AF793" s="316">
        <f t="shared" si="102"/>
        <v>0.99999999999999978</v>
      </c>
      <c r="AG793" s="317">
        <f t="shared" si="102"/>
        <v>0</v>
      </c>
      <c r="AH793" s="708"/>
    </row>
    <row r="794" spans="1:34" s="78" customFormat="1" ht="36.75" customHeight="1" thickBot="1">
      <c r="A794" s="1069"/>
      <c r="B794" s="400" t="s">
        <v>445</v>
      </c>
      <c r="C794" s="249" t="s">
        <v>678</v>
      </c>
      <c r="D794" s="401">
        <v>0.03</v>
      </c>
      <c r="E794" s="249" t="s">
        <v>679</v>
      </c>
      <c r="F794" s="267" t="s">
        <v>680</v>
      </c>
      <c r="G794" s="249" t="s">
        <v>681</v>
      </c>
      <c r="H794" s="252"/>
      <c r="I794" s="253"/>
      <c r="J794" s="252">
        <v>0.25</v>
      </c>
      <c r="K794" s="254"/>
      <c r="L794" s="255"/>
      <c r="M794" s="253"/>
      <c r="N794" s="252"/>
      <c r="O794" s="254"/>
      <c r="P794" s="255">
        <v>0.25</v>
      </c>
      <c r="Q794" s="253"/>
      <c r="R794" s="252"/>
      <c r="S794" s="254"/>
      <c r="T794" s="255"/>
      <c r="U794" s="253"/>
      <c r="V794" s="255">
        <v>0.25</v>
      </c>
      <c r="W794" s="253"/>
      <c r="X794" s="255"/>
      <c r="Y794" s="253"/>
      <c r="Z794" s="255"/>
      <c r="AA794" s="257"/>
      <c r="AB794" s="255">
        <v>0.25</v>
      </c>
      <c r="AC794" s="253"/>
      <c r="AD794" s="255"/>
      <c r="AE794" s="346"/>
      <c r="AF794" s="316">
        <f t="shared" si="102"/>
        <v>1</v>
      </c>
      <c r="AG794" s="317">
        <f t="shared" si="102"/>
        <v>0</v>
      </c>
      <c r="AH794" s="708"/>
    </row>
    <row r="795" spans="1:34" s="78" customFormat="1" ht="36.75" customHeight="1" thickBot="1">
      <c r="A795" s="1069"/>
      <c r="B795" s="400" t="s">
        <v>444</v>
      </c>
      <c r="C795" s="249" t="s">
        <v>682</v>
      </c>
      <c r="D795" s="401">
        <v>0.03</v>
      </c>
      <c r="E795" s="398" t="s">
        <v>683</v>
      </c>
      <c r="F795" s="267" t="s">
        <v>684</v>
      </c>
      <c r="G795" s="249" t="s">
        <v>685</v>
      </c>
      <c r="H795" s="252">
        <v>0.09</v>
      </c>
      <c r="I795" s="253"/>
      <c r="J795" s="252">
        <v>8.3000000000000004E-2</v>
      </c>
      <c r="K795" s="254"/>
      <c r="L795" s="255">
        <v>8.3000000000000004E-2</v>
      </c>
      <c r="M795" s="253"/>
      <c r="N795" s="252">
        <v>8.3000000000000004E-2</v>
      </c>
      <c r="O795" s="254"/>
      <c r="P795" s="255">
        <v>8.3000000000000004E-2</v>
      </c>
      <c r="Q795" s="253"/>
      <c r="R795" s="252">
        <v>8.3000000000000004E-2</v>
      </c>
      <c r="S795" s="254"/>
      <c r="T795" s="255">
        <v>8.3000000000000004E-2</v>
      </c>
      <c r="U795" s="253"/>
      <c r="V795" s="255">
        <v>8.3000000000000004E-2</v>
      </c>
      <c r="W795" s="253"/>
      <c r="X795" s="255">
        <v>8.3000000000000004E-2</v>
      </c>
      <c r="Y795" s="253"/>
      <c r="Z795" s="255">
        <v>8.3000000000000004E-2</v>
      </c>
      <c r="AA795" s="257"/>
      <c r="AB795" s="255">
        <v>8.3000000000000004E-2</v>
      </c>
      <c r="AC795" s="253"/>
      <c r="AD795" s="255">
        <v>0.08</v>
      </c>
      <c r="AE795" s="346"/>
      <c r="AF795" s="316">
        <f t="shared" si="102"/>
        <v>0.99999999999999978</v>
      </c>
      <c r="AG795" s="317">
        <f t="shared" si="102"/>
        <v>0</v>
      </c>
      <c r="AH795" s="708"/>
    </row>
    <row r="796" spans="1:34" s="78" customFormat="1" ht="36.75" customHeight="1" thickBot="1">
      <c r="A796" s="1069"/>
      <c r="B796" s="400" t="s">
        <v>686</v>
      </c>
      <c r="C796" s="249" t="s">
        <v>687</v>
      </c>
      <c r="D796" s="401">
        <v>0.03</v>
      </c>
      <c r="E796" s="249" t="s">
        <v>688</v>
      </c>
      <c r="F796" s="248" t="s">
        <v>689</v>
      </c>
      <c r="G796" s="249" t="s">
        <v>690</v>
      </c>
      <c r="H796" s="252">
        <v>0.09</v>
      </c>
      <c r="I796" s="253"/>
      <c r="J796" s="252">
        <v>8.3000000000000004E-2</v>
      </c>
      <c r="K796" s="254"/>
      <c r="L796" s="255">
        <v>8.3000000000000004E-2</v>
      </c>
      <c r="M796" s="253"/>
      <c r="N796" s="252">
        <v>8.3000000000000004E-2</v>
      </c>
      <c r="O796" s="254"/>
      <c r="P796" s="255">
        <v>8.3000000000000004E-2</v>
      </c>
      <c r="Q796" s="253"/>
      <c r="R796" s="252">
        <v>8.3000000000000004E-2</v>
      </c>
      <c r="S796" s="254"/>
      <c r="T796" s="255">
        <v>8.3000000000000004E-2</v>
      </c>
      <c r="U796" s="253"/>
      <c r="V796" s="255">
        <v>8.3000000000000004E-2</v>
      </c>
      <c r="W796" s="253"/>
      <c r="X796" s="255">
        <v>8.3000000000000004E-2</v>
      </c>
      <c r="Y796" s="253"/>
      <c r="Z796" s="255">
        <v>8.3000000000000004E-2</v>
      </c>
      <c r="AA796" s="257"/>
      <c r="AB796" s="255">
        <v>8.3000000000000004E-2</v>
      </c>
      <c r="AC796" s="253"/>
      <c r="AD796" s="255">
        <v>0.08</v>
      </c>
      <c r="AE796" s="346"/>
      <c r="AF796" s="316">
        <f t="shared" si="102"/>
        <v>0.99999999999999978</v>
      </c>
      <c r="AG796" s="317">
        <f t="shared" si="102"/>
        <v>0</v>
      </c>
      <c r="AH796" s="708"/>
    </row>
    <row r="797" spans="1:34" s="78" customFormat="1" ht="36.75" customHeight="1" thickBot="1">
      <c r="A797" s="1069"/>
      <c r="B797" s="402" t="s">
        <v>453</v>
      </c>
      <c r="C797" s="249" t="s">
        <v>691</v>
      </c>
      <c r="D797" s="401">
        <v>0.03</v>
      </c>
      <c r="E797" s="249" t="s">
        <v>692</v>
      </c>
      <c r="F797" s="267" t="s">
        <v>693</v>
      </c>
      <c r="G797" s="249" t="s">
        <v>694</v>
      </c>
      <c r="H797" s="252"/>
      <c r="I797" s="253"/>
      <c r="J797" s="252"/>
      <c r="K797" s="254"/>
      <c r="L797" s="255">
        <v>0.3</v>
      </c>
      <c r="M797" s="253"/>
      <c r="N797" s="252"/>
      <c r="O797" s="254"/>
      <c r="P797" s="255"/>
      <c r="Q797" s="253"/>
      <c r="R797" s="252">
        <v>0.3</v>
      </c>
      <c r="S797" s="254"/>
      <c r="T797" s="255"/>
      <c r="U797" s="253"/>
      <c r="V797" s="255"/>
      <c r="W797" s="253"/>
      <c r="X797" s="255">
        <v>0.4</v>
      </c>
      <c r="Y797" s="253"/>
      <c r="Z797" s="255"/>
      <c r="AA797" s="257"/>
      <c r="AB797" s="255"/>
      <c r="AC797" s="253"/>
      <c r="AD797" s="255"/>
      <c r="AE797" s="346"/>
      <c r="AF797" s="316">
        <f t="shared" si="102"/>
        <v>1</v>
      </c>
      <c r="AG797" s="317">
        <f t="shared" si="102"/>
        <v>0</v>
      </c>
      <c r="AH797" s="708"/>
    </row>
    <row r="798" spans="1:34" s="78" customFormat="1" ht="36.75" customHeight="1" thickBot="1">
      <c r="A798" s="1069"/>
      <c r="B798" s="403" t="s">
        <v>454</v>
      </c>
      <c r="C798" s="173" t="s">
        <v>695</v>
      </c>
      <c r="D798" s="401">
        <v>0.03</v>
      </c>
      <c r="E798" s="249" t="s">
        <v>696</v>
      </c>
      <c r="F798" s="267" t="s">
        <v>680</v>
      </c>
      <c r="G798" s="249" t="s">
        <v>697</v>
      </c>
      <c r="H798" s="252"/>
      <c r="I798" s="253"/>
      <c r="J798" s="252"/>
      <c r="K798" s="254"/>
      <c r="L798" s="255">
        <v>0.5</v>
      </c>
      <c r="M798" s="253"/>
      <c r="N798" s="252"/>
      <c r="O798" s="254"/>
      <c r="P798" s="255"/>
      <c r="Q798" s="253"/>
      <c r="R798" s="252"/>
      <c r="S798" s="254"/>
      <c r="T798" s="255"/>
      <c r="U798" s="253"/>
      <c r="V798" s="255"/>
      <c r="W798" s="253"/>
      <c r="X798" s="255">
        <v>0.5</v>
      </c>
      <c r="Y798" s="253"/>
      <c r="Z798" s="255"/>
      <c r="AA798" s="257"/>
      <c r="AB798" s="255"/>
      <c r="AC798" s="253"/>
      <c r="AD798" s="255"/>
      <c r="AE798" s="346"/>
      <c r="AF798" s="316">
        <f t="shared" si="102"/>
        <v>1</v>
      </c>
      <c r="AG798" s="317">
        <f t="shared" si="102"/>
        <v>0</v>
      </c>
      <c r="AH798" s="708"/>
    </row>
    <row r="799" spans="1:34" s="78" customFormat="1" ht="36.75" customHeight="1" thickBot="1">
      <c r="A799" s="1069"/>
      <c r="B799" s="403" t="s">
        <v>698</v>
      </c>
      <c r="C799" s="398" t="s">
        <v>699</v>
      </c>
      <c r="D799" s="404">
        <v>0.03</v>
      </c>
      <c r="E799" s="398" t="s">
        <v>683</v>
      </c>
      <c r="F799" s="267" t="s">
        <v>693</v>
      </c>
      <c r="G799" s="249" t="s">
        <v>700</v>
      </c>
      <c r="H799" s="252">
        <v>0.09</v>
      </c>
      <c r="I799" s="253"/>
      <c r="J799" s="252">
        <v>8.3000000000000004E-2</v>
      </c>
      <c r="K799" s="254"/>
      <c r="L799" s="255">
        <v>8.3000000000000004E-2</v>
      </c>
      <c r="M799" s="253"/>
      <c r="N799" s="252">
        <v>8.3000000000000004E-2</v>
      </c>
      <c r="O799" s="254"/>
      <c r="P799" s="255">
        <v>8.3000000000000004E-2</v>
      </c>
      <c r="Q799" s="253"/>
      <c r="R799" s="252">
        <v>8.3000000000000004E-2</v>
      </c>
      <c r="S799" s="254"/>
      <c r="T799" s="255">
        <v>8.3000000000000004E-2</v>
      </c>
      <c r="U799" s="253"/>
      <c r="V799" s="255">
        <v>8.3000000000000004E-2</v>
      </c>
      <c r="W799" s="253"/>
      <c r="X799" s="255">
        <v>8.3000000000000004E-2</v>
      </c>
      <c r="Y799" s="253"/>
      <c r="Z799" s="255">
        <v>8.3000000000000004E-2</v>
      </c>
      <c r="AA799" s="257"/>
      <c r="AB799" s="255">
        <v>8.3000000000000004E-2</v>
      </c>
      <c r="AC799" s="253"/>
      <c r="AD799" s="255">
        <v>0.08</v>
      </c>
      <c r="AE799" s="346"/>
      <c r="AF799" s="316">
        <f t="shared" si="102"/>
        <v>0.99999999999999978</v>
      </c>
      <c r="AG799" s="317">
        <f t="shared" si="102"/>
        <v>0</v>
      </c>
      <c r="AH799" s="708"/>
    </row>
    <row r="800" spans="1:34" s="78" customFormat="1" ht="36.75" customHeight="1" thickBot="1">
      <c r="A800" s="1069"/>
      <c r="B800" s="403" t="s">
        <v>701</v>
      </c>
      <c r="C800" s="405" t="s">
        <v>702</v>
      </c>
      <c r="D800" s="404">
        <v>0.03</v>
      </c>
      <c r="E800" s="249" t="s">
        <v>703</v>
      </c>
      <c r="F800" s="248" t="s">
        <v>689</v>
      </c>
      <c r="G800" s="249" t="s">
        <v>704</v>
      </c>
      <c r="H800" s="252">
        <v>0.09</v>
      </c>
      <c r="I800" s="253"/>
      <c r="J800" s="252">
        <v>8.3000000000000004E-2</v>
      </c>
      <c r="K800" s="254"/>
      <c r="L800" s="255">
        <v>8.3000000000000004E-2</v>
      </c>
      <c r="M800" s="253"/>
      <c r="N800" s="252">
        <v>8.3000000000000004E-2</v>
      </c>
      <c r="O800" s="254"/>
      <c r="P800" s="255">
        <v>8.3000000000000004E-2</v>
      </c>
      <c r="Q800" s="253"/>
      <c r="R800" s="252">
        <v>8.3000000000000004E-2</v>
      </c>
      <c r="S800" s="254"/>
      <c r="T800" s="255">
        <v>8.3000000000000004E-2</v>
      </c>
      <c r="U800" s="253"/>
      <c r="V800" s="255">
        <v>8.3000000000000004E-2</v>
      </c>
      <c r="W800" s="253"/>
      <c r="X800" s="255">
        <v>8.3000000000000004E-2</v>
      </c>
      <c r="Y800" s="253"/>
      <c r="Z800" s="255">
        <v>8.3000000000000004E-2</v>
      </c>
      <c r="AA800" s="257"/>
      <c r="AB800" s="255">
        <v>8.3000000000000004E-2</v>
      </c>
      <c r="AC800" s="253"/>
      <c r="AD800" s="255">
        <v>0.08</v>
      </c>
      <c r="AE800" s="346"/>
      <c r="AF800" s="316">
        <f t="shared" si="102"/>
        <v>0.99999999999999978</v>
      </c>
      <c r="AG800" s="317">
        <f t="shared" si="102"/>
        <v>0</v>
      </c>
      <c r="AH800" s="708"/>
    </row>
    <row r="801" spans="1:34" s="78" customFormat="1" ht="36.75" customHeight="1" thickBot="1">
      <c r="A801" s="1069"/>
      <c r="B801" s="406" t="s">
        <v>705</v>
      </c>
      <c r="C801" s="398" t="s">
        <v>706</v>
      </c>
      <c r="D801" s="404">
        <v>0.04</v>
      </c>
      <c r="E801" s="398" t="s">
        <v>707</v>
      </c>
      <c r="F801" s="267" t="s">
        <v>693</v>
      </c>
      <c r="G801" s="249" t="s">
        <v>694</v>
      </c>
      <c r="H801" s="252"/>
      <c r="I801" s="253"/>
      <c r="J801" s="252"/>
      <c r="K801" s="254"/>
      <c r="L801" s="255"/>
      <c r="M801" s="253"/>
      <c r="N801" s="252">
        <v>0.3</v>
      </c>
      <c r="O801" s="254"/>
      <c r="P801" s="255"/>
      <c r="Q801" s="253"/>
      <c r="R801" s="252"/>
      <c r="S801" s="254"/>
      <c r="T801" s="255">
        <v>0.3</v>
      </c>
      <c r="U801" s="253"/>
      <c r="V801" s="255"/>
      <c r="W801" s="253"/>
      <c r="X801" s="255"/>
      <c r="Y801" s="253"/>
      <c r="Z801" s="255">
        <v>0.4</v>
      </c>
      <c r="AA801" s="257"/>
      <c r="AB801" s="255"/>
      <c r="AC801" s="253"/>
      <c r="AD801" s="255"/>
      <c r="AE801" s="346"/>
      <c r="AF801" s="316">
        <f t="shared" si="102"/>
        <v>1</v>
      </c>
      <c r="AG801" s="317">
        <f t="shared" si="102"/>
        <v>0</v>
      </c>
      <c r="AH801" s="708"/>
    </row>
    <row r="802" spans="1:34" s="78" customFormat="1" ht="36.75" customHeight="1" thickBot="1">
      <c r="A802" s="1069"/>
      <c r="B802" s="407" t="s">
        <v>708</v>
      </c>
      <c r="C802" s="249" t="s">
        <v>709</v>
      </c>
      <c r="D802" s="408">
        <v>0.03</v>
      </c>
      <c r="E802" s="249" t="s">
        <v>710</v>
      </c>
      <c r="F802" s="267" t="s">
        <v>680</v>
      </c>
      <c r="G802" s="249" t="s">
        <v>711</v>
      </c>
      <c r="H802" s="252">
        <v>0.09</v>
      </c>
      <c r="I802" s="253"/>
      <c r="J802" s="252">
        <v>8.3000000000000004E-2</v>
      </c>
      <c r="K802" s="254"/>
      <c r="L802" s="255">
        <v>8.3000000000000004E-2</v>
      </c>
      <c r="M802" s="253"/>
      <c r="N802" s="252">
        <v>8.3000000000000004E-2</v>
      </c>
      <c r="O802" s="254"/>
      <c r="P802" s="255">
        <v>8.3000000000000004E-2</v>
      </c>
      <c r="Q802" s="253"/>
      <c r="R802" s="252">
        <v>8.3000000000000004E-2</v>
      </c>
      <c r="S802" s="254"/>
      <c r="T802" s="255">
        <v>8.3000000000000004E-2</v>
      </c>
      <c r="U802" s="253"/>
      <c r="V802" s="255">
        <v>8.3000000000000004E-2</v>
      </c>
      <c r="W802" s="253"/>
      <c r="X802" s="255">
        <v>8.3000000000000004E-2</v>
      </c>
      <c r="Y802" s="253"/>
      <c r="Z802" s="255">
        <v>8.3000000000000004E-2</v>
      </c>
      <c r="AA802" s="257"/>
      <c r="AB802" s="255">
        <v>8.3000000000000004E-2</v>
      </c>
      <c r="AC802" s="253"/>
      <c r="AD802" s="255">
        <v>0.08</v>
      </c>
      <c r="AE802" s="346"/>
      <c r="AF802" s="316">
        <f t="shared" si="102"/>
        <v>0.99999999999999978</v>
      </c>
      <c r="AG802" s="317">
        <f t="shared" si="102"/>
        <v>0</v>
      </c>
      <c r="AH802" s="708"/>
    </row>
    <row r="803" spans="1:34" s="78" customFormat="1" ht="36.75" customHeight="1" thickBot="1">
      <c r="A803" s="1069"/>
      <c r="B803" s="407" t="s">
        <v>712</v>
      </c>
      <c r="C803" s="249" t="s">
        <v>713</v>
      </c>
      <c r="D803" s="408">
        <v>0.03</v>
      </c>
      <c r="E803" s="249" t="s">
        <v>714</v>
      </c>
      <c r="F803" s="267" t="s">
        <v>693</v>
      </c>
      <c r="G803" s="249" t="s">
        <v>715</v>
      </c>
      <c r="H803" s="252"/>
      <c r="I803" s="253"/>
      <c r="J803" s="252">
        <v>0.3</v>
      </c>
      <c r="K803" s="254"/>
      <c r="L803" s="255"/>
      <c r="M803" s="253"/>
      <c r="N803" s="252"/>
      <c r="O803" s="254"/>
      <c r="P803" s="255">
        <v>0.3</v>
      </c>
      <c r="Q803" s="253"/>
      <c r="R803" s="252"/>
      <c r="S803" s="254"/>
      <c r="T803" s="255"/>
      <c r="U803" s="253"/>
      <c r="V803" s="255">
        <v>0.4</v>
      </c>
      <c r="W803" s="253"/>
      <c r="X803" s="255"/>
      <c r="Y803" s="253"/>
      <c r="Z803" s="255"/>
      <c r="AA803" s="257"/>
      <c r="AB803" s="255"/>
      <c r="AC803" s="253"/>
      <c r="AD803" s="255"/>
      <c r="AE803" s="346"/>
      <c r="AF803" s="316">
        <f t="shared" si="102"/>
        <v>1</v>
      </c>
      <c r="AG803" s="317">
        <f t="shared" si="102"/>
        <v>0</v>
      </c>
      <c r="AH803" s="708"/>
    </row>
    <row r="804" spans="1:34" s="78" customFormat="1" ht="36.75" customHeight="1" thickBot="1">
      <c r="A804" s="1069"/>
      <c r="B804" s="407" t="s">
        <v>716</v>
      </c>
      <c r="C804" s="249" t="s">
        <v>717</v>
      </c>
      <c r="D804" s="408">
        <v>0.03</v>
      </c>
      <c r="E804" s="249" t="s">
        <v>718</v>
      </c>
      <c r="F804" s="267" t="s">
        <v>680</v>
      </c>
      <c r="G804" s="249" t="s">
        <v>719</v>
      </c>
      <c r="H804" s="252">
        <v>0.09</v>
      </c>
      <c r="I804" s="253"/>
      <c r="J804" s="252">
        <v>8.3000000000000004E-2</v>
      </c>
      <c r="K804" s="254"/>
      <c r="L804" s="255">
        <v>8.3000000000000004E-2</v>
      </c>
      <c r="M804" s="253"/>
      <c r="N804" s="252">
        <v>8.3000000000000004E-2</v>
      </c>
      <c r="O804" s="254"/>
      <c r="P804" s="255">
        <v>8.3000000000000004E-2</v>
      </c>
      <c r="Q804" s="253"/>
      <c r="R804" s="252">
        <v>8.3000000000000004E-2</v>
      </c>
      <c r="S804" s="254"/>
      <c r="T804" s="255">
        <v>8.3000000000000004E-2</v>
      </c>
      <c r="U804" s="253"/>
      <c r="V804" s="255">
        <v>8.3000000000000004E-2</v>
      </c>
      <c r="W804" s="253"/>
      <c r="X804" s="255">
        <v>8.3000000000000004E-2</v>
      </c>
      <c r="Y804" s="253"/>
      <c r="Z804" s="255">
        <v>8.3000000000000004E-2</v>
      </c>
      <c r="AA804" s="257"/>
      <c r="AB804" s="255">
        <v>8.3000000000000004E-2</v>
      </c>
      <c r="AC804" s="253"/>
      <c r="AD804" s="255">
        <v>0.08</v>
      </c>
      <c r="AE804" s="346"/>
      <c r="AF804" s="316">
        <f t="shared" si="102"/>
        <v>0.99999999999999978</v>
      </c>
      <c r="AG804" s="317">
        <f t="shared" si="102"/>
        <v>0</v>
      </c>
      <c r="AH804" s="708"/>
    </row>
    <row r="805" spans="1:34" s="78" customFormat="1" ht="36.75" customHeight="1" thickBot="1">
      <c r="A805" s="1069"/>
      <c r="B805" s="407" t="s">
        <v>720</v>
      </c>
      <c r="C805" s="563" t="s">
        <v>721</v>
      </c>
      <c r="D805" s="408">
        <v>0.03</v>
      </c>
      <c r="E805" s="563" t="s">
        <v>722</v>
      </c>
      <c r="F805" s="267" t="s">
        <v>693</v>
      </c>
      <c r="G805" s="563" t="s">
        <v>723</v>
      </c>
      <c r="H805" s="252"/>
      <c r="I805" s="253"/>
      <c r="J805" s="252"/>
      <c r="K805" s="254"/>
      <c r="L805" s="255">
        <v>0.5</v>
      </c>
      <c r="M805" s="253"/>
      <c r="N805" s="252">
        <v>0.5</v>
      </c>
      <c r="O805" s="254"/>
      <c r="P805" s="255"/>
      <c r="Q805" s="253"/>
      <c r="R805" s="252"/>
      <c r="S805" s="254"/>
      <c r="T805" s="255"/>
      <c r="U805" s="253"/>
      <c r="V805" s="255"/>
      <c r="W805" s="253"/>
      <c r="X805" s="255"/>
      <c r="Y805" s="253"/>
      <c r="Z805" s="255"/>
      <c r="AA805" s="257"/>
      <c r="AB805" s="255"/>
      <c r="AC805" s="253"/>
      <c r="AD805" s="255"/>
      <c r="AE805" s="346"/>
      <c r="AF805" s="316">
        <f t="shared" si="102"/>
        <v>1</v>
      </c>
      <c r="AG805" s="317">
        <f t="shared" si="102"/>
        <v>0</v>
      </c>
      <c r="AH805" s="708"/>
    </row>
    <row r="806" spans="1:34" s="78" customFormat="1" ht="36.75" customHeight="1" thickBot="1">
      <c r="A806" s="1069"/>
      <c r="B806" s="409" t="s">
        <v>724</v>
      </c>
      <c r="C806" s="294" t="s">
        <v>725</v>
      </c>
      <c r="D806" s="410">
        <v>0.03</v>
      </c>
      <c r="E806" s="398" t="s">
        <v>726</v>
      </c>
      <c r="F806" s="267" t="s">
        <v>672</v>
      </c>
      <c r="G806" s="249" t="s">
        <v>727</v>
      </c>
      <c r="H806" s="252"/>
      <c r="I806" s="253"/>
      <c r="J806" s="252"/>
      <c r="K806" s="254"/>
      <c r="L806" s="255">
        <v>0.5</v>
      </c>
      <c r="M806" s="253"/>
      <c r="N806" s="252">
        <v>0.5</v>
      </c>
      <c r="O806" s="254"/>
      <c r="P806" s="255"/>
      <c r="Q806" s="253"/>
      <c r="R806" s="252"/>
      <c r="S806" s="254"/>
      <c r="T806" s="255"/>
      <c r="U806" s="253"/>
      <c r="V806" s="255"/>
      <c r="W806" s="253"/>
      <c r="X806" s="255"/>
      <c r="Y806" s="253"/>
      <c r="Z806" s="255"/>
      <c r="AA806" s="257"/>
      <c r="AB806" s="255"/>
      <c r="AC806" s="253"/>
      <c r="AD806" s="255"/>
      <c r="AE806" s="346"/>
      <c r="AF806" s="316">
        <f t="shared" si="102"/>
        <v>1</v>
      </c>
      <c r="AG806" s="317">
        <f t="shared" si="102"/>
        <v>0</v>
      </c>
      <c r="AH806" s="708"/>
    </row>
    <row r="807" spans="1:34" s="78" customFormat="1" ht="36.75" customHeight="1" thickBot="1">
      <c r="A807" s="1069"/>
      <c r="B807" s="402" t="s">
        <v>728</v>
      </c>
      <c r="C807" s="249" t="s">
        <v>729</v>
      </c>
      <c r="D807" s="408">
        <v>0.03</v>
      </c>
      <c r="E807" s="249" t="s">
        <v>730</v>
      </c>
      <c r="F807" s="267" t="s">
        <v>731</v>
      </c>
      <c r="G807" s="249" t="s">
        <v>580</v>
      </c>
      <c r="H807" s="252">
        <v>0.09</v>
      </c>
      <c r="I807" s="253"/>
      <c r="J807" s="252">
        <v>8.3000000000000004E-2</v>
      </c>
      <c r="K807" s="254"/>
      <c r="L807" s="255">
        <v>8.3000000000000004E-2</v>
      </c>
      <c r="M807" s="253"/>
      <c r="N807" s="252">
        <v>8.3000000000000004E-2</v>
      </c>
      <c r="O807" s="254"/>
      <c r="P807" s="255">
        <v>8.3000000000000004E-2</v>
      </c>
      <c r="Q807" s="253"/>
      <c r="R807" s="252">
        <v>8.3000000000000004E-2</v>
      </c>
      <c r="S807" s="254"/>
      <c r="T807" s="255">
        <v>8.3000000000000004E-2</v>
      </c>
      <c r="U807" s="253"/>
      <c r="V807" s="255">
        <v>8.3000000000000004E-2</v>
      </c>
      <c r="W807" s="253"/>
      <c r="X807" s="255">
        <v>8.3000000000000004E-2</v>
      </c>
      <c r="Y807" s="253"/>
      <c r="Z807" s="255">
        <v>8.3000000000000004E-2</v>
      </c>
      <c r="AA807" s="257"/>
      <c r="AB807" s="255">
        <v>8.3000000000000004E-2</v>
      </c>
      <c r="AC807" s="253"/>
      <c r="AD807" s="255">
        <v>0.08</v>
      </c>
      <c r="AE807" s="346"/>
      <c r="AF807" s="316">
        <f t="shared" si="102"/>
        <v>0.99999999999999978</v>
      </c>
      <c r="AG807" s="317">
        <f t="shared" si="102"/>
        <v>0</v>
      </c>
      <c r="AH807" s="708"/>
    </row>
    <row r="808" spans="1:34" s="78" customFormat="1" ht="36.75" customHeight="1" thickBot="1">
      <c r="A808" s="1069"/>
      <c r="B808" s="411" t="s">
        <v>732</v>
      </c>
      <c r="C808" s="249" t="s">
        <v>733</v>
      </c>
      <c r="D808" s="408">
        <v>0.03</v>
      </c>
      <c r="E808" s="294" t="s">
        <v>734</v>
      </c>
      <c r="F808" s="267" t="s">
        <v>693</v>
      </c>
      <c r="G808" s="249" t="s">
        <v>735</v>
      </c>
      <c r="H808" s="252">
        <v>0.09</v>
      </c>
      <c r="I808" s="253"/>
      <c r="J808" s="252">
        <v>8.3000000000000004E-2</v>
      </c>
      <c r="K808" s="254"/>
      <c r="L808" s="255">
        <v>8.3000000000000004E-2</v>
      </c>
      <c r="M808" s="253"/>
      <c r="N808" s="252">
        <v>8.3000000000000004E-2</v>
      </c>
      <c r="O808" s="254"/>
      <c r="P808" s="255">
        <v>8.3000000000000004E-2</v>
      </c>
      <c r="Q808" s="253"/>
      <c r="R808" s="252">
        <v>8.3000000000000004E-2</v>
      </c>
      <c r="S808" s="254"/>
      <c r="T808" s="255">
        <v>8.3000000000000004E-2</v>
      </c>
      <c r="U808" s="253"/>
      <c r="V808" s="255">
        <v>8.3000000000000004E-2</v>
      </c>
      <c r="W808" s="253"/>
      <c r="X808" s="255">
        <v>8.3000000000000004E-2</v>
      </c>
      <c r="Y808" s="253"/>
      <c r="Z808" s="255">
        <v>8.3000000000000004E-2</v>
      </c>
      <c r="AA808" s="257"/>
      <c r="AB808" s="255">
        <v>8.3000000000000004E-2</v>
      </c>
      <c r="AC808" s="253"/>
      <c r="AD808" s="255">
        <v>0.08</v>
      </c>
      <c r="AE808" s="346"/>
      <c r="AF808" s="316">
        <f t="shared" si="102"/>
        <v>0.99999999999999978</v>
      </c>
      <c r="AG808" s="317">
        <f t="shared" si="102"/>
        <v>0</v>
      </c>
      <c r="AH808" s="708"/>
    </row>
    <row r="809" spans="1:34" s="78" customFormat="1" ht="36.75" customHeight="1" thickBot="1">
      <c r="A809" s="1069"/>
      <c r="B809" s="402" t="s">
        <v>736</v>
      </c>
      <c r="C809" s="249" t="s">
        <v>737</v>
      </c>
      <c r="D809" s="408">
        <v>0.03</v>
      </c>
      <c r="E809" s="249" t="s">
        <v>738</v>
      </c>
      <c r="F809" s="267" t="s">
        <v>689</v>
      </c>
      <c r="G809" s="249" t="s">
        <v>739</v>
      </c>
      <c r="H809" s="252">
        <v>0.5</v>
      </c>
      <c r="I809" s="253"/>
      <c r="J809" s="252">
        <v>0.5</v>
      </c>
      <c r="K809" s="254"/>
      <c r="L809" s="255"/>
      <c r="M809" s="253"/>
      <c r="N809" s="252"/>
      <c r="O809" s="254"/>
      <c r="P809" s="255"/>
      <c r="Q809" s="253"/>
      <c r="R809" s="252"/>
      <c r="S809" s="254"/>
      <c r="T809" s="255"/>
      <c r="U809" s="253"/>
      <c r="V809" s="255"/>
      <c r="W809" s="253"/>
      <c r="X809" s="255"/>
      <c r="Y809" s="253"/>
      <c r="Z809" s="255"/>
      <c r="AA809" s="257"/>
      <c r="AB809" s="255"/>
      <c r="AC809" s="253"/>
      <c r="AD809" s="255"/>
      <c r="AE809" s="346"/>
      <c r="AF809" s="316">
        <f t="shared" si="102"/>
        <v>1</v>
      </c>
      <c r="AG809" s="317">
        <f t="shared" si="102"/>
        <v>0</v>
      </c>
      <c r="AH809" s="708"/>
    </row>
    <row r="810" spans="1:34" s="78" customFormat="1" ht="36.75" customHeight="1" thickBot="1">
      <c r="A810" s="1069"/>
      <c r="B810" s="409" t="s">
        <v>740</v>
      </c>
      <c r="C810" s="295" t="s">
        <v>741</v>
      </c>
      <c r="D810" s="408">
        <v>0.03</v>
      </c>
      <c r="E810" s="249" t="s">
        <v>718</v>
      </c>
      <c r="F810" s="267" t="s">
        <v>680</v>
      </c>
      <c r="G810" s="249" t="s">
        <v>719</v>
      </c>
      <c r="H810" s="252">
        <v>0.09</v>
      </c>
      <c r="I810" s="253"/>
      <c r="J810" s="252">
        <v>8.3000000000000004E-2</v>
      </c>
      <c r="K810" s="254"/>
      <c r="L810" s="255">
        <v>8.3000000000000004E-2</v>
      </c>
      <c r="M810" s="253"/>
      <c r="N810" s="252">
        <v>8.3000000000000004E-2</v>
      </c>
      <c r="O810" s="254"/>
      <c r="P810" s="255">
        <v>8.3000000000000004E-2</v>
      </c>
      <c r="Q810" s="253"/>
      <c r="R810" s="252">
        <v>8.3000000000000004E-2</v>
      </c>
      <c r="S810" s="254"/>
      <c r="T810" s="255">
        <v>8.3000000000000004E-2</v>
      </c>
      <c r="U810" s="253"/>
      <c r="V810" s="255">
        <v>8.3000000000000004E-2</v>
      </c>
      <c r="W810" s="253"/>
      <c r="X810" s="255">
        <v>8.3000000000000004E-2</v>
      </c>
      <c r="Y810" s="253"/>
      <c r="Z810" s="255">
        <v>8.3000000000000004E-2</v>
      </c>
      <c r="AA810" s="257"/>
      <c r="AB810" s="255">
        <v>8.3000000000000004E-2</v>
      </c>
      <c r="AC810" s="253"/>
      <c r="AD810" s="255">
        <v>0.08</v>
      </c>
      <c r="AE810" s="346"/>
      <c r="AF810" s="316">
        <f t="shared" si="102"/>
        <v>0.99999999999999978</v>
      </c>
      <c r="AG810" s="317">
        <f t="shared" si="102"/>
        <v>0</v>
      </c>
      <c r="AH810" s="708"/>
    </row>
    <row r="811" spans="1:34" s="78" customFormat="1" ht="36.75" customHeight="1" thickBot="1">
      <c r="A811" s="1069"/>
      <c r="B811" s="402" t="s">
        <v>742</v>
      </c>
      <c r="C811" s="249" t="s">
        <v>743</v>
      </c>
      <c r="D811" s="408">
        <v>0.04</v>
      </c>
      <c r="E811" s="249" t="s">
        <v>744</v>
      </c>
      <c r="F811" s="267" t="s">
        <v>745</v>
      </c>
      <c r="G811" s="249" t="s">
        <v>746</v>
      </c>
      <c r="H811" s="252">
        <v>0.09</v>
      </c>
      <c r="I811" s="253"/>
      <c r="J811" s="252">
        <v>8.3000000000000004E-2</v>
      </c>
      <c r="K811" s="254"/>
      <c r="L811" s="255">
        <v>8.3000000000000004E-2</v>
      </c>
      <c r="M811" s="253"/>
      <c r="N811" s="252">
        <v>8.3000000000000004E-2</v>
      </c>
      <c r="O811" s="254"/>
      <c r="P811" s="255">
        <v>8.3000000000000004E-2</v>
      </c>
      <c r="Q811" s="253"/>
      <c r="R811" s="252">
        <v>8.3000000000000004E-2</v>
      </c>
      <c r="S811" s="254"/>
      <c r="T811" s="255">
        <v>8.3000000000000004E-2</v>
      </c>
      <c r="U811" s="253"/>
      <c r="V811" s="255">
        <v>8.3000000000000004E-2</v>
      </c>
      <c r="W811" s="253"/>
      <c r="X811" s="255">
        <v>8.3000000000000004E-2</v>
      </c>
      <c r="Y811" s="253"/>
      <c r="Z811" s="255">
        <v>8.3000000000000004E-2</v>
      </c>
      <c r="AA811" s="257"/>
      <c r="AB811" s="255">
        <v>8.3000000000000004E-2</v>
      </c>
      <c r="AC811" s="253"/>
      <c r="AD811" s="255">
        <v>0.08</v>
      </c>
      <c r="AE811" s="346"/>
      <c r="AF811" s="316">
        <f t="shared" si="102"/>
        <v>0.99999999999999978</v>
      </c>
      <c r="AG811" s="317">
        <f t="shared" si="102"/>
        <v>0</v>
      </c>
      <c r="AH811" s="708"/>
    </row>
    <row r="812" spans="1:34" s="78" customFormat="1" ht="36.75" customHeight="1" thickBot="1">
      <c r="A812" s="1069"/>
      <c r="B812" s="412" t="s">
        <v>747</v>
      </c>
      <c r="C812" s="249" t="s">
        <v>748</v>
      </c>
      <c r="D812" s="408">
        <v>0.03</v>
      </c>
      <c r="E812" s="249" t="s">
        <v>749</v>
      </c>
      <c r="F812" s="267" t="s">
        <v>680</v>
      </c>
      <c r="G812" s="249" t="s">
        <v>750</v>
      </c>
      <c r="H812" s="252"/>
      <c r="I812" s="253"/>
      <c r="J812" s="252"/>
      <c r="K812" s="254"/>
      <c r="L812" s="255"/>
      <c r="M812" s="253"/>
      <c r="N812" s="252"/>
      <c r="O812" s="254"/>
      <c r="P812" s="255"/>
      <c r="Q812" s="253"/>
      <c r="R812" s="252"/>
      <c r="S812" s="254"/>
      <c r="T812" s="255">
        <v>1</v>
      </c>
      <c r="U812" s="253"/>
      <c r="V812" s="255"/>
      <c r="W812" s="253"/>
      <c r="X812" s="255"/>
      <c r="Y812" s="253"/>
      <c r="Z812" s="255"/>
      <c r="AA812" s="257"/>
      <c r="AB812" s="255"/>
      <c r="AC812" s="253"/>
      <c r="AD812" s="255"/>
      <c r="AE812" s="346"/>
      <c r="AF812" s="316">
        <f t="shared" si="102"/>
        <v>1</v>
      </c>
      <c r="AG812" s="317">
        <f t="shared" si="102"/>
        <v>0</v>
      </c>
      <c r="AH812" s="708"/>
    </row>
    <row r="813" spans="1:34" s="78" customFormat="1" ht="36.75" customHeight="1" thickBot="1">
      <c r="A813" s="1069"/>
      <c r="B813" s="403" t="s">
        <v>751</v>
      </c>
      <c r="C813" s="398" t="s">
        <v>752</v>
      </c>
      <c r="D813" s="408">
        <v>0.03</v>
      </c>
      <c r="E813" s="398" t="s">
        <v>753</v>
      </c>
      <c r="F813" s="267" t="s">
        <v>754</v>
      </c>
      <c r="G813" s="398" t="s">
        <v>723</v>
      </c>
      <c r="H813" s="252"/>
      <c r="I813" s="253"/>
      <c r="J813" s="252">
        <v>0.5</v>
      </c>
      <c r="K813" s="254"/>
      <c r="L813" s="255">
        <v>0.5</v>
      </c>
      <c r="M813" s="253"/>
      <c r="N813" s="252"/>
      <c r="O813" s="254"/>
      <c r="P813" s="255"/>
      <c r="Q813" s="253"/>
      <c r="R813" s="252"/>
      <c r="S813" s="254"/>
      <c r="T813" s="255"/>
      <c r="U813" s="253"/>
      <c r="V813" s="255"/>
      <c r="W813" s="253"/>
      <c r="X813" s="255"/>
      <c r="Y813" s="253"/>
      <c r="Z813" s="255"/>
      <c r="AA813" s="257"/>
      <c r="AB813" s="255"/>
      <c r="AC813" s="253"/>
      <c r="AD813" s="255"/>
      <c r="AE813" s="346"/>
      <c r="AF813" s="316">
        <f t="shared" si="102"/>
        <v>1</v>
      </c>
      <c r="AG813" s="317">
        <f t="shared" si="102"/>
        <v>0</v>
      </c>
      <c r="AH813" s="708"/>
    </row>
    <row r="814" spans="1:34" s="78" customFormat="1" ht="36.75" customHeight="1" thickBot="1">
      <c r="A814" s="1069"/>
      <c r="B814" s="402" t="s">
        <v>755</v>
      </c>
      <c r="C814" s="249" t="s">
        <v>756</v>
      </c>
      <c r="D814" s="408">
        <v>0.02</v>
      </c>
      <c r="E814" s="249" t="s">
        <v>757</v>
      </c>
      <c r="F814" s="267" t="s">
        <v>754</v>
      </c>
      <c r="G814" s="249" t="s">
        <v>758</v>
      </c>
      <c r="H814" s="252">
        <v>0.09</v>
      </c>
      <c r="I814" s="253"/>
      <c r="J814" s="252">
        <v>8.3000000000000004E-2</v>
      </c>
      <c r="K814" s="254"/>
      <c r="L814" s="255">
        <v>8.3000000000000004E-2</v>
      </c>
      <c r="M814" s="253"/>
      <c r="N814" s="252">
        <v>8.3000000000000004E-2</v>
      </c>
      <c r="O814" s="254"/>
      <c r="P814" s="255">
        <v>8.3000000000000004E-2</v>
      </c>
      <c r="Q814" s="253"/>
      <c r="R814" s="252">
        <v>8.3000000000000004E-2</v>
      </c>
      <c r="S814" s="254"/>
      <c r="T814" s="255">
        <v>8.3000000000000004E-2</v>
      </c>
      <c r="U814" s="253"/>
      <c r="V814" s="255">
        <v>8.3000000000000004E-2</v>
      </c>
      <c r="W814" s="253"/>
      <c r="X814" s="255">
        <v>8.3000000000000004E-2</v>
      </c>
      <c r="Y814" s="253"/>
      <c r="Z814" s="255">
        <v>8.3000000000000004E-2</v>
      </c>
      <c r="AA814" s="257"/>
      <c r="AB814" s="255">
        <v>8.3000000000000004E-2</v>
      </c>
      <c r="AC814" s="253"/>
      <c r="AD814" s="255">
        <v>0.08</v>
      </c>
      <c r="AE814" s="346"/>
      <c r="AF814" s="316">
        <f t="shared" si="102"/>
        <v>0.99999999999999978</v>
      </c>
      <c r="AG814" s="317">
        <f t="shared" si="102"/>
        <v>0</v>
      </c>
      <c r="AH814" s="708"/>
    </row>
    <row r="815" spans="1:34" s="78" customFormat="1" ht="36.75" customHeight="1" thickBot="1">
      <c r="A815" s="1069"/>
      <c r="B815" s="402" t="s">
        <v>759</v>
      </c>
      <c r="C815" s="249" t="s">
        <v>760</v>
      </c>
      <c r="D815" s="408">
        <v>0.02</v>
      </c>
      <c r="E815" s="249" t="s">
        <v>761</v>
      </c>
      <c r="F815" s="267" t="s">
        <v>754</v>
      </c>
      <c r="G815" s="249" t="s">
        <v>762</v>
      </c>
      <c r="H815" s="252">
        <v>0.09</v>
      </c>
      <c r="I815" s="253"/>
      <c r="J815" s="252">
        <v>8.3000000000000004E-2</v>
      </c>
      <c r="K815" s="254"/>
      <c r="L815" s="255">
        <v>8.3000000000000004E-2</v>
      </c>
      <c r="M815" s="253"/>
      <c r="N815" s="252">
        <v>8.3000000000000004E-2</v>
      </c>
      <c r="O815" s="254"/>
      <c r="P815" s="255">
        <v>8.3000000000000004E-2</v>
      </c>
      <c r="Q815" s="253"/>
      <c r="R815" s="252">
        <v>8.3000000000000004E-2</v>
      </c>
      <c r="S815" s="254"/>
      <c r="T815" s="255">
        <v>8.3000000000000004E-2</v>
      </c>
      <c r="U815" s="253"/>
      <c r="V815" s="255">
        <v>8.3000000000000004E-2</v>
      </c>
      <c r="W815" s="253"/>
      <c r="X815" s="255">
        <v>8.3000000000000004E-2</v>
      </c>
      <c r="Y815" s="253"/>
      <c r="Z815" s="255">
        <v>8.3000000000000004E-2</v>
      </c>
      <c r="AA815" s="257"/>
      <c r="AB815" s="255">
        <v>8.3000000000000004E-2</v>
      </c>
      <c r="AC815" s="253"/>
      <c r="AD815" s="255">
        <v>0.08</v>
      </c>
      <c r="AE815" s="346"/>
      <c r="AF815" s="316">
        <f t="shared" si="102"/>
        <v>0.99999999999999978</v>
      </c>
      <c r="AG815" s="317">
        <f t="shared" si="102"/>
        <v>0</v>
      </c>
      <c r="AH815" s="708"/>
    </row>
    <row r="816" spans="1:34" s="78" customFormat="1" ht="36.75" customHeight="1" thickBot="1">
      <c r="A816" s="1069"/>
      <c r="B816" s="402" t="s">
        <v>763</v>
      </c>
      <c r="C816" s="249" t="s">
        <v>764</v>
      </c>
      <c r="D816" s="408">
        <v>0.02</v>
      </c>
      <c r="E816" s="249" t="s">
        <v>765</v>
      </c>
      <c r="F816" s="267" t="s">
        <v>745</v>
      </c>
      <c r="G816" s="249" t="s">
        <v>766</v>
      </c>
      <c r="H816" s="252">
        <v>0.09</v>
      </c>
      <c r="I816" s="253"/>
      <c r="J816" s="252">
        <v>8.3000000000000004E-2</v>
      </c>
      <c r="K816" s="254"/>
      <c r="L816" s="255">
        <v>8.3000000000000004E-2</v>
      </c>
      <c r="M816" s="253"/>
      <c r="N816" s="252">
        <v>8.3000000000000004E-2</v>
      </c>
      <c r="O816" s="254"/>
      <c r="P816" s="255">
        <v>8.3000000000000004E-2</v>
      </c>
      <c r="Q816" s="253"/>
      <c r="R816" s="252">
        <v>8.3000000000000004E-2</v>
      </c>
      <c r="S816" s="254"/>
      <c r="T816" s="255">
        <v>8.3000000000000004E-2</v>
      </c>
      <c r="U816" s="253"/>
      <c r="V816" s="255">
        <v>8.3000000000000004E-2</v>
      </c>
      <c r="W816" s="253"/>
      <c r="X816" s="255">
        <v>8.3000000000000004E-2</v>
      </c>
      <c r="Y816" s="253"/>
      <c r="Z816" s="255">
        <v>8.3000000000000004E-2</v>
      </c>
      <c r="AA816" s="257"/>
      <c r="AB816" s="255">
        <v>8.3000000000000004E-2</v>
      </c>
      <c r="AC816" s="253"/>
      <c r="AD816" s="255">
        <v>0.08</v>
      </c>
      <c r="AE816" s="346"/>
      <c r="AF816" s="316">
        <f t="shared" si="102"/>
        <v>0.99999999999999978</v>
      </c>
      <c r="AG816" s="317">
        <f t="shared" si="102"/>
        <v>0</v>
      </c>
      <c r="AH816" s="708"/>
    </row>
    <row r="817" spans="1:34" s="78" customFormat="1" ht="36.75" customHeight="1" thickBot="1">
      <c r="A817" s="1069"/>
      <c r="B817" s="409" t="s">
        <v>767</v>
      </c>
      <c r="C817" s="294" t="s">
        <v>768</v>
      </c>
      <c r="D817" s="413">
        <v>0.05</v>
      </c>
      <c r="E817" s="294" t="s">
        <v>769</v>
      </c>
      <c r="F817" s="267" t="s">
        <v>672</v>
      </c>
      <c r="G817" s="414" t="s">
        <v>770</v>
      </c>
      <c r="H817" s="252"/>
      <c r="I817" s="253"/>
      <c r="J817" s="252">
        <v>0.5</v>
      </c>
      <c r="K817" s="254"/>
      <c r="L817" s="255">
        <v>0.5</v>
      </c>
      <c r="M817" s="253"/>
      <c r="N817" s="252"/>
      <c r="O817" s="254"/>
      <c r="P817" s="255"/>
      <c r="Q817" s="253"/>
      <c r="R817" s="252"/>
      <c r="S817" s="254"/>
      <c r="T817" s="255"/>
      <c r="U817" s="253"/>
      <c r="V817" s="255"/>
      <c r="W817" s="253"/>
      <c r="X817" s="255"/>
      <c r="Y817" s="253"/>
      <c r="Z817" s="255"/>
      <c r="AA817" s="257"/>
      <c r="AB817" s="255"/>
      <c r="AC817" s="253"/>
      <c r="AD817" s="255"/>
      <c r="AE817" s="346"/>
      <c r="AF817" s="316">
        <f t="shared" si="102"/>
        <v>1</v>
      </c>
      <c r="AG817" s="317">
        <f t="shared" si="102"/>
        <v>0</v>
      </c>
      <c r="AH817" s="708"/>
    </row>
    <row r="818" spans="1:34" s="78" customFormat="1" ht="36.75" customHeight="1">
      <c r="A818" s="1069"/>
      <c r="B818" s="403" t="s">
        <v>771</v>
      </c>
      <c r="C818" s="398" t="s">
        <v>772</v>
      </c>
      <c r="D818" s="415">
        <v>0.1</v>
      </c>
      <c r="E818" s="294" t="s">
        <v>773</v>
      </c>
      <c r="F818" s="267" t="s">
        <v>754</v>
      </c>
      <c r="G818" s="398" t="s">
        <v>774</v>
      </c>
      <c r="H818" s="252">
        <v>0.09</v>
      </c>
      <c r="I818" s="253"/>
      <c r="J818" s="252">
        <v>8.3000000000000004E-2</v>
      </c>
      <c r="K818" s="254"/>
      <c r="L818" s="255">
        <v>8.3000000000000004E-2</v>
      </c>
      <c r="M818" s="253"/>
      <c r="N818" s="252">
        <v>8.3000000000000004E-2</v>
      </c>
      <c r="O818" s="254"/>
      <c r="P818" s="255">
        <v>8.3000000000000004E-2</v>
      </c>
      <c r="Q818" s="253"/>
      <c r="R818" s="252">
        <v>8.3000000000000004E-2</v>
      </c>
      <c r="S818" s="254"/>
      <c r="T818" s="255">
        <v>8.3000000000000004E-2</v>
      </c>
      <c r="U818" s="253"/>
      <c r="V818" s="255">
        <v>8.3000000000000004E-2</v>
      </c>
      <c r="W818" s="253"/>
      <c r="X818" s="255">
        <v>8.3000000000000004E-2</v>
      </c>
      <c r="Y818" s="253"/>
      <c r="Z818" s="255">
        <v>8.3000000000000004E-2</v>
      </c>
      <c r="AA818" s="257"/>
      <c r="AB818" s="255">
        <v>8.3000000000000004E-2</v>
      </c>
      <c r="AC818" s="253"/>
      <c r="AD818" s="255">
        <v>0.08</v>
      </c>
      <c r="AE818" s="346"/>
      <c r="AF818" s="316">
        <f t="shared" si="102"/>
        <v>0.99999999999999978</v>
      </c>
      <c r="AG818" s="317">
        <f t="shared" si="102"/>
        <v>0</v>
      </c>
      <c r="AH818" s="708"/>
    </row>
    <row r="819" spans="1:34" s="92" customFormat="1" ht="80.25" customHeight="1" thickBot="1">
      <c r="A819" s="23"/>
      <c r="B819" s="99"/>
      <c r="C819" s="99"/>
      <c r="D819" s="23">
        <f>SUM(D792:D818)</f>
        <v>0.96000000000000041</v>
      </c>
      <c r="E819" s="99"/>
      <c r="F819" s="99"/>
      <c r="G819" s="9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20"/>
      <c r="AG819" s="20"/>
      <c r="AH819" s="24"/>
    </row>
    <row r="820" spans="1:34" s="92" customFormat="1" ht="34.9" customHeight="1">
      <c r="A820" s="727" t="s">
        <v>446</v>
      </c>
      <c r="B820" s="728"/>
      <c r="C820" s="729"/>
      <c r="D820" s="727" t="s">
        <v>523</v>
      </c>
      <c r="E820" s="728"/>
      <c r="F820" s="728"/>
      <c r="G820" s="728"/>
      <c r="H820" s="728"/>
      <c r="I820" s="728"/>
      <c r="J820" s="728"/>
      <c r="K820" s="728"/>
      <c r="L820" s="728"/>
      <c r="M820" s="11"/>
      <c r="N820" s="11"/>
      <c r="O820" s="11"/>
      <c r="P820" s="11"/>
      <c r="Q820" s="11"/>
      <c r="R820" s="11"/>
      <c r="S820" s="11"/>
      <c r="T820" s="11"/>
      <c r="U820" s="11"/>
      <c r="V820" s="11"/>
      <c r="W820" s="11"/>
      <c r="X820" s="11"/>
      <c r="Y820" s="11"/>
      <c r="Z820" s="11"/>
      <c r="AA820" s="11"/>
      <c r="AB820" s="11"/>
      <c r="AC820" s="11"/>
      <c r="AD820" s="11"/>
      <c r="AE820" s="11"/>
      <c r="AF820" s="11"/>
      <c r="AG820" s="11"/>
      <c r="AH820" s="673"/>
    </row>
    <row r="821" spans="1:34" s="92" customFormat="1" ht="28.15" customHeight="1" thickBot="1">
      <c r="A821" s="733" t="s">
        <v>22</v>
      </c>
      <c r="B821" s="734"/>
      <c r="C821" s="735"/>
      <c r="D821" s="559" t="s">
        <v>1386</v>
      </c>
      <c r="E821" s="647"/>
      <c r="F821" s="647"/>
      <c r="G821" s="647"/>
      <c r="H821" s="12"/>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690"/>
    </row>
    <row r="822" spans="1:34" s="92" customFormat="1" ht="50.45" customHeight="1" thickBot="1">
      <c r="A822" s="737" t="s">
        <v>37</v>
      </c>
      <c r="B822" s="737" t="s">
        <v>35</v>
      </c>
      <c r="C822" s="738" t="s">
        <v>31</v>
      </c>
      <c r="D822" s="738" t="s">
        <v>32</v>
      </c>
      <c r="E822" s="738" t="s">
        <v>33</v>
      </c>
      <c r="F822" s="740" t="s">
        <v>40</v>
      </c>
      <c r="G822" s="738" t="s">
        <v>34</v>
      </c>
      <c r="H822" s="742" t="s">
        <v>2</v>
      </c>
      <c r="I822" s="743"/>
      <c r="J822" s="744" t="s">
        <v>3</v>
      </c>
      <c r="K822" s="744"/>
      <c r="L822" s="742" t="s">
        <v>4</v>
      </c>
      <c r="M822" s="743"/>
      <c r="N822" s="744" t="s">
        <v>5</v>
      </c>
      <c r="O822" s="744"/>
      <c r="P822" s="742" t="s">
        <v>6</v>
      </c>
      <c r="Q822" s="743"/>
      <c r="R822" s="744" t="s">
        <v>7</v>
      </c>
      <c r="S822" s="744"/>
      <c r="T822" s="742" t="s">
        <v>8</v>
      </c>
      <c r="U822" s="743"/>
      <c r="V822" s="744" t="s">
        <v>9</v>
      </c>
      <c r="W822" s="744"/>
      <c r="X822" s="742" t="s">
        <v>10</v>
      </c>
      <c r="Y822" s="743"/>
      <c r="Z822" s="744" t="s">
        <v>11</v>
      </c>
      <c r="AA822" s="744"/>
      <c r="AB822" s="742" t="s">
        <v>12</v>
      </c>
      <c r="AC822" s="743"/>
      <c r="AD822" s="744" t="s">
        <v>13</v>
      </c>
      <c r="AE822" s="744"/>
      <c r="AF822" s="745" t="s">
        <v>20</v>
      </c>
      <c r="AG822" s="745" t="s">
        <v>21</v>
      </c>
      <c r="AH822" s="747" t="s">
        <v>27</v>
      </c>
    </row>
    <row r="823" spans="1:34" s="92" customFormat="1" ht="40.9" customHeight="1" thickBot="1">
      <c r="A823" s="737"/>
      <c r="B823" s="737"/>
      <c r="C823" s="739"/>
      <c r="D823" s="739"/>
      <c r="E823" s="739"/>
      <c r="F823" s="741"/>
      <c r="G823" s="739"/>
      <c r="H823" s="26" t="s">
        <v>23</v>
      </c>
      <c r="I823" s="27" t="s">
        <v>24</v>
      </c>
      <c r="J823" s="26" t="s">
        <v>23</v>
      </c>
      <c r="K823" s="27" t="s">
        <v>24</v>
      </c>
      <c r="L823" s="26" t="s">
        <v>23</v>
      </c>
      <c r="M823" s="27" t="s">
        <v>24</v>
      </c>
      <c r="N823" s="26" t="s">
        <v>23</v>
      </c>
      <c r="O823" s="27" t="s">
        <v>24</v>
      </c>
      <c r="P823" s="26" t="s">
        <v>23</v>
      </c>
      <c r="Q823" s="27" t="s">
        <v>24</v>
      </c>
      <c r="R823" s="26" t="s">
        <v>23</v>
      </c>
      <c r="S823" s="27" t="s">
        <v>24</v>
      </c>
      <c r="T823" s="26" t="s">
        <v>23</v>
      </c>
      <c r="U823" s="27" t="s">
        <v>24</v>
      </c>
      <c r="V823" s="26" t="s">
        <v>23</v>
      </c>
      <c r="W823" s="27" t="s">
        <v>24</v>
      </c>
      <c r="X823" s="26" t="s">
        <v>23</v>
      </c>
      <c r="Y823" s="27" t="s">
        <v>24</v>
      </c>
      <c r="Z823" s="26" t="s">
        <v>23</v>
      </c>
      <c r="AA823" s="27" t="s">
        <v>24</v>
      </c>
      <c r="AB823" s="26" t="s">
        <v>23</v>
      </c>
      <c r="AC823" s="27" t="s">
        <v>24</v>
      </c>
      <c r="AD823" s="26" t="s">
        <v>23</v>
      </c>
      <c r="AE823" s="27" t="s">
        <v>24</v>
      </c>
      <c r="AF823" s="746"/>
      <c r="AG823" s="746"/>
      <c r="AH823" s="748"/>
    </row>
    <row r="824" spans="1:34" s="92" customFormat="1" ht="102" customHeight="1">
      <c r="A824" s="929">
        <v>0.15</v>
      </c>
      <c r="B824" s="558" t="s">
        <v>447</v>
      </c>
      <c r="C824" s="287" t="s">
        <v>524</v>
      </c>
      <c r="D824" s="49">
        <v>0.2</v>
      </c>
      <c r="E824" s="288" t="s">
        <v>525</v>
      </c>
      <c r="F824" s="289" t="s">
        <v>526</v>
      </c>
      <c r="G824" s="288" t="s">
        <v>527</v>
      </c>
      <c r="H824" s="290">
        <v>0.16666666666666669</v>
      </c>
      <c r="I824" s="291"/>
      <c r="J824" s="290">
        <v>0.16666666666666669</v>
      </c>
      <c r="K824" s="291"/>
      <c r="L824" s="290">
        <v>0.16666666666666669</v>
      </c>
      <c r="M824" s="291"/>
      <c r="N824" s="290">
        <v>0.16666666666666669</v>
      </c>
      <c r="O824" s="291"/>
      <c r="P824" s="290">
        <v>0.16666666666666669</v>
      </c>
      <c r="Q824" s="291"/>
      <c r="R824" s="290">
        <v>0.16666666666666669</v>
      </c>
      <c r="S824" s="291"/>
      <c r="T824" s="290"/>
      <c r="U824" s="291"/>
      <c r="V824" s="290"/>
      <c r="W824" s="291"/>
      <c r="X824" s="290"/>
      <c r="Y824" s="291"/>
      <c r="Z824" s="290"/>
      <c r="AA824" s="292"/>
      <c r="AB824" s="290"/>
      <c r="AC824" s="291"/>
      <c r="AD824" s="290"/>
      <c r="AE824" s="292"/>
      <c r="AF824" s="81">
        <f>SUM(H824+J824+L824+N824+P824+R824+T824+V824+X824+Z824+AB824+AD824)</f>
        <v>1.0000000000000002</v>
      </c>
      <c r="AG824" s="59">
        <f t="shared" ref="AG824:AG828" si="103">+I824+K824+M824+O824+Q824+S824+U824+W824+Y824+AA824+AC824+AE824</f>
        <v>0</v>
      </c>
      <c r="AH824" s="290"/>
    </row>
    <row r="825" spans="1:34" s="92" customFormat="1" ht="102" customHeight="1">
      <c r="A825" s="930"/>
      <c r="B825" s="293" t="s">
        <v>1259</v>
      </c>
      <c r="C825" s="294" t="s">
        <v>528</v>
      </c>
      <c r="D825" s="564">
        <v>0.2</v>
      </c>
      <c r="E825" s="295" t="s">
        <v>529</v>
      </c>
      <c r="F825" s="296" t="s">
        <v>526</v>
      </c>
      <c r="G825" s="295" t="s">
        <v>530</v>
      </c>
      <c r="H825" s="290"/>
      <c r="I825" s="291"/>
      <c r="J825" s="290"/>
      <c r="K825" s="291"/>
      <c r="L825" s="290"/>
      <c r="M825" s="291"/>
      <c r="N825" s="290">
        <v>0.25</v>
      </c>
      <c r="O825" s="291"/>
      <c r="P825" s="290"/>
      <c r="Q825" s="291"/>
      <c r="R825" s="290"/>
      <c r="S825" s="291"/>
      <c r="T825" s="290">
        <v>0.25</v>
      </c>
      <c r="U825" s="291"/>
      <c r="V825" s="290"/>
      <c r="W825" s="291"/>
      <c r="X825" s="290"/>
      <c r="Y825" s="291"/>
      <c r="Z825" s="290">
        <v>0.25</v>
      </c>
      <c r="AA825" s="292"/>
      <c r="AB825" s="290"/>
      <c r="AC825" s="291"/>
      <c r="AD825" s="290">
        <v>0.25</v>
      </c>
      <c r="AE825" s="292"/>
      <c r="AF825" s="81">
        <f>SUM(H825+J825+L825+N825+P825+R825+T825+V825+X825+Z825+AB825+AD825)</f>
        <v>1</v>
      </c>
      <c r="AG825" s="59">
        <f t="shared" si="103"/>
        <v>0</v>
      </c>
      <c r="AH825" s="290"/>
    </row>
    <row r="826" spans="1:34" s="92" customFormat="1" ht="102" customHeight="1">
      <c r="A826" s="930"/>
      <c r="B826" s="297" t="s">
        <v>1260</v>
      </c>
      <c r="C826" s="298" t="s">
        <v>531</v>
      </c>
      <c r="D826" s="564">
        <v>0.2</v>
      </c>
      <c r="E826" s="299" t="s">
        <v>532</v>
      </c>
      <c r="F826" s="300" t="s">
        <v>526</v>
      </c>
      <c r="G826" s="299" t="s">
        <v>533</v>
      </c>
      <c r="H826" s="290"/>
      <c r="I826" s="291"/>
      <c r="J826" s="290">
        <v>9.0909090909090912E-2</v>
      </c>
      <c r="K826" s="291"/>
      <c r="L826" s="290">
        <v>9.0909090909090912E-2</v>
      </c>
      <c r="M826" s="291"/>
      <c r="N826" s="290">
        <v>9.0909090909090912E-2</v>
      </c>
      <c r="O826" s="291"/>
      <c r="P826" s="290">
        <v>9.0909090909090912E-2</v>
      </c>
      <c r="Q826" s="291"/>
      <c r="R826" s="290">
        <v>9.0909090909090912E-2</v>
      </c>
      <c r="S826" s="291"/>
      <c r="T826" s="290">
        <v>9.0909090909090912E-2</v>
      </c>
      <c r="U826" s="291"/>
      <c r="V826" s="290">
        <v>9.0909090909090912E-2</v>
      </c>
      <c r="W826" s="291"/>
      <c r="X826" s="290">
        <v>9.0909090909090912E-2</v>
      </c>
      <c r="Y826" s="291"/>
      <c r="Z826" s="290">
        <v>9.0909090909090912E-2</v>
      </c>
      <c r="AA826" s="291"/>
      <c r="AB826" s="290">
        <v>9.0909090909090912E-2</v>
      </c>
      <c r="AC826" s="291"/>
      <c r="AD826" s="290">
        <v>9.0909090909090912E-2</v>
      </c>
      <c r="AE826" s="292"/>
      <c r="AF826" s="81">
        <f>SUM(H826+J826+L826+N826+P826+R826+T826+V826+X826+Z826+AB826+AD826)</f>
        <v>1.0000000000000002</v>
      </c>
      <c r="AG826" s="59">
        <f t="shared" si="103"/>
        <v>0</v>
      </c>
      <c r="AH826" s="290"/>
    </row>
    <row r="827" spans="1:34" s="92" customFormat="1" ht="102" customHeight="1">
      <c r="A827" s="930"/>
      <c r="B827" s="293" t="s">
        <v>1261</v>
      </c>
      <c r="C827" s="294" t="s">
        <v>534</v>
      </c>
      <c r="D827" s="564">
        <v>0.2</v>
      </c>
      <c r="E827" s="295" t="s">
        <v>535</v>
      </c>
      <c r="F827" s="296" t="s">
        <v>526</v>
      </c>
      <c r="G827" s="295" t="s">
        <v>536</v>
      </c>
      <c r="H827" s="290"/>
      <c r="I827" s="291"/>
      <c r="J827" s="290"/>
      <c r="K827" s="291"/>
      <c r="L827" s="290"/>
      <c r="M827" s="291"/>
      <c r="N827" s="290">
        <v>0.25</v>
      </c>
      <c r="O827" s="291"/>
      <c r="P827" s="290"/>
      <c r="Q827" s="291"/>
      <c r="R827" s="290"/>
      <c r="S827" s="291"/>
      <c r="T827" s="290">
        <v>0.25</v>
      </c>
      <c r="U827" s="291"/>
      <c r="V827" s="290"/>
      <c r="W827" s="291"/>
      <c r="X827" s="290"/>
      <c r="Y827" s="291"/>
      <c r="Z827" s="290">
        <v>0.25</v>
      </c>
      <c r="AA827" s="292"/>
      <c r="AB827" s="290"/>
      <c r="AC827" s="291"/>
      <c r="AD827" s="290">
        <v>0.25</v>
      </c>
      <c r="AE827" s="292"/>
      <c r="AF827" s="81">
        <f>SUM(H827+J827+L827+N827+P827+R827+T827+V827+X827+Z827+AB827+AD827)</f>
        <v>1</v>
      </c>
      <c r="AG827" s="59">
        <f t="shared" si="103"/>
        <v>0</v>
      </c>
      <c r="AH827" s="290"/>
    </row>
    <row r="828" spans="1:34" s="92" customFormat="1" ht="102" customHeight="1" thickBot="1">
      <c r="A828" s="931"/>
      <c r="B828" s="293" t="s">
        <v>1262</v>
      </c>
      <c r="C828" s="294" t="s">
        <v>537</v>
      </c>
      <c r="D828" s="50">
        <v>0.2</v>
      </c>
      <c r="E828" s="295" t="s">
        <v>538</v>
      </c>
      <c r="F828" s="296" t="s">
        <v>526</v>
      </c>
      <c r="G828" s="295" t="s">
        <v>539</v>
      </c>
      <c r="H828" s="290"/>
      <c r="I828" s="291"/>
      <c r="J828" s="290"/>
      <c r="K828" s="291"/>
      <c r="L828" s="290"/>
      <c r="M828" s="291"/>
      <c r="N828" s="290">
        <v>0.25</v>
      </c>
      <c r="O828" s="291"/>
      <c r="P828" s="290"/>
      <c r="Q828" s="291"/>
      <c r="R828" s="290"/>
      <c r="S828" s="291"/>
      <c r="T828" s="290">
        <v>0.25</v>
      </c>
      <c r="U828" s="291"/>
      <c r="V828" s="290"/>
      <c r="W828" s="291"/>
      <c r="X828" s="290"/>
      <c r="Y828" s="291"/>
      <c r="Z828" s="290">
        <v>0.25</v>
      </c>
      <c r="AA828" s="292"/>
      <c r="AB828" s="290"/>
      <c r="AC828" s="291"/>
      <c r="AD828" s="290">
        <v>0.25</v>
      </c>
      <c r="AE828" s="292"/>
      <c r="AF828" s="81">
        <f t="shared" ref="AF828" si="104">+H828+J828+L828+N828+P828+R828+T828+V828+X828+Z828+AB828+AD828</f>
        <v>1</v>
      </c>
      <c r="AG828" s="59">
        <f t="shared" si="103"/>
        <v>0</v>
      </c>
      <c r="AH828" s="290"/>
    </row>
    <row r="829" spans="1:34" s="92" customFormat="1" ht="80.25" customHeight="1" thickBot="1">
      <c r="A829" s="23"/>
      <c r="B829" s="99"/>
      <c r="C829" s="99"/>
      <c r="D829" s="23"/>
      <c r="E829" s="99"/>
      <c r="F829" s="99"/>
      <c r="G829" s="9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20"/>
      <c r="AG829" s="20"/>
      <c r="AH829" s="24"/>
    </row>
    <row r="830" spans="1:34" s="92" customFormat="1" ht="36" customHeight="1">
      <c r="A830" s="756" t="s">
        <v>458</v>
      </c>
      <c r="B830" s="757"/>
      <c r="C830" s="758"/>
      <c r="D830" s="759" t="s">
        <v>1004</v>
      </c>
      <c r="E830" s="760"/>
      <c r="F830" s="760"/>
      <c r="G830" s="760"/>
      <c r="H830" s="760"/>
      <c r="I830" s="760"/>
      <c r="J830" s="760"/>
      <c r="K830" s="760"/>
      <c r="L830" s="760"/>
      <c r="M830" s="760"/>
      <c r="N830" s="760"/>
      <c r="O830" s="760"/>
      <c r="P830" s="760"/>
      <c r="Q830" s="760"/>
      <c r="R830" s="760"/>
      <c r="S830" s="760"/>
      <c r="T830" s="760"/>
      <c r="U830" s="760"/>
      <c r="V830" s="760"/>
      <c r="W830" s="760"/>
      <c r="X830" s="760"/>
      <c r="Y830" s="760"/>
      <c r="Z830" s="760"/>
      <c r="AA830" s="760"/>
      <c r="AB830" s="760"/>
      <c r="AC830" s="760"/>
      <c r="AD830" s="760"/>
      <c r="AE830" s="760"/>
      <c r="AF830" s="760"/>
      <c r="AG830" s="760"/>
      <c r="AH830" s="761"/>
    </row>
    <row r="831" spans="1:34" s="92" customFormat="1" ht="30" customHeight="1" thickBot="1">
      <c r="A831" s="782" t="s">
        <v>1005</v>
      </c>
      <c r="B831" s="783"/>
      <c r="C831" s="784"/>
      <c r="D831" s="906" t="s">
        <v>1088</v>
      </c>
      <c r="E831" s="907"/>
      <c r="F831" s="907"/>
      <c r="G831" s="907"/>
      <c r="H831" s="907"/>
      <c r="I831" s="907"/>
      <c r="J831" s="907"/>
      <c r="K831" s="907"/>
      <c r="L831" s="907"/>
      <c r="M831" s="907"/>
      <c r="N831" s="907"/>
      <c r="O831" s="907"/>
      <c r="P831" s="907"/>
      <c r="Q831" s="907"/>
      <c r="R831" s="907"/>
      <c r="S831" s="907"/>
      <c r="T831" s="907"/>
      <c r="U831" s="907"/>
      <c r="V831" s="907"/>
      <c r="W831" s="907"/>
      <c r="X831" s="907"/>
      <c r="Y831" s="907"/>
      <c r="Z831" s="907"/>
      <c r="AA831" s="907"/>
      <c r="AB831" s="907"/>
      <c r="AC831" s="907"/>
      <c r="AD831" s="907"/>
      <c r="AE831" s="907"/>
      <c r="AF831" s="907"/>
      <c r="AG831" s="907"/>
      <c r="AH831" s="908"/>
    </row>
    <row r="832" spans="1:34" s="92" customFormat="1" ht="80.25" customHeight="1" thickBot="1">
      <c r="A832" s="800" t="s">
        <v>37</v>
      </c>
      <c r="B832" s="802" t="s">
        <v>35</v>
      </c>
      <c r="C832" s="804" t="s">
        <v>31</v>
      </c>
      <c r="D832" s="802" t="s">
        <v>38</v>
      </c>
      <c r="E832" s="802" t="s">
        <v>33</v>
      </c>
      <c r="F832" s="804" t="s">
        <v>40</v>
      </c>
      <c r="G832" s="909" t="s">
        <v>34</v>
      </c>
      <c r="H832" s="742" t="s">
        <v>2</v>
      </c>
      <c r="I832" s="743"/>
      <c r="J832" s="744" t="s">
        <v>3</v>
      </c>
      <c r="K832" s="744"/>
      <c r="L832" s="742" t="s">
        <v>4</v>
      </c>
      <c r="M832" s="743"/>
      <c r="N832" s="744" t="s">
        <v>5</v>
      </c>
      <c r="O832" s="744"/>
      <c r="P832" s="742" t="s">
        <v>6</v>
      </c>
      <c r="Q832" s="743"/>
      <c r="R832" s="744" t="s">
        <v>7</v>
      </c>
      <c r="S832" s="744"/>
      <c r="T832" s="742" t="s">
        <v>8</v>
      </c>
      <c r="U832" s="743"/>
      <c r="V832" s="744" t="s">
        <v>9</v>
      </c>
      <c r="W832" s="744"/>
      <c r="X832" s="742" t="s">
        <v>10</v>
      </c>
      <c r="Y832" s="743"/>
      <c r="Z832" s="744" t="s">
        <v>11</v>
      </c>
      <c r="AA832" s="744"/>
      <c r="AB832" s="742" t="s">
        <v>12</v>
      </c>
      <c r="AC832" s="743"/>
      <c r="AD832" s="744" t="s">
        <v>13</v>
      </c>
      <c r="AE832" s="744"/>
      <c r="AF832" s="745" t="s">
        <v>20</v>
      </c>
      <c r="AG832" s="745" t="s">
        <v>21</v>
      </c>
      <c r="AH832" s="747" t="s">
        <v>27</v>
      </c>
    </row>
    <row r="833" spans="1:34" s="92" customFormat="1" ht="43.5" customHeight="1" thickBot="1">
      <c r="A833" s="801"/>
      <c r="B833" s="803"/>
      <c r="C833" s="805"/>
      <c r="D833" s="803"/>
      <c r="E833" s="803"/>
      <c r="F833" s="805"/>
      <c r="G833" s="910"/>
      <c r="H833" s="26" t="s">
        <v>23</v>
      </c>
      <c r="I833" s="27" t="s">
        <v>24</v>
      </c>
      <c r="J833" s="26" t="s">
        <v>23</v>
      </c>
      <c r="K833" s="27" t="s">
        <v>24</v>
      </c>
      <c r="L833" s="26" t="s">
        <v>23</v>
      </c>
      <c r="M833" s="27" t="s">
        <v>24</v>
      </c>
      <c r="N833" s="26" t="s">
        <v>23</v>
      </c>
      <c r="O833" s="27" t="s">
        <v>24</v>
      </c>
      <c r="P833" s="26" t="s">
        <v>23</v>
      </c>
      <c r="Q833" s="27" t="s">
        <v>24</v>
      </c>
      <c r="R833" s="26" t="s">
        <v>23</v>
      </c>
      <c r="S833" s="27" t="s">
        <v>24</v>
      </c>
      <c r="T833" s="26" t="s">
        <v>23</v>
      </c>
      <c r="U833" s="27" t="s">
        <v>24</v>
      </c>
      <c r="V833" s="26" t="s">
        <v>23</v>
      </c>
      <c r="W833" s="27" t="s">
        <v>24</v>
      </c>
      <c r="X833" s="26" t="s">
        <v>23</v>
      </c>
      <c r="Y833" s="27" t="s">
        <v>24</v>
      </c>
      <c r="Z833" s="26" t="s">
        <v>23</v>
      </c>
      <c r="AA833" s="27" t="s">
        <v>24</v>
      </c>
      <c r="AB833" s="26" t="s">
        <v>23</v>
      </c>
      <c r="AC833" s="27" t="s">
        <v>24</v>
      </c>
      <c r="AD833" s="26" t="s">
        <v>23</v>
      </c>
      <c r="AE833" s="27" t="s">
        <v>24</v>
      </c>
      <c r="AF833" s="746" t="s">
        <v>23</v>
      </c>
      <c r="AG833" s="746" t="s">
        <v>24</v>
      </c>
      <c r="AH833" s="748"/>
    </row>
    <row r="834" spans="1:34" s="92" customFormat="1" ht="80.25" customHeight="1">
      <c r="A834" s="903">
        <v>0.15</v>
      </c>
      <c r="B834" s="297" t="s">
        <v>459</v>
      </c>
      <c r="C834" s="514" t="s">
        <v>1223</v>
      </c>
      <c r="D834" s="481">
        <v>0.25</v>
      </c>
      <c r="E834" s="531" t="s">
        <v>1089</v>
      </c>
      <c r="F834" s="527" t="s">
        <v>526</v>
      </c>
      <c r="G834" s="499" t="s">
        <v>1090</v>
      </c>
      <c r="H834" s="290"/>
      <c r="I834" s="291"/>
      <c r="J834" s="290"/>
      <c r="K834" s="291"/>
      <c r="L834" s="290"/>
      <c r="M834" s="291"/>
      <c r="N834" s="290"/>
      <c r="O834" s="291"/>
      <c r="P834" s="290"/>
      <c r="Q834" s="291"/>
      <c r="R834" s="290"/>
      <c r="S834" s="291"/>
      <c r="T834" s="290">
        <v>0.5</v>
      </c>
      <c r="U834" s="291"/>
      <c r="V834" s="290"/>
      <c r="W834" s="291"/>
      <c r="X834" s="290"/>
      <c r="Y834" s="291"/>
      <c r="Z834" s="290"/>
      <c r="AA834" s="292"/>
      <c r="AB834" s="290"/>
      <c r="AC834" s="291"/>
      <c r="AD834" s="290">
        <v>0.5</v>
      </c>
      <c r="AE834" s="292"/>
      <c r="AF834" s="81">
        <f t="shared" ref="AF834:AF837" si="105">SUM(H834+J834+L834+N834+P834+R834+T834+V834+X834+Z834+AB834+AD834)</f>
        <v>1</v>
      </c>
      <c r="AG834" s="59">
        <f t="shared" ref="AG834:AG837" si="106">+I834+K834+M834+O834+Q834+S834+U834+W834+Y834+AA834+AE834</f>
        <v>0</v>
      </c>
      <c r="AH834" s="290"/>
    </row>
    <row r="835" spans="1:34" s="92" customFormat="1" ht="80.25" customHeight="1" thickBot="1">
      <c r="A835" s="904"/>
      <c r="B835" s="557" t="s">
        <v>1230</v>
      </c>
      <c r="C835" s="294" t="s">
        <v>1091</v>
      </c>
      <c r="D835" s="483">
        <v>0.25</v>
      </c>
      <c r="E835" s="295" t="s">
        <v>1092</v>
      </c>
      <c r="F835" s="409" t="s">
        <v>1071</v>
      </c>
      <c r="G835" s="500" t="s">
        <v>1093</v>
      </c>
      <c r="H835" s="290"/>
      <c r="I835" s="291"/>
      <c r="J835" s="290"/>
      <c r="K835" s="291"/>
      <c r="L835" s="290"/>
      <c r="M835" s="291"/>
      <c r="N835" s="290"/>
      <c r="O835" s="291"/>
      <c r="P835" s="290"/>
      <c r="Q835" s="291"/>
      <c r="R835" s="290"/>
      <c r="S835" s="291"/>
      <c r="T835" s="290">
        <v>1</v>
      </c>
      <c r="U835" s="291"/>
      <c r="V835" s="290"/>
      <c r="W835" s="291"/>
      <c r="X835" s="290"/>
      <c r="Y835" s="291"/>
      <c r="Z835" s="290"/>
      <c r="AA835" s="292"/>
      <c r="AB835" s="290"/>
      <c r="AC835" s="291"/>
      <c r="AD835" s="290"/>
      <c r="AE835" s="292"/>
      <c r="AF835" s="81">
        <f t="shared" si="105"/>
        <v>1</v>
      </c>
      <c r="AG835" s="59">
        <f t="shared" si="106"/>
        <v>0</v>
      </c>
      <c r="AH835" s="290"/>
    </row>
    <row r="836" spans="1:34" s="92" customFormat="1" ht="80.25" customHeight="1">
      <c r="A836" s="904"/>
      <c r="B836" s="297" t="s">
        <v>1235</v>
      </c>
      <c r="C836" s="526" t="s">
        <v>1094</v>
      </c>
      <c r="D836" s="483">
        <v>0.25</v>
      </c>
      <c r="E836" s="532" t="s">
        <v>1095</v>
      </c>
      <c r="F836" s="409" t="s">
        <v>526</v>
      </c>
      <c r="G836" s="500" t="s">
        <v>1096</v>
      </c>
      <c r="H836" s="290">
        <v>0.33329999999999999</v>
      </c>
      <c r="I836" s="291"/>
      <c r="J836" s="290">
        <v>0.33329999999999999</v>
      </c>
      <c r="K836" s="291"/>
      <c r="L836" s="290">
        <v>0.33329999999999999</v>
      </c>
      <c r="M836" s="291"/>
      <c r="N836" s="290"/>
      <c r="O836" s="291"/>
      <c r="P836" s="290"/>
      <c r="Q836" s="291"/>
      <c r="R836" s="290"/>
      <c r="S836" s="291"/>
      <c r="T836" s="290"/>
      <c r="U836" s="291"/>
      <c r="V836" s="290"/>
      <c r="W836" s="291"/>
      <c r="X836" s="290"/>
      <c r="Y836" s="291"/>
      <c r="Z836" s="290"/>
      <c r="AA836" s="292"/>
      <c r="AB836" s="290"/>
      <c r="AC836" s="291"/>
      <c r="AD836" s="290"/>
      <c r="AE836" s="292"/>
      <c r="AF836" s="81">
        <f t="shared" si="105"/>
        <v>0.99990000000000001</v>
      </c>
      <c r="AG836" s="59">
        <f t="shared" si="106"/>
        <v>0</v>
      </c>
      <c r="AH836" s="290"/>
    </row>
    <row r="837" spans="1:34" s="92" customFormat="1" ht="80.25" customHeight="1" thickBot="1">
      <c r="A837" s="905"/>
      <c r="B837" s="557" t="s">
        <v>1240</v>
      </c>
      <c r="C837" s="392" t="s">
        <v>1097</v>
      </c>
      <c r="D837" s="485">
        <v>0.25</v>
      </c>
      <c r="E837" s="486" t="s">
        <v>1098</v>
      </c>
      <c r="F837" s="501" t="s">
        <v>526</v>
      </c>
      <c r="G837" s="502" t="s">
        <v>1099</v>
      </c>
      <c r="H837" s="290"/>
      <c r="I837" s="291"/>
      <c r="J837" s="290"/>
      <c r="K837" s="291"/>
      <c r="L837" s="290"/>
      <c r="M837" s="291"/>
      <c r="N837" s="290"/>
      <c r="O837" s="291"/>
      <c r="P837" s="290">
        <v>0.5</v>
      </c>
      <c r="Q837" s="291"/>
      <c r="R837" s="290"/>
      <c r="S837" s="291"/>
      <c r="T837" s="290"/>
      <c r="U837" s="291"/>
      <c r="V837" s="290"/>
      <c r="W837" s="291"/>
      <c r="X837" s="290"/>
      <c r="Y837" s="291"/>
      <c r="Z837" s="290"/>
      <c r="AA837" s="292"/>
      <c r="AB837" s="290">
        <v>0.5</v>
      </c>
      <c r="AC837" s="291"/>
      <c r="AD837" s="290"/>
      <c r="AE837" s="292"/>
      <c r="AF837" s="81">
        <f t="shared" si="105"/>
        <v>1</v>
      </c>
      <c r="AG837" s="59">
        <f t="shared" si="106"/>
        <v>0</v>
      </c>
      <c r="AH837" s="290"/>
    </row>
    <row r="838" spans="1:34" s="92" customFormat="1" ht="80.25" customHeight="1" thickBot="1">
      <c r="A838" s="23">
        <f>+A834+A824+A792+A782+A775+A768</f>
        <v>0.44500000000000006</v>
      </c>
      <c r="B838" s="99"/>
      <c r="C838" s="99"/>
      <c r="D838" s="23"/>
      <c r="E838" s="99"/>
      <c r="F838" s="99"/>
      <c r="G838" s="9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20"/>
      <c r="AG838" s="20"/>
      <c r="AH838" s="24"/>
    </row>
    <row r="839" spans="1:34" s="2" customFormat="1" ht="65.25" customHeight="1" thickBot="1">
      <c r="A839" s="820"/>
      <c r="B839" s="821"/>
      <c r="C839" s="826" t="s">
        <v>41</v>
      </c>
      <c r="D839" s="827"/>
      <c r="E839" s="827"/>
      <c r="F839" s="827"/>
      <c r="G839" s="827"/>
      <c r="H839" s="827"/>
      <c r="I839" s="827"/>
      <c r="J839" s="827"/>
      <c r="K839" s="827"/>
      <c r="L839" s="827"/>
      <c r="M839" s="827"/>
      <c r="N839" s="827"/>
      <c r="O839" s="827"/>
      <c r="P839" s="827"/>
      <c r="Q839" s="827"/>
      <c r="R839" s="827"/>
      <c r="S839" s="827"/>
      <c r="T839" s="827"/>
      <c r="U839" s="827"/>
      <c r="V839" s="827"/>
      <c r="W839" s="827"/>
      <c r="X839" s="827"/>
      <c r="Y839" s="827"/>
      <c r="Z839" s="827"/>
      <c r="AA839" s="827"/>
      <c r="AB839" s="827"/>
      <c r="AC839" s="827"/>
      <c r="AD839" s="827"/>
      <c r="AE839" s="827"/>
      <c r="AF839" s="827"/>
      <c r="AG839" s="827"/>
      <c r="AH839" s="828"/>
    </row>
    <row r="840" spans="1:34" s="2" customFormat="1" ht="17.25" customHeight="1" thickBot="1">
      <c r="A840" s="822"/>
      <c r="B840" s="823"/>
      <c r="C840" s="650" t="s">
        <v>30</v>
      </c>
      <c r="D840" s="14"/>
      <c r="E840" s="653"/>
      <c r="F840" s="654"/>
      <c r="G840" s="654"/>
      <c r="H840" s="14"/>
      <c r="I840" s="15"/>
      <c r="J840" s="16"/>
      <c r="K840" s="16"/>
      <c r="L840" s="16"/>
      <c r="M840" s="16"/>
      <c r="N840" s="16"/>
      <c r="O840" s="16"/>
      <c r="P840" s="16"/>
      <c r="Q840" s="16"/>
      <c r="R840" s="16"/>
      <c r="S840" s="17"/>
      <c r="T840" s="829" t="s">
        <v>39</v>
      </c>
      <c r="U840" s="830"/>
      <c r="V840" s="830"/>
      <c r="W840" s="830"/>
      <c r="X840" s="830"/>
      <c r="Y840" s="830"/>
      <c r="Z840" s="830"/>
      <c r="AA840" s="830"/>
      <c r="AB840" s="830"/>
      <c r="AC840" s="830"/>
      <c r="AD840" s="830"/>
      <c r="AE840" s="830"/>
      <c r="AF840" s="830"/>
      <c r="AG840" s="830"/>
      <c r="AH840" s="831"/>
    </row>
    <row r="841" spans="1:34" s="2" customFormat="1" ht="15" customHeight="1" thickBot="1">
      <c r="A841" s="824"/>
      <c r="B841" s="825"/>
      <c r="C841" s="829" t="s">
        <v>36</v>
      </c>
      <c r="D841" s="830"/>
      <c r="E841" s="830"/>
      <c r="F841" s="830"/>
      <c r="G841" s="830"/>
      <c r="H841" s="830"/>
      <c r="I841" s="830"/>
      <c r="J841" s="830"/>
      <c r="K841" s="830"/>
      <c r="L841" s="830"/>
      <c r="M841" s="830"/>
      <c r="N841" s="830"/>
      <c r="O841" s="830"/>
      <c r="P841" s="830"/>
      <c r="Q841" s="830"/>
      <c r="R841" s="830"/>
      <c r="S841" s="830"/>
      <c r="T841" s="830"/>
      <c r="U841" s="830"/>
      <c r="V841" s="830"/>
      <c r="W841" s="830"/>
      <c r="X841" s="830"/>
      <c r="Y841" s="830"/>
      <c r="Z841" s="830"/>
      <c r="AA841" s="830"/>
      <c r="AB841" s="830"/>
      <c r="AC841" s="830"/>
      <c r="AD841" s="830"/>
      <c r="AE841" s="830"/>
      <c r="AF841" s="830"/>
      <c r="AG841" s="830"/>
      <c r="AH841" s="831"/>
    </row>
    <row r="842" spans="1:34" s="8" customFormat="1" ht="27" customHeight="1" thickBot="1">
      <c r="A842" s="6"/>
      <c r="B842" s="6"/>
      <c r="C842" s="651"/>
      <c r="D842" s="6"/>
      <c r="E842" s="651"/>
      <c r="F842" s="655"/>
      <c r="G842" s="655"/>
      <c r="H842" s="7"/>
      <c r="I842" s="7"/>
      <c r="J842" s="7"/>
      <c r="K842" s="7"/>
      <c r="AH842" s="689"/>
    </row>
    <row r="843" spans="1:34" s="8" customFormat="1" ht="15">
      <c r="A843" s="832" t="s">
        <v>29</v>
      </c>
      <c r="B843" s="833"/>
      <c r="C843" s="834" t="s">
        <v>14</v>
      </c>
      <c r="D843" s="835"/>
      <c r="E843" s="835"/>
      <c r="F843" s="835"/>
      <c r="G843" s="835"/>
      <c r="H843" s="835"/>
      <c r="I843" s="836"/>
      <c r="J843" s="1048" t="s">
        <v>540</v>
      </c>
      <c r="K843" s="1049"/>
      <c r="L843" s="1049"/>
      <c r="M843" s="1049"/>
      <c r="N843" s="1049"/>
      <c r="O843" s="1049"/>
      <c r="P843" s="1049"/>
      <c r="Q843" s="1049"/>
      <c r="R843" s="1049"/>
      <c r="S843" s="1049"/>
      <c r="T843" s="1049"/>
      <c r="U843" s="1049"/>
      <c r="V843" s="1049"/>
      <c r="W843" s="1049"/>
      <c r="X843" s="1049"/>
      <c r="Y843" s="1049"/>
      <c r="Z843" s="1049"/>
      <c r="AA843" s="1049"/>
      <c r="AB843" s="1049"/>
      <c r="AC843" s="1049"/>
      <c r="AD843" s="1049"/>
      <c r="AE843" s="1049"/>
      <c r="AF843" s="1049"/>
      <c r="AG843" s="1049"/>
      <c r="AH843" s="1050"/>
    </row>
    <row r="844" spans="1:34" s="8" customFormat="1" ht="15">
      <c r="A844" s="840">
        <v>2015</v>
      </c>
      <c r="B844" s="841"/>
      <c r="C844" s="844" t="s">
        <v>0</v>
      </c>
      <c r="D844" s="845"/>
      <c r="E844" s="845"/>
      <c r="F844" s="845"/>
      <c r="G844" s="845"/>
      <c r="H844" s="845"/>
      <c r="I844" s="846"/>
      <c r="J844" s="1051" t="s">
        <v>775</v>
      </c>
      <c r="K844" s="1052"/>
      <c r="L844" s="1052"/>
      <c r="M844" s="1052"/>
      <c r="N844" s="1052"/>
      <c r="O844" s="1052"/>
      <c r="P844" s="1052"/>
      <c r="Q844" s="1052"/>
      <c r="R844" s="1052"/>
      <c r="S844" s="1052"/>
      <c r="T844" s="1052"/>
      <c r="U844" s="1052"/>
      <c r="V844" s="1052"/>
      <c r="W844" s="1052"/>
      <c r="X844" s="1052"/>
      <c r="Y844" s="1052"/>
      <c r="Z844" s="1052"/>
      <c r="AA844" s="1052"/>
      <c r="AB844" s="1052"/>
      <c r="AC844" s="1052"/>
      <c r="AD844" s="1052"/>
      <c r="AE844" s="1052"/>
      <c r="AF844" s="1052"/>
      <c r="AG844" s="1052"/>
      <c r="AH844" s="1053"/>
    </row>
    <row r="845" spans="1:34" s="8" customFormat="1" ht="15.75" thickBot="1">
      <c r="A845" s="842"/>
      <c r="B845" s="843"/>
      <c r="C845" s="850" t="s">
        <v>1</v>
      </c>
      <c r="D845" s="851"/>
      <c r="E845" s="851"/>
      <c r="F845" s="851"/>
      <c r="G845" s="851"/>
      <c r="H845" s="851"/>
      <c r="I845" s="852"/>
      <c r="J845" s="1054" t="s">
        <v>542</v>
      </c>
      <c r="K845" s="1055"/>
      <c r="L845" s="1055"/>
      <c r="M845" s="1055"/>
      <c r="N845" s="1055"/>
      <c r="O845" s="1055"/>
      <c r="P845" s="1055"/>
      <c r="Q845" s="1055"/>
      <c r="R845" s="1055"/>
      <c r="S845" s="1055"/>
      <c r="T845" s="1055"/>
      <c r="U845" s="1055"/>
      <c r="V845" s="1055"/>
      <c r="W845" s="1055"/>
      <c r="X845" s="1055"/>
      <c r="Y845" s="1055"/>
      <c r="Z845" s="1055"/>
      <c r="AA845" s="1055"/>
      <c r="AB845" s="1055"/>
      <c r="AC845" s="1055"/>
      <c r="AD845" s="1055"/>
      <c r="AE845" s="1055"/>
      <c r="AF845" s="1055"/>
      <c r="AG845" s="1055"/>
      <c r="AH845" s="1056"/>
    </row>
    <row r="846" spans="1:34" s="9" customFormat="1" ht="25.5" customHeight="1" thickBot="1">
      <c r="C846" s="78"/>
      <c r="E846" s="78"/>
      <c r="F846" s="78"/>
      <c r="G846" s="78"/>
      <c r="AH846" s="581"/>
    </row>
    <row r="847" spans="1:34" s="8" customFormat="1" ht="15.75" customHeight="1">
      <c r="A847" s="856" t="s">
        <v>26</v>
      </c>
      <c r="B847" s="859" t="s">
        <v>19</v>
      </c>
      <c r="C847" s="860"/>
      <c r="D847" s="1034" t="s">
        <v>543</v>
      </c>
      <c r="E847" s="1035"/>
      <c r="F847" s="1035"/>
      <c r="G847" s="1035"/>
      <c r="H847" s="1035"/>
      <c r="I847" s="1035"/>
      <c r="J847" s="1035"/>
      <c r="K847" s="1035"/>
      <c r="L847" s="1035"/>
      <c r="M847" s="1035"/>
      <c r="N847" s="1035"/>
      <c r="O847" s="1035"/>
      <c r="P847" s="1035"/>
      <c r="Q847" s="1035"/>
      <c r="R847" s="1035"/>
      <c r="S847" s="1036"/>
      <c r="T847" s="864" t="s">
        <v>25</v>
      </c>
      <c r="U847" s="865"/>
      <c r="V847" s="866"/>
      <c r="W847" s="873" t="s">
        <v>28</v>
      </c>
      <c r="X847" s="874"/>
      <c r="Y847" s="1057" t="s">
        <v>265</v>
      </c>
      <c r="Z847" s="1058"/>
      <c r="AA847" s="1058"/>
      <c r="AB847" s="1058"/>
      <c r="AC847" s="1058"/>
      <c r="AD847" s="1058"/>
      <c r="AE847" s="1058"/>
      <c r="AF847" s="1058"/>
      <c r="AG847" s="1058"/>
      <c r="AH847" s="1059"/>
    </row>
    <row r="848" spans="1:34" s="8" customFormat="1" ht="15.75" customHeight="1">
      <c r="A848" s="857"/>
      <c r="B848" s="883" t="s">
        <v>15</v>
      </c>
      <c r="C848" s="884"/>
      <c r="D848" s="1018" t="s">
        <v>544</v>
      </c>
      <c r="E848" s="1019"/>
      <c r="F848" s="1019"/>
      <c r="G848" s="1019"/>
      <c r="H848" s="1019"/>
      <c r="I848" s="1019"/>
      <c r="J848" s="1019"/>
      <c r="K848" s="1019"/>
      <c r="L848" s="1019"/>
      <c r="M848" s="1019"/>
      <c r="N848" s="1019"/>
      <c r="O848" s="1019"/>
      <c r="P848" s="1019"/>
      <c r="Q848" s="1019"/>
      <c r="R848" s="1019"/>
      <c r="S848" s="1020"/>
      <c r="T848" s="867"/>
      <c r="U848" s="868"/>
      <c r="V848" s="869"/>
      <c r="W848" s="875"/>
      <c r="X848" s="876"/>
      <c r="Y848" s="1060"/>
      <c r="Z848" s="1061"/>
      <c r="AA848" s="1061"/>
      <c r="AB848" s="1061"/>
      <c r="AC848" s="1061"/>
      <c r="AD848" s="1061"/>
      <c r="AE848" s="1061"/>
      <c r="AF848" s="1061"/>
      <c r="AG848" s="1061"/>
      <c r="AH848" s="1062"/>
    </row>
    <row r="849" spans="1:34" s="8" customFormat="1" ht="15.75" customHeight="1">
      <c r="A849" s="857"/>
      <c r="B849" s="883" t="s">
        <v>16</v>
      </c>
      <c r="C849" s="884"/>
      <c r="D849" s="1018" t="s">
        <v>545</v>
      </c>
      <c r="E849" s="1019"/>
      <c r="F849" s="1019"/>
      <c r="G849" s="1019"/>
      <c r="H849" s="1019"/>
      <c r="I849" s="1019"/>
      <c r="J849" s="1019"/>
      <c r="K849" s="1019"/>
      <c r="L849" s="1019"/>
      <c r="M849" s="1019"/>
      <c r="N849" s="1019"/>
      <c r="O849" s="1019"/>
      <c r="P849" s="1019"/>
      <c r="Q849" s="1019"/>
      <c r="R849" s="1019"/>
      <c r="S849" s="1020"/>
      <c r="T849" s="867"/>
      <c r="U849" s="868"/>
      <c r="V849" s="869"/>
      <c r="W849" s="888" t="s">
        <v>17</v>
      </c>
      <c r="X849" s="889"/>
      <c r="Y849" s="1063" t="s">
        <v>776</v>
      </c>
      <c r="Z849" s="1064"/>
      <c r="AA849" s="1064"/>
      <c r="AB849" s="1064"/>
      <c r="AC849" s="1064"/>
      <c r="AD849" s="1064"/>
      <c r="AE849" s="1064"/>
      <c r="AF849" s="1064"/>
      <c r="AG849" s="1064"/>
      <c r="AH849" s="1065"/>
    </row>
    <row r="850" spans="1:34" s="8" customFormat="1" ht="15.75" customHeight="1" thickBot="1">
      <c r="A850" s="858"/>
      <c r="B850" s="898" t="s">
        <v>18</v>
      </c>
      <c r="C850" s="899"/>
      <c r="D850" s="1022" t="s">
        <v>547</v>
      </c>
      <c r="E850" s="1023"/>
      <c r="F850" s="1023"/>
      <c r="G850" s="1023"/>
      <c r="H850" s="1023"/>
      <c r="I850" s="1023"/>
      <c r="J850" s="1023"/>
      <c r="K850" s="1023"/>
      <c r="L850" s="1023"/>
      <c r="M850" s="1023"/>
      <c r="N850" s="1023"/>
      <c r="O850" s="1023"/>
      <c r="P850" s="1023"/>
      <c r="Q850" s="1023"/>
      <c r="R850" s="1023"/>
      <c r="S850" s="1024"/>
      <c r="T850" s="870"/>
      <c r="U850" s="871"/>
      <c r="V850" s="872"/>
      <c r="W850" s="890"/>
      <c r="X850" s="891"/>
      <c r="Y850" s="1066"/>
      <c r="Z850" s="1067"/>
      <c r="AA850" s="1067"/>
      <c r="AB850" s="1067"/>
      <c r="AC850" s="1067"/>
      <c r="AD850" s="1067"/>
      <c r="AE850" s="1067"/>
      <c r="AF850" s="1067"/>
      <c r="AG850" s="1067"/>
      <c r="AH850" s="1068"/>
    </row>
    <row r="851" spans="1:34" s="92" customFormat="1" ht="30" customHeight="1" thickBot="1">
      <c r="A851" s="23"/>
      <c r="B851" s="99"/>
      <c r="C851" s="99"/>
      <c r="D851" s="23"/>
      <c r="E851" s="99"/>
      <c r="F851" s="99"/>
      <c r="G851" s="9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20"/>
      <c r="AG851" s="20"/>
      <c r="AH851" s="24"/>
    </row>
    <row r="852" spans="1:34" s="9" customFormat="1" ht="15.75" customHeight="1">
      <c r="A852" s="727" t="s">
        <v>183</v>
      </c>
      <c r="B852" s="728"/>
      <c r="C852" s="729"/>
      <c r="D852" s="727" t="s">
        <v>777</v>
      </c>
      <c r="E852" s="728"/>
      <c r="F852" s="728"/>
      <c r="G852" s="728"/>
      <c r="H852" s="728"/>
      <c r="I852" s="728"/>
      <c r="J852" s="728"/>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673"/>
    </row>
    <row r="853" spans="1:34" s="9" customFormat="1" ht="15.75" customHeight="1" thickBot="1">
      <c r="A853" s="733" t="s">
        <v>22</v>
      </c>
      <c r="B853" s="734"/>
      <c r="C853" s="735"/>
      <c r="D853" s="1045" t="s">
        <v>778</v>
      </c>
      <c r="E853" s="1046"/>
      <c r="F853" s="1046"/>
      <c r="G853" s="1046"/>
      <c r="H853" s="1046"/>
      <c r="I853" s="1046"/>
      <c r="J853" s="1046"/>
      <c r="K853" s="1046"/>
      <c r="L853" s="1046"/>
      <c r="M853" s="1046"/>
      <c r="N853" s="1046"/>
      <c r="O853" s="1046"/>
      <c r="P853" s="1046"/>
      <c r="Q853" s="1046"/>
      <c r="R853" s="1046"/>
      <c r="S853" s="1046"/>
      <c r="T853" s="1046"/>
      <c r="U853" s="1046"/>
      <c r="V853" s="1046"/>
      <c r="W853" s="1046"/>
      <c r="X853" s="1046"/>
      <c r="Y853" s="1046"/>
      <c r="Z853" s="1046"/>
      <c r="AA853" s="1046"/>
      <c r="AB853" s="1046"/>
      <c r="AC853" s="1046"/>
      <c r="AD853" s="1046"/>
      <c r="AE853" s="1046"/>
      <c r="AF853" s="1046"/>
      <c r="AG853" s="1046"/>
      <c r="AH853" s="1047"/>
    </row>
    <row r="854" spans="1:34" s="78" customFormat="1" ht="13.5" customHeight="1" thickBot="1">
      <c r="A854" s="737" t="s">
        <v>37</v>
      </c>
      <c r="B854" s="737" t="s">
        <v>35</v>
      </c>
      <c r="C854" s="738" t="s">
        <v>31</v>
      </c>
      <c r="D854" s="738" t="s">
        <v>32</v>
      </c>
      <c r="E854" s="738" t="s">
        <v>33</v>
      </c>
      <c r="F854" s="740" t="s">
        <v>40</v>
      </c>
      <c r="G854" s="738" t="s">
        <v>34</v>
      </c>
      <c r="H854" s="742" t="s">
        <v>2</v>
      </c>
      <c r="I854" s="743"/>
      <c r="J854" s="744" t="s">
        <v>3</v>
      </c>
      <c r="K854" s="744"/>
      <c r="L854" s="742" t="s">
        <v>4</v>
      </c>
      <c r="M854" s="743"/>
      <c r="N854" s="744" t="s">
        <v>5</v>
      </c>
      <c r="O854" s="744"/>
      <c r="P854" s="742" t="s">
        <v>6</v>
      </c>
      <c r="Q854" s="743"/>
      <c r="R854" s="744" t="s">
        <v>7</v>
      </c>
      <c r="S854" s="744"/>
      <c r="T854" s="742" t="s">
        <v>8</v>
      </c>
      <c r="U854" s="743"/>
      <c r="V854" s="744" t="s">
        <v>9</v>
      </c>
      <c r="W854" s="744"/>
      <c r="X854" s="742" t="s">
        <v>10</v>
      </c>
      <c r="Y854" s="743"/>
      <c r="Z854" s="744" t="s">
        <v>11</v>
      </c>
      <c r="AA854" s="744"/>
      <c r="AB854" s="742" t="s">
        <v>12</v>
      </c>
      <c r="AC854" s="743"/>
      <c r="AD854" s="744" t="s">
        <v>13</v>
      </c>
      <c r="AE854" s="743"/>
      <c r="AF854" s="745" t="s">
        <v>20</v>
      </c>
      <c r="AG854" s="745" t="s">
        <v>21</v>
      </c>
      <c r="AH854" s="747" t="s">
        <v>27</v>
      </c>
    </row>
    <row r="855" spans="1:34" s="78" customFormat="1" ht="25.5" customHeight="1" thickBot="1">
      <c r="A855" s="819"/>
      <c r="B855" s="737"/>
      <c r="C855" s="739"/>
      <c r="D855" s="739"/>
      <c r="E855" s="739"/>
      <c r="F855" s="741"/>
      <c r="G855" s="739"/>
      <c r="H855" s="4" t="s">
        <v>23</v>
      </c>
      <c r="I855" s="5" t="s">
        <v>24</v>
      </c>
      <c r="J855" s="4" t="s">
        <v>23</v>
      </c>
      <c r="K855" s="5" t="s">
        <v>24</v>
      </c>
      <c r="L855" s="4" t="s">
        <v>23</v>
      </c>
      <c r="M855" s="5" t="s">
        <v>24</v>
      </c>
      <c r="N855" s="4" t="s">
        <v>23</v>
      </c>
      <c r="O855" s="5" t="s">
        <v>24</v>
      </c>
      <c r="P855" s="4" t="s">
        <v>23</v>
      </c>
      <c r="Q855" s="5" t="s">
        <v>24</v>
      </c>
      <c r="R855" s="4" t="s">
        <v>23</v>
      </c>
      <c r="S855" s="5" t="s">
        <v>24</v>
      </c>
      <c r="T855" s="4" t="s">
        <v>23</v>
      </c>
      <c r="U855" s="5" t="s">
        <v>24</v>
      </c>
      <c r="V855" s="4" t="s">
        <v>23</v>
      </c>
      <c r="W855" s="5" t="s">
        <v>24</v>
      </c>
      <c r="X855" s="4" t="s">
        <v>23</v>
      </c>
      <c r="Y855" s="5" t="s">
        <v>24</v>
      </c>
      <c r="Z855" s="4" t="s">
        <v>23</v>
      </c>
      <c r="AA855" s="5" t="s">
        <v>24</v>
      </c>
      <c r="AB855" s="4" t="s">
        <v>23</v>
      </c>
      <c r="AC855" s="5" t="s">
        <v>24</v>
      </c>
      <c r="AD855" s="4" t="s">
        <v>23</v>
      </c>
      <c r="AE855" s="5" t="s">
        <v>24</v>
      </c>
      <c r="AF855" s="746"/>
      <c r="AG855" s="746"/>
      <c r="AH855" s="748"/>
    </row>
    <row r="856" spans="1:34" s="78" customFormat="1" ht="36.75" customHeight="1" thickBot="1">
      <c r="A856" s="1037">
        <v>0.3</v>
      </c>
      <c r="B856" s="41" t="s">
        <v>429</v>
      </c>
      <c r="C856" s="416" t="s">
        <v>779</v>
      </c>
      <c r="D856" s="49">
        <v>0.05</v>
      </c>
      <c r="E856" s="332" t="s">
        <v>780</v>
      </c>
      <c r="F856" s="417">
        <v>40136000</v>
      </c>
      <c r="G856" s="332" t="s">
        <v>781</v>
      </c>
      <c r="H856" s="252">
        <v>0.1</v>
      </c>
      <c r="I856" s="253"/>
      <c r="J856" s="252">
        <v>0.3</v>
      </c>
      <c r="K856" s="254"/>
      <c r="L856" s="255">
        <v>0.3</v>
      </c>
      <c r="M856" s="253"/>
      <c r="N856" s="252">
        <v>0.3</v>
      </c>
      <c r="O856" s="254"/>
      <c r="P856" s="255"/>
      <c r="Q856" s="253"/>
      <c r="R856" s="252"/>
      <c r="S856" s="254"/>
      <c r="T856" s="255"/>
      <c r="U856" s="253"/>
      <c r="V856" s="255"/>
      <c r="W856" s="253"/>
      <c r="X856" s="255"/>
      <c r="Y856" s="253"/>
      <c r="Z856" s="255"/>
      <c r="AA856" s="257"/>
      <c r="AB856" s="255"/>
      <c r="AC856" s="253"/>
      <c r="AD856" s="255"/>
      <c r="AE856" s="346"/>
      <c r="AF856" s="316">
        <f t="shared" ref="AF856:AG870" si="107">+H856+J856+L856+N856+P856+R856+T856+V856+X856+Z856+AB856+AD856</f>
        <v>1</v>
      </c>
      <c r="AG856" s="317">
        <f t="shared" si="107"/>
        <v>0</v>
      </c>
      <c r="AH856" s="698"/>
    </row>
    <row r="857" spans="1:34" s="78" customFormat="1" ht="36.75" customHeight="1" thickBot="1">
      <c r="A857" s="1037"/>
      <c r="B857" s="28" t="s">
        <v>430</v>
      </c>
      <c r="C857" s="563" t="s">
        <v>782</v>
      </c>
      <c r="D857" s="232">
        <v>0.05</v>
      </c>
      <c r="E857" s="30" t="s">
        <v>783</v>
      </c>
      <c r="F857" s="418">
        <v>65439550.390000001</v>
      </c>
      <c r="G857" s="30" t="s">
        <v>784</v>
      </c>
      <c r="H857" s="252">
        <v>0.1</v>
      </c>
      <c r="I857" s="253"/>
      <c r="J857" s="252">
        <v>0.3</v>
      </c>
      <c r="K857" s="254"/>
      <c r="L857" s="255">
        <v>0.3</v>
      </c>
      <c r="M857" s="253"/>
      <c r="N857" s="252">
        <v>0.3</v>
      </c>
      <c r="O857" s="254"/>
      <c r="P857" s="255"/>
      <c r="Q857" s="253"/>
      <c r="R857" s="252"/>
      <c r="S857" s="254"/>
      <c r="T857" s="255"/>
      <c r="U857" s="253"/>
      <c r="V857" s="255"/>
      <c r="W857" s="253"/>
      <c r="X857" s="255"/>
      <c r="Y857" s="253"/>
      <c r="Z857" s="255"/>
      <c r="AA857" s="257"/>
      <c r="AB857" s="255"/>
      <c r="AC857" s="253"/>
      <c r="AD857" s="255"/>
      <c r="AE857" s="346"/>
      <c r="AF857" s="316">
        <f t="shared" si="107"/>
        <v>1</v>
      </c>
      <c r="AG857" s="317">
        <f t="shared" si="107"/>
        <v>0</v>
      </c>
      <c r="AH857" s="708"/>
    </row>
    <row r="858" spans="1:34" s="78" customFormat="1" ht="36.75" customHeight="1" thickBot="1">
      <c r="A858" s="1037"/>
      <c r="B858" s="28" t="s">
        <v>431</v>
      </c>
      <c r="C858" s="563" t="s">
        <v>785</v>
      </c>
      <c r="D858" s="232">
        <v>7.0000000000000007E-2</v>
      </c>
      <c r="E858" s="30" t="s">
        <v>786</v>
      </c>
      <c r="F858" s="419">
        <v>163680795</v>
      </c>
      <c r="G858" s="30" t="s">
        <v>787</v>
      </c>
      <c r="H858" s="252">
        <v>0.1</v>
      </c>
      <c r="I858" s="253"/>
      <c r="J858" s="252">
        <v>0.1</v>
      </c>
      <c r="K858" s="254"/>
      <c r="L858" s="255">
        <v>0.1</v>
      </c>
      <c r="M858" s="253"/>
      <c r="N858" s="252">
        <v>0.1</v>
      </c>
      <c r="O858" s="254"/>
      <c r="P858" s="255">
        <v>0.1</v>
      </c>
      <c r="Q858" s="253"/>
      <c r="R858" s="252">
        <v>0.1</v>
      </c>
      <c r="S858" s="254"/>
      <c r="T858" s="255">
        <v>0.1</v>
      </c>
      <c r="U858" s="253"/>
      <c r="V858" s="255">
        <v>0.1</v>
      </c>
      <c r="W858" s="253"/>
      <c r="X858" s="255">
        <v>0.1</v>
      </c>
      <c r="Y858" s="253"/>
      <c r="Z858" s="255">
        <v>0.1</v>
      </c>
      <c r="AA858" s="257"/>
      <c r="AB858" s="255"/>
      <c r="AC858" s="253"/>
      <c r="AD858" s="255"/>
      <c r="AE858" s="346"/>
      <c r="AF858" s="316">
        <f t="shared" si="107"/>
        <v>0.99999999999999989</v>
      </c>
      <c r="AG858" s="317">
        <f t="shared" si="107"/>
        <v>0</v>
      </c>
      <c r="AH858" s="708"/>
    </row>
    <row r="859" spans="1:34" s="78" customFormat="1" ht="36.75" customHeight="1" thickBot="1">
      <c r="A859" s="1037"/>
      <c r="B859" s="28" t="s">
        <v>432</v>
      </c>
      <c r="C859" s="563" t="s">
        <v>788</v>
      </c>
      <c r="D859" s="232">
        <v>7.0000000000000007E-2</v>
      </c>
      <c r="E859" s="30" t="s">
        <v>789</v>
      </c>
      <c r="F859" s="420">
        <v>12334800</v>
      </c>
      <c r="G859" s="30" t="s">
        <v>790</v>
      </c>
      <c r="H859" s="252">
        <v>0.2</v>
      </c>
      <c r="I859" s="253"/>
      <c r="J859" s="252">
        <v>0.4</v>
      </c>
      <c r="K859" s="254"/>
      <c r="L859" s="255">
        <v>0.4</v>
      </c>
      <c r="M859" s="253"/>
      <c r="N859" s="252"/>
      <c r="O859" s="254"/>
      <c r="P859" s="255"/>
      <c r="Q859" s="253"/>
      <c r="R859" s="252"/>
      <c r="S859" s="254"/>
      <c r="T859" s="255"/>
      <c r="U859" s="253"/>
      <c r="V859" s="255"/>
      <c r="W859" s="253"/>
      <c r="X859" s="255"/>
      <c r="Y859" s="253"/>
      <c r="Z859" s="255"/>
      <c r="AA859" s="257"/>
      <c r="AB859" s="255"/>
      <c r="AC859" s="253"/>
      <c r="AD859" s="255"/>
      <c r="AE859" s="346"/>
      <c r="AF859" s="316">
        <f t="shared" si="107"/>
        <v>1</v>
      </c>
      <c r="AG859" s="317">
        <f t="shared" si="107"/>
        <v>0</v>
      </c>
      <c r="AH859" s="708"/>
    </row>
    <row r="860" spans="1:34" s="78" customFormat="1" ht="36.75" customHeight="1" thickBot="1">
      <c r="A860" s="1037"/>
      <c r="B860" s="28" t="s">
        <v>433</v>
      </c>
      <c r="C860" s="107" t="s">
        <v>791</v>
      </c>
      <c r="D860" s="232">
        <v>7.0000000000000007E-2</v>
      </c>
      <c r="E860" s="30" t="s">
        <v>792</v>
      </c>
      <c r="F860" s="419">
        <v>113429836</v>
      </c>
      <c r="G860" s="30" t="s">
        <v>793</v>
      </c>
      <c r="H860" s="252">
        <v>0.1</v>
      </c>
      <c r="I860" s="253"/>
      <c r="J860" s="252">
        <v>0.3</v>
      </c>
      <c r="K860" s="254"/>
      <c r="L860" s="255">
        <v>0.3</v>
      </c>
      <c r="M860" s="253"/>
      <c r="N860" s="252">
        <v>0.3</v>
      </c>
      <c r="O860" s="254"/>
      <c r="P860" s="255"/>
      <c r="Q860" s="253"/>
      <c r="R860" s="252"/>
      <c r="S860" s="254"/>
      <c r="T860" s="255"/>
      <c r="U860" s="253"/>
      <c r="V860" s="255"/>
      <c r="W860" s="253"/>
      <c r="X860" s="255"/>
      <c r="Y860" s="253"/>
      <c r="Z860" s="255"/>
      <c r="AA860" s="257"/>
      <c r="AB860" s="255"/>
      <c r="AC860" s="253"/>
      <c r="AD860" s="255"/>
      <c r="AE860" s="346"/>
      <c r="AF860" s="316">
        <f t="shared" si="107"/>
        <v>1</v>
      </c>
      <c r="AG860" s="317">
        <f t="shared" si="107"/>
        <v>0</v>
      </c>
      <c r="AH860" s="708"/>
    </row>
    <row r="861" spans="1:34" s="78" customFormat="1" ht="36.75" customHeight="1" thickBot="1">
      <c r="A861" s="1037"/>
      <c r="B861" s="421" t="s">
        <v>434</v>
      </c>
      <c r="C861" s="563" t="s">
        <v>794</v>
      </c>
      <c r="D861" s="422">
        <v>0.08</v>
      </c>
      <c r="E861" s="30" t="s">
        <v>795</v>
      </c>
      <c r="F861" s="563" t="s">
        <v>796</v>
      </c>
      <c r="G861" s="30" t="s">
        <v>797</v>
      </c>
      <c r="H861" s="252"/>
      <c r="I861" s="253"/>
      <c r="J861" s="252">
        <v>1</v>
      </c>
      <c r="K861" s="254"/>
      <c r="L861" s="255"/>
      <c r="M861" s="253"/>
      <c r="N861" s="252"/>
      <c r="O861" s="254"/>
      <c r="P861" s="255"/>
      <c r="Q861" s="253"/>
      <c r="R861" s="252"/>
      <c r="S861" s="254"/>
      <c r="T861" s="255"/>
      <c r="U861" s="253"/>
      <c r="V861" s="255"/>
      <c r="W861" s="253"/>
      <c r="X861" s="255"/>
      <c r="Y861" s="253"/>
      <c r="Z861" s="255"/>
      <c r="AA861" s="257"/>
      <c r="AB861" s="255"/>
      <c r="AC861" s="253"/>
      <c r="AD861" s="255"/>
      <c r="AE861" s="346"/>
      <c r="AF861" s="316">
        <f t="shared" si="107"/>
        <v>1</v>
      </c>
      <c r="AG861" s="317">
        <f t="shared" si="107"/>
        <v>0</v>
      </c>
      <c r="AH861" s="708"/>
    </row>
    <row r="862" spans="1:34" s="78" customFormat="1" ht="36.75" customHeight="1" thickBot="1">
      <c r="A862" s="1037"/>
      <c r="B862" s="28" t="s">
        <v>455</v>
      </c>
      <c r="C862" s="563" t="s">
        <v>798</v>
      </c>
      <c r="D862" s="422">
        <v>7.0000000000000007E-2</v>
      </c>
      <c r="E862" s="30" t="s">
        <v>799</v>
      </c>
      <c r="F862" s="423">
        <v>32157600</v>
      </c>
      <c r="G862" s="30" t="s">
        <v>800</v>
      </c>
      <c r="H862" s="252">
        <v>0.1</v>
      </c>
      <c r="I862" s="253"/>
      <c r="J862" s="252">
        <v>0.3</v>
      </c>
      <c r="K862" s="254"/>
      <c r="L862" s="255">
        <v>0.3</v>
      </c>
      <c r="M862" s="253"/>
      <c r="N862" s="252">
        <v>0.3</v>
      </c>
      <c r="O862" s="254"/>
      <c r="P862" s="255"/>
      <c r="Q862" s="253"/>
      <c r="R862" s="252"/>
      <c r="S862" s="254"/>
      <c r="T862" s="255"/>
      <c r="U862" s="253"/>
      <c r="V862" s="255"/>
      <c r="W862" s="253"/>
      <c r="X862" s="255"/>
      <c r="Y862" s="253"/>
      <c r="Z862" s="255"/>
      <c r="AA862" s="257"/>
      <c r="AB862" s="255"/>
      <c r="AC862" s="253"/>
      <c r="AD862" s="255"/>
      <c r="AE862" s="346"/>
      <c r="AF862" s="316">
        <f t="shared" si="107"/>
        <v>1</v>
      </c>
      <c r="AG862" s="317">
        <f t="shared" si="107"/>
        <v>0</v>
      </c>
      <c r="AH862" s="708"/>
    </row>
    <row r="863" spans="1:34" s="78" customFormat="1" ht="36.75" customHeight="1" thickBot="1">
      <c r="A863" s="1037"/>
      <c r="B863" s="424" t="s">
        <v>801</v>
      </c>
      <c r="C863" s="565" t="s">
        <v>802</v>
      </c>
      <c r="D863" s="425">
        <v>7.0000000000000007E-2</v>
      </c>
      <c r="E863" s="350" t="s">
        <v>803</v>
      </c>
      <c r="F863" s="423">
        <v>16555200</v>
      </c>
      <c r="G863" s="350" t="s">
        <v>804</v>
      </c>
      <c r="H863" s="252">
        <v>0.05</v>
      </c>
      <c r="I863" s="253"/>
      <c r="J863" s="252">
        <v>0.05</v>
      </c>
      <c r="K863" s="254"/>
      <c r="L863" s="255">
        <v>0.09</v>
      </c>
      <c r="M863" s="253"/>
      <c r="N863" s="252">
        <v>0.09</v>
      </c>
      <c r="O863" s="254"/>
      <c r="P863" s="255">
        <v>0.09</v>
      </c>
      <c r="Q863" s="253"/>
      <c r="R863" s="252">
        <v>0.09</v>
      </c>
      <c r="S863" s="254"/>
      <c r="T863" s="255">
        <v>0.09</v>
      </c>
      <c r="U863" s="253"/>
      <c r="V863" s="255">
        <v>0.09</v>
      </c>
      <c r="W863" s="253"/>
      <c r="X863" s="255">
        <v>0.09</v>
      </c>
      <c r="Y863" s="253"/>
      <c r="Z863" s="255">
        <v>0.09</v>
      </c>
      <c r="AA863" s="257"/>
      <c r="AB863" s="255">
        <v>0.09</v>
      </c>
      <c r="AC863" s="253"/>
      <c r="AD863" s="255">
        <v>0.09</v>
      </c>
      <c r="AE863" s="346"/>
      <c r="AF863" s="316">
        <f t="shared" si="107"/>
        <v>0.99999999999999978</v>
      </c>
      <c r="AG863" s="317">
        <f t="shared" si="107"/>
        <v>0</v>
      </c>
      <c r="AH863" s="708"/>
    </row>
    <row r="864" spans="1:34" s="78" customFormat="1" ht="36.75" customHeight="1" thickBot="1">
      <c r="A864" s="1037"/>
      <c r="B864" s="28" t="s">
        <v>805</v>
      </c>
      <c r="C864" s="563" t="s">
        <v>806</v>
      </c>
      <c r="D864" s="232">
        <v>7.0000000000000007E-2</v>
      </c>
      <c r="E864" s="107" t="s">
        <v>807</v>
      </c>
      <c r="F864" s="426">
        <v>573918000</v>
      </c>
      <c r="G864" s="30" t="s">
        <v>808</v>
      </c>
      <c r="H864" s="252"/>
      <c r="I864" s="253"/>
      <c r="J864" s="252"/>
      <c r="K864" s="254"/>
      <c r="L864" s="255"/>
      <c r="M864" s="253"/>
      <c r="N864" s="252"/>
      <c r="O864" s="254"/>
      <c r="P864" s="255">
        <v>0.1</v>
      </c>
      <c r="Q864" s="253"/>
      <c r="R864" s="252">
        <v>0.15</v>
      </c>
      <c r="S864" s="254"/>
      <c r="T864" s="255">
        <v>0.15</v>
      </c>
      <c r="U864" s="253"/>
      <c r="V864" s="255">
        <v>0.15</v>
      </c>
      <c r="W864" s="253"/>
      <c r="X864" s="255">
        <v>0.15</v>
      </c>
      <c r="Y864" s="253"/>
      <c r="Z864" s="255">
        <v>0.15</v>
      </c>
      <c r="AA864" s="257"/>
      <c r="AB864" s="255">
        <v>0.15</v>
      </c>
      <c r="AC864" s="253"/>
      <c r="AD864" s="255"/>
      <c r="AE864" s="346"/>
      <c r="AF864" s="316">
        <f t="shared" si="107"/>
        <v>1</v>
      </c>
      <c r="AG864" s="317">
        <f t="shared" si="107"/>
        <v>0</v>
      </c>
      <c r="AH864" s="708"/>
    </row>
    <row r="865" spans="1:34" s="78" customFormat="1" ht="36.75" customHeight="1" thickBot="1">
      <c r="A865" s="1037"/>
      <c r="B865" s="427" t="s">
        <v>809</v>
      </c>
      <c r="C865" s="75" t="s">
        <v>810</v>
      </c>
      <c r="D865" s="428">
        <v>7.0000000000000007E-2</v>
      </c>
      <c r="E865" s="429" t="s">
        <v>811</v>
      </c>
      <c r="F865" s="430">
        <v>1039057108</v>
      </c>
      <c r="G865" s="147" t="s">
        <v>812</v>
      </c>
      <c r="H865" s="252">
        <v>0.09</v>
      </c>
      <c r="I865" s="253"/>
      <c r="J865" s="252">
        <v>0.09</v>
      </c>
      <c r="K865" s="254"/>
      <c r="L865" s="255">
        <v>0.09</v>
      </c>
      <c r="M865" s="253"/>
      <c r="N865" s="252">
        <v>0.09</v>
      </c>
      <c r="O865" s="254"/>
      <c r="P865" s="255">
        <v>0.08</v>
      </c>
      <c r="Q865" s="253"/>
      <c r="R865" s="252">
        <v>0.08</v>
      </c>
      <c r="S865" s="254"/>
      <c r="T865" s="255">
        <v>0.08</v>
      </c>
      <c r="U865" s="253"/>
      <c r="V865" s="255">
        <v>0.08</v>
      </c>
      <c r="W865" s="253"/>
      <c r="X865" s="255">
        <v>0.08</v>
      </c>
      <c r="Y865" s="253"/>
      <c r="Z865" s="255">
        <v>0.08</v>
      </c>
      <c r="AA865" s="257"/>
      <c r="AB865" s="255">
        <v>0.08</v>
      </c>
      <c r="AC865" s="253"/>
      <c r="AD865" s="255">
        <v>0.08</v>
      </c>
      <c r="AE865" s="346"/>
      <c r="AF865" s="316">
        <f t="shared" si="107"/>
        <v>0.99999999999999978</v>
      </c>
      <c r="AG865" s="317">
        <f t="shared" si="107"/>
        <v>0</v>
      </c>
      <c r="AH865" s="708"/>
    </row>
    <row r="866" spans="1:34" s="78" customFormat="1" ht="36.75" customHeight="1" thickBot="1">
      <c r="A866" s="1037"/>
      <c r="B866" s="431" t="s">
        <v>813</v>
      </c>
      <c r="C866" s="563" t="s">
        <v>814</v>
      </c>
      <c r="D866" s="232">
        <v>0.05</v>
      </c>
      <c r="E866" s="429" t="s">
        <v>815</v>
      </c>
      <c r="F866" s="426">
        <v>29120000</v>
      </c>
      <c r="G866" s="563" t="s">
        <v>816</v>
      </c>
      <c r="H866" s="252"/>
      <c r="I866" s="253"/>
      <c r="J866" s="252">
        <v>0.2</v>
      </c>
      <c r="K866" s="254"/>
      <c r="L866" s="255"/>
      <c r="M866" s="253"/>
      <c r="N866" s="252">
        <v>0.3</v>
      </c>
      <c r="O866" s="254"/>
      <c r="P866" s="255"/>
      <c r="Q866" s="253"/>
      <c r="R866" s="252">
        <v>0.3</v>
      </c>
      <c r="S866" s="254"/>
      <c r="T866" s="255"/>
      <c r="U866" s="253"/>
      <c r="V866" s="255">
        <v>0.2</v>
      </c>
      <c r="W866" s="253"/>
      <c r="X866" s="255"/>
      <c r="Y866" s="253"/>
      <c r="Z866" s="255"/>
      <c r="AA866" s="257"/>
      <c r="AB866" s="255"/>
      <c r="AC866" s="253"/>
      <c r="AD866" s="255"/>
      <c r="AE866" s="346"/>
      <c r="AF866" s="316">
        <f t="shared" si="107"/>
        <v>1</v>
      </c>
      <c r="AG866" s="317">
        <f t="shared" si="107"/>
        <v>0</v>
      </c>
      <c r="AH866" s="708"/>
    </row>
    <row r="867" spans="1:34" s="78" customFormat="1" ht="36.75" customHeight="1" thickBot="1">
      <c r="A867" s="1037"/>
      <c r="B867" s="229" t="s">
        <v>817</v>
      </c>
      <c r="C867" s="563" t="s">
        <v>818</v>
      </c>
      <c r="D867" s="232">
        <v>7.0000000000000007E-2</v>
      </c>
      <c r="E867" s="563" t="s">
        <v>819</v>
      </c>
      <c r="F867" s="426">
        <v>13200000</v>
      </c>
      <c r="G867" s="563" t="s">
        <v>820</v>
      </c>
      <c r="H867" s="252">
        <v>0.05</v>
      </c>
      <c r="I867" s="253"/>
      <c r="J867" s="252">
        <v>0.05</v>
      </c>
      <c r="K867" s="254"/>
      <c r="L867" s="255">
        <v>0.09</v>
      </c>
      <c r="M867" s="253"/>
      <c r="N867" s="252">
        <v>0.09</v>
      </c>
      <c r="O867" s="254"/>
      <c r="P867" s="255">
        <v>0.09</v>
      </c>
      <c r="Q867" s="253"/>
      <c r="R867" s="252">
        <v>0.09</v>
      </c>
      <c r="S867" s="254"/>
      <c r="T867" s="255">
        <v>0.09</v>
      </c>
      <c r="U867" s="253"/>
      <c r="V867" s="255">
        <v>0.09</v>
      </c>
      <c r="W867" s="253"/>
      <c r="X867" s="255">
        <v>0.09</v>
      </c>
      <c r="Y867" s="253"/>
      <c r="Z867" s="255">
        <v>0.09</v>
      </c>
      <c r="AA867" s="257"/>
      <c r="AB867" s="255">
        <v>0.09</v>
      </c>
      <c r="AC867" s="253"/>
      <c r="AD867" s="255">
        <v>0.09</v>
      </c>
      <c r="AE867" s="346"/>
      <c r="AF867" s="316">
        <f t="shared" si="107"/>
        <v>0.99999999999999978</v>
      </c>
      <c r="AG867" s="317">
        <f t="shared" si="107"/>
        <v>0</v>
      </c>
      <c r="AH867" s="708"/>
    </row>
    <row r="868" spans="1:34" s="78" customFormat="1" ht="36.75" customHeight="1" thickBot="1">
      <c r="A868" s="1037"/>
      <c r="B868" s="229" t="s">
        <v>821</v>
      </c>
      <c r="C868" s="411" t="s">
        <v>822</v>
      </c>
      <c r="D868" s="232">
        <v>7.0000000000000007E-2</v>
      </c>
      <c r="E868" s="30" t="s">
        <v>823</v>
      </c>
      <c r="F868" s="419">
        <v>142000000</v>
      </c>
      <c r="G868" s="30" t="s">
        <v>824</v>
      </c>
      <c r="H868" s="252"/>
      <c r="I868" s="253"/>
      <c r="J868" s="252">
        <v>0.25</v>
      </c>
      <c r="K868" s="254"/>
      <c r="L868" s="255"/>
      <c r="M868" s="253"/>
      <c r="N868" s="252">
        <v>0.25</v>
      </c>
      <c r="O868" s="254"/>
      <c r="P868" s="255"/>
      <c r="Q868" s="253"/>
      <c r="R868" s="252"/>
      <c r="S868" s="254"/>
      <c r="T868" s="255">
        <v>0.25</v>
      </c>
      <c r="U868" s="253"/>
      <c r="V868" s="255"/>
      <c r="W868" s="253"/>
      <c r="X868" s="255"/>
      <c r="Y868" s="253"/>
      <c r="Z868" s="255">
        <v>0.25</v>
      </c>
      <c r="AA868" s="257"/>
      <c r="AB868" s="255"/>
      <c r="AC868" s="253"/>
      <c r="AD868" s="255"/>
      <c r="AE868" s="346"/>
      <c r="AF868" s="316">
        <f t="shared" si="107"/>
        <v>1</v>
      </c>
      <c r="AG868" s="317">
        <f t="shared" si="107"/>
        <v>0</v>
      </c>
      <c r="AH868" s="708"/>
    </row>
    <row r="869" spans="1:34" s="78" customFormat="1" ht="36.75" customHeight="1" thickBot="1">
      <c r="A869" s="1037"/>
      <c r="B869" s="229" t="s">
        <v>825</v>
      </c>
      <c r="C869" s="411" t="s">
        <v>826</v>
      </c>
      <c r="D869" s="232">
        <v>7.0000000000000007E-2</v>
      </c>
      <c r="E869" s="30" t="s">
        <v>823</v>
      </c>
      <c r="F869" s="419">
        <v>123000000</v>
      </c>
      <c r="G869" s="30" t="s">
        <v>827</v>
      </c>
      <c r="H869" s="252"/>
      <c r="I869" s="253"/>
      <c r="J869" s="252">
        <v>0.25</v>
      </c>
      <c r="K869" s="254"/>
      <c r="L869" s="255"/>
      <c r="M869" s="253"/>
      <c r="N869" s="252">
        <v>0.25</v>
      </c>
      <c r="O869" s="254"/>
      <c r="P869" s="255"/>
      <c r="Q869" s="253"/>
      <c r="R869" s="252"/>
      <c r="S869" s="254"/>
      <c r="T869" s="255">
        <v>0.25</v>
      </c>
      <c r="U869" s="253"/>
      <c r="V869" s="255"/>
      <c r="W869" s="253"/>
      <c r="X869" s="255"/>
      <c r="Y869" s="253"/>
      <c r="Z869" s="255">
        <v>0.25</v>
      </c>
      <c r="AA869" s="257"/>
      <c r="AB869" s="255"/>
      <c r="AC869" s="253"/>
      <c r="AD869" s="255"/>
      <c r="AE869" s="346"/>
      <c r="AF869" s="316">
        <f t="shared" si="107"/>
        <v>1</v>
      </c>
      <c r="AG869" s="317">
        <f t="shared" si="107"/>
        <v>0</v>
      </c>
      <c r="AH869" s="708"/>
    </row>
    <row r="870" spans="1:34" s="78" customFormat="1" ht="36.75" customHeight="1" thickBot="1">
      <c r="A870" s="1037"/>
      <c r="B870" s="432" t="s">
        <v>828</v>
      </c>
      <c r="C870" s="561" t="s">
        <v>829</v>
      </c>
      <c r="D870" s="433">
        <v>7.0000000000000007E-2</v>
      </c>
      <c r="E870" s="354" t="s">
        <v>830</v>
      </c>
      <c r="F870" s="434">
        <v>21656400</v>
      </c>
      <c r="G870" s="354" t="s">
        <v>831</v>
      </c>
      <c r="H870" s="252"/>
      <c r="I870" s="253"/>
      <c r="J870" s="252"/>
      <c r="K870" s="254"/>
      <c r="L870" s="255">
        <v>0.2</v>
      </c>
      <c r="M870" s="253"/>
      <c r="N870" s="252">
        <v>0.2</v>
      </c>
      <c r="O870" s="254"/>
      <c r="P870" s="255">
        <v>0.2</v>
      </c>
      <c r="Q870" s="253"/>
      <c r="R870" s="252">
        <v>0.2</v>
      </c>
      <c r="S870" s="254"/>
      <c r="T870" s="255"/>
      <c r="U870" s="253"/>
      <c r="V870" s="255">
        <v>0.2</v>
      </c>
      <c r="W870" s="253"/>
      <c r="X870" s="255"/>
      <c r="Y870" s="253"/>
      <c r="Z870" s="255"/>
      <c r="AA870" s="257"/>
      <c r="AB870" s="255"/>
      <c r="AC870" s="253"/>
      <c r="AD870" s="255"/>
      <c r="AE870" s="346"/>
      <c r="AF870" s="316">
        <f t="shared" si="107"/>
        <v>1</v>
      </c>
      <c r="AG870" s="317">
        <f t="shared" si="107"/>
        <v>0</v>
      </c>
      <c r="AH870" s="708"/>
    </row>
    <row r="871" spans="1:34" s="92" customFormat="1" ht="102" customHeight="1" thickBot="1">
      <c r="A871" s="23"/>
      <c r="B871" s="99"/>
      <c r="C871" s="99"/>
      <c r="D871" s="435">
        <f>SUM(D856:D870)</f>
        <v>1.0000000000000004</v>
      </c>
      <c r="E871" s="99"/>
      <c r="F871" s="99"/>
      <c r="G871" s="9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20"/>
      <c r="AG871" s="20"/>
      <c r="AH871" s="24"/>
    </row>
    <row r="872" spans="1:34" s="9" customFormat="1" ht="15.75" customHeight="1">
      <c r="A872" s="727" t="s">
        <v>832</v>
      </c>
      <c r="B872" s="728"/>
      <c r="C872" s="729"/>
      <c r="D872" s="727" t="s">
        <v>833</v>
      </c>
      <c r="E872" s="728"/>
      <c r="F872" s="728"/>
      <c r="G872" s="728"/>
      <c r="H872" s="728"/>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673"/>
    </row>
    <row r="873" spans="1:34" s="9" customFormat="1" ht="15.75" customHeight="1" thickBot="1">
      <c r="A873" s="733" t="s">
        <v>22</v>
      </c>
      <c r="B873" s="734"/>
      <c r="C873" s="735"/>
      <c r="D873" s="725" t="s">
        <v>834</v>
      </c>
      <c r="E873" s="726"/>
      <c r="F873" s="726"/>
      <c r="G873" s="736"/>
      <c r="H873" s="12"/>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690"/>
    </row>
    <row r="874" spans="1:34" s="78" customFormat="1" ht="13.5" customHeight="1" thickBot="1">
      <c r="A874" s="737" t="s">
        <v>37</v>
      </c>
      <c r="B874" s="737" t="s">
        <v>35</v>
      </c>
      <c r="C874" s="738" t="s">
        <v>31</v>
      </c>
      <c r="D874" s="738" t="s">
        <v>32</v>
      </c>
      <c r="E874" s="738" t="s">
        <v>33</v>
      </c>
      <c r="F874" s="740" t="s">
        <v>40</v>
      </c>
      <c r="G874" s="738" t="s">
        <v>34</v>
      </c>
      <c r="H874" s="742" t="s">
        <v>2</v>
      </c>
      <c r="I874" s="743"/>
      <c r="J874" s="744" t="s">
        <v>3</v>
      </c>
      <c r="K874" s="744"/>
      <c r="L874" s="742" t="s">
        <v>4</v>
      </c>
      <c r="M874" s="743"/>
      <c r="N874" s="744" t="s">
        <v>5</v>
      </c>
      <c r="O874" s="744"/>
      <c r="P874" s="742" t="s">
        <v>6</v>
      </c>
      <c r="Q874" s="743"/>
      <c r="R874" s="744" t="s">
        <v>7</v>
      </c>
      <c r="S874" s="744"/>
      <c r="T874" s="742" t="s">
        <v>8</v>
      </c>
      <c r="U874" s="743"/>
      <c r="V874" s="744" t="s">
        <v>9</v>
      </c>
      <c r="W874" s="744"/>
      <c r="X874" s="742" t="s">
        <v>10</v>
      </c>
      <c r="Y874" s="743"/>
      <c r="Z874" s="744" t="s">
        <v>11</v>
      </c>
      <c r="AA874" s="744"/>
      <c r="AB874" s="742" t="s">
        <v>12</v>
      </c>
      <c r="AC874" s="743"/>
      <c r="AD874" s="744" t="s">
        <v>13</v>
      </c>
      <c r="AE874" s="744"/>
      <c r="AF874" s="745" t="s">
        <v>20</v>
      </c>
      <c r="AG874" s="745" t="s">
        <v>21</v>
      </c>
      <c r="AH874" s="747" t="s">
        <v>27</v>
      </c>
    </row>
    <row r="875" spans="1:34" s="78" customFormat="1" ht="25.5" customHeight="1" thickBot="1">
      <c r="A875" s="819"/>
      <c r="B875" s="819"/>
      <c r="C875" s="739"/>
      <c r="D875" s="739"/>
      <c r="E875" s="739"/>
      <c r="F875" s="1044"/>
      <c r="G875" s="739"/>
      <c r="H875" s="26" t="s">
        <v>23</v>
      </c>
      <c r="I875" s="27" t="s">
        <v>24</v>
      </c>
      <c r="J875" s="26" t="s">
        <v>23</v>
      </c>
      <c r="K875" s="27" t="s">
        <v>24</v>
      </c>
      <c r="L875" s="26" t="s">
        <v>23</v>
      </c>
      <c r="M875" s="27" t="s">
        <v>24</v>
      </c>
      <c r="N875" s="26" t="s">
        <v>23</v>
      </c>
      <c r="O875" s="27" t="s">
        <v>24</v>
      </c>
      <c r="P875" s="26" t="s">
        <v>23</v>
      </c>
      <c r="Q875" s="27" t="s">
        <v>24</v>
      </c>
      <c r="R875" s="26" t="s">
        <v>23</v>
      </c>
      <c r="S875" s="27" t="s">
        <v>24</v>
      </c>
      <c r="T875" s="26" t="s">
        <v>23</v>
      </c>
      <c r="U875" s="27" t="s">
        <v>24</v>
      </c>
      <c r="V875" s="26" t="s">
        <v>23</v>
      </c>
      <c r="W875" s="27" t="s">
        <v>24</v>
      </c>
      <c r="X875" s="26" t="s">
        <v>23</v>
      </c>
      <c r="Y875" s="27" t="s">
        <v>24</v>
      </c>
      <c r="Z875" s="26" t="s">
        <v>23</v>
      </c>
      <c r="AA875" s="27" t="s">
        <v>24</v>
      </c>
      <c r="AB875" s="26" t="s">
        <v>23</v>
      </c>
      <c r="AC875" s="27" t="s">
        <v>24</v>
      </c>
      <c r="AD875" s="26" t="s">
        <v>23</v>
      </c>
      <c r="AE875" s="27" t="s">
        <v>24</v>
      </c>
      <c r="AF875" s="746"/>
      <c r="AG875" s="746"/>
      <c r="AH875" s="748"/>
    </row>
    <row r="876" spans="1:34" s="78" customFormat="1" ht="36.75" customHeight="1">
      <c r="A876" s="1037">
        <v>0.2</v>
      </c>
      <c r="B876" s="229">
        <v>2.1</v>
      </c>
      <c r="C876" s="563" t="s">
        <v>835</v>
      </c>
      <c r="D876" s="232">
        <v>0.3</v>
      </c>
      <c r="E876" s="563" t="s">
        <v>836</v>
      </c>
      <c r="F876" s="426">
        <v>43280000</v>
      </c>
      <c r="G876" s="563" t="s">
        <v>837</v>
      </c>
      <c r="H876" s="252"/>
      <c r="I876" s="253"/>
      <c r="J876" s="252">
        <v>0.1</v>
      </c>
      <c r="K876" s="254"/>
      <c r="L876" s="255">
        <v>0.1</v>
      </c>
      <c r="M876" s="253"/>
      <c r="N876" s="252">
        <v>0.1</v>
      </c>
      <c r="O876" s="254"/>
      <c r="P876" s="255">
        <v>0.1</v>
      </c>
      <c r="Q876" s="253"/>
      <c r="R876" s="252">
        <v>0.1</v>
      </c>
      <c r="S876" s="254"/>
      <c r="T876" s="255">
        <v>0.1</v>
      </c>
      <c r="U876" s="253"/>
      <c r="V876" s="255">
        <v>0.1</v>
      </c>
      <c r="W876" s="253"/>
      <c r="X876" s="255">
        <v>0.1</v>
      </c>
      <c r="Y876" s="253"/>
      <c r="Z876" s="255">
        <v>0.1</v>
      </c>
      <c r="AA876" s="257"/>
      <c r="AB876" s="255">
        <v>0.1</v>
      </c>
      <c r="AC876" s="253"/>
      <c r="AD876" s="255"/>
      <c r="AE876" s="346"/>
      <c r="AF876" s="316">
        <f t="shared" ref="AF876:AG878" si="108">+H876+J876+L876+N876+P876+R876+T876+V876+X876+Z876+AB876+AD876</f>
        <v>0.99999999999999989</v>
      </c>
      <c r="AG876" s="317">
        <f t="shared" si="108"/>
        <v>0</v>
      </c>
      <c r="AH876" s="698"/>
    </row>
    <row r="877" spans="1:34" s="78" customFormat="1" ht="36.75" customHeight="1">
      <c r="A877" s="1037"/>
      <c r="B877" s="229">
        <v>2.2000000000000002</v>
      </c>
      <c r="C877" s="563" t="s">
        <v>838</v>
      </c>
      <c r="D877" s="232">
        <v>0.3</v>
      </c>
      <c r="E877" s="563" t="s">
        <v>839</v>
      </c>
      <c r="F877" s="426">
        <v>161104000</v>
      </c>
      <c r="G877" s="563" t="s">
        <v>840</v>
      </c>
      <c r="H877" s="252">
        <v>0.09</v>
      </c>
      <c r="I877" s="253"/>
      <c r="J877" s="252">
        <v>0.09</v>
      </c>
      <c r="K877" s="254"/>
      <c r="L877" s="255">
        <v>0.09</v>
      </c>
      <c r="M877" s="253"/>
      <c r="N877" s="252">
        <v>0.09</v>
      </c>
      <c r="O877" s="254"/>
      <c r="P877" s="255">
        <v>0.08</v>
      </c>
      <c r="Q877" s="253"/>
      <c r="R877" s="252">
        <v>0.08</v>
      </c>
      <c r="S877" s="254"/>
      <c r="T877" s="255">
        <v>0.08</v>
      </c>
      <c r="U877" s="253"/>
      <c r="V877" s="255">
        <v>0.08</v>
      </c>
      <c r="W877" s="253"/>
      <c r="X877" s="255">
        <v>0.08</v>
      </c>
      <c r="Y877" s="253"/>
      <c r="Z877" s="255">
        <v>0.08</v>
      </c>
      <c r="AA877" s="257"/>
      <c r="AB877" s="255">
        <v>0.08</v>
      </c>
      <c r="AC877" s="253"/>
      <c r="AD877" s="255">
        <v>0.08</v>
      </c>
      <c r="AE877" s="346"/>
      <c r="AF877" s="258">
        <f t="shared" si="108"/>
        <v>0.99999999999999978</v>
      </c>
      <c r="AG877" s="259">
        <f t="shared" si="108"/>
        <v>0</v>
      </c>
      <c r="AH877" s="699"/>
    </row>
    <row r="878" spans="1:34" s="78" customFormat="1" ht="36.75" customHeight="1">
      <c r="A878" s="1037"/>
      <c r="B878" s="229">
        <v>2.2999999999999998</v>
      </c>
      <c r="C878" s="563" t="s">
        <v>841</v>
      </c>
      <c r="D878" s="232">
        <v>0.4</v>
      </c>
      <c r="E878" s="563" t="s">
        <v>842</v>
      </c>
      <c r="F878" s="426">
        <v>21880000</v>
      </c>
      <c r="G878" s="563" t="s">
        <v>843</v>
      </c>
      <c r="H878" s="252"/>
      <c r="I878" s="253"/>
      <c r="J878" s="252"/>
      <c r="K878" s="254"/>
      <c r="L878" s="255">
        <v>0.25</v>
      </c>
      <c r="M878" s="253"/>
      <c r="N878" s="252"/>
      <c r="O878" s="254"/>
      <c r="P878" s="255"/>
      <c r="Q878" s="253"/>
      <c r="R878" s="252">
        <v>0.25</v>
      </c>
      <c r="S878" s="254"/>
      <c r="T878" s="255"/>
      <c r="U878" s="253"/>
      <c r="V878" s="255"/>
      <c r="W878" s="253"/>
      <c r="X878" s="255">
        <v>0.25</v>
      </c>
      <c r="Y878" s="253"/>
      <c r="Z878" s="255"/>
      <c r="AA878" s="257"/>
      <c r="AB878" s="255"/>
      <c r="AC878" s="253"/>
      <c r="AD878" s="255">
        <v>0.25</v>
      </c>
      <c r="AE878" s="346"/>
      <c r="AF878" s="258">
        <f t="shared" si="108"/>
        <v>1</v>
      </c>
      <c r="AG878" s="259">
        <f t="shared" si="108"/>
        <v>0</v>
      </c>
      <c r="AH878" s="699"/>
    </row>
    <row r="879" spans="1:34" s="92" customFormat="1" ht="102" customHeight="1" thickBot="1">
      <c r="A879" s="23"/>
      <c r="B879" s="99"/>
      <c r="C879" s="99"/>
      <c r="D879" s="23">
        <f>SUM(D876:D878)</f>
        <v>1</v>
      </c>
      <c r="E879" s="99"/>
      <c r="F879" s="99"/>
      <c r="G879" s="9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20"/>
      <c r="AG879" s="20"/>
      <c r="AH879" s="24"/>
    </row>
    <row r="880" spans="1:34" s="9" customFormat="1" ht="15.75" customHeight="1">
      <c r="A880" s="727" t="s">
        <v>195</v>
      </c>
      <c r="B880" s="728"/>
      <c r="C880" s="729"/>
      <c r="D880" s="1038" t="s">
        <v>844</v>
      </c>
      <c r="E880" s="1039"/>
      <c r="F880" s="1039"/>
      <c r="G880" s="1039"/>
      <c r="H880" s="1039"/>
      <c r="I880" s="1039"/>
      <c r="J880" s="1039"/>
      <c r="K880" s="1039"/>
      <c r="L880" s="1039"/>
      <c r="M880" s="1039"/>
      <c r="N880" s="1039"/>
      <c r="O880" s="1039"/>
      <c r="P880" s="1039"/>
      <c r="Q880" s="1039"/>
      <c r="R880" s="1039"/>
      <c r="S880" s="1039"/>
      <c r="T880" s="1039"/>
      <c r="U880" s="1039"/>
      <c r="V880" s="1039"/>
      <c r="W880" s="1039"/>
      <c r="X880" s="1039"/>
      <c r="Y880" s="1039"/>
      <c r="Z880" s="1039"/>
      <c r="AA880" s="1039"/>
      <c r="AB880" s="1039"/>
      <c r="AC880" s="1039"/>
      <c r="AD880" s="1040"/>
      <c r="AE880" s="11"/>
      <c r="AF880" s="11"/>
      <c r="AG880" s="11"/>
      <c r="AH880" s="673"/>
    </row>
    <row r="881" spans="1:34" s="9" customFormat="1" ht="15.75" customHeight="1" thickBot="1">
      <c r="A881" s="733" t="s">
        <v>22</v>
      </c>
      <c r="B881" s="734"/>
      <c r="C881" s="735"/>
      <c r="D881" s="1041" t="s">
        <v>845</v>
      </c>
      <c r="E881" s="1042"/>
      <c r="F881" s="1042"/>
      <c r="G881" s="1042"/>
      <c r="H881" s="1042"/>
      <c r="I881" s="1042"/>
      <c r="J881" s="1042"/>
      <c r="K881" s="1042"/>
      <c r="L881" s="1042"/>
      <c r="M881" s="1042"/>
      <c r="N881" s="1042"/>
      <c r="O881" s="1042"/>
      <c r="P881" s="1042"/>
      <c r="Q881" s="1042"/>
      <c r="R881" s="1042"/>
      <c r="S881" s="1042"/>
      <c r="T881" s="1042"/>
      <c r="U881" s="1042"/>
      <c r="V881" s="1042"/>
      <c r="W881" s="1042"/>
      <c r="X881" s="1042"/>
      <c r="Y881" s="1042"/>
      <c r="Z881" s="1042"/>
      <c r="AA881" s="1042"/>
      <c r="AB881" s="1042"/>
      <c r="AC881" s="1042"/>
      <c r="AD881" s="1043"/>
      <c r="AE881" s="13"/>
      <c r="AF881" s="13"/>
      <c r="AG881" s="13"/>
      <c r="AH881" s="690"/>
    </row>
    <row r="882" spans="1:34" s="78" customFormat="1" ht="13.5" customHeight="1" thickBot="1">
      <c r="A882" s="737" t="s">
        <v>37</v>
      </c>
      <c r="B882" s="737" t="s">
        <v>35</v>
      </c>
      <c r="C882" s="738" t="s">
        <v>31</v>
      </c>
      <c r="D882" s="738" t="s">
        <v>32</v>
      </c>
      <c r="E882" s="738" t="s">
        <v>33</v>
      </c>
      <c r="F882" s="740" t="s">
        <v>40</v>
      </c>
      <c r="G882" s="738" t="s">
        <v>34</v>
      </c>
      <c r="H882" s="742" t="s">
        <v>2</v>
      </c>
      <c r="I882" s="743"/>
      <c r="J882" s="744" t="s">
        <v>3</v>
      </c>
      <c r="K882" s="744"/>
      <c r="L882" s="742" t="s">
        <v>4</v>
      </c>
      <c r="M882" s="743"/>
      <c r="N882" s="744" t="s">
        <v>5</v>
      </c>
      <c r="O882" s="744"/>
      <c r="P882" s="742" t="s">
        <v>6</v>
      </c>
      <c r="Q882" s="743"/>
      <c r="R882" s="744" t="s">
        <v>7</v>
      </c>
      <c r="S882" s="744"/>
      <c r="T882" s="742" t="s">
        <v>8</v>
      </c>
      <c r="U882" s="743"/>
      <c r="V882" s="744" t="s">
        <v>9</v>
      </c>
      <c r="W882" s="744"/>
      <c r="X882" s="742" t="s">
        <v>10</v>
      </c>
      <c r="Y882" s="743"/>
      <c r="Z882" s="744" t="s">
        <v>11</v>
      </c>
      <c r="AA882" s="744"/>
      <c r="AB882" s="742" t="s">
        <v>12</v>
      </c>
      <c r="AC882" s="743"/>
      <c r="AD882" s="744" t="s">
        <v>13</v>
      </c>
      <c r="AE882" s="743"/>
      <c r="AF882" s="745" t="s">
        <v>20</v>
      </c>
      <c r="AG882" s="745" t="s">
        <v>21</v>
      </c>
      <c r="AH882" s="747" t="s">
        <v>27</v>
      </c>
    </row>
    <row r="883" spans="1:34" s="78" customFormat="1" ht="25.5" customHeight="1" thickBot="1">
      <c r="A883" s="819"/>
      <c r="B883" s="819"/>
      <c r="C883" s="739"/>
      <c r="D883" s="739"/>
      <c r="E883" s="739"/>
      <c r="F883" s="1044"/>
      <c r="G883" s="739"/>
      <c r="H883" s="4" t="s">
        <v>23</v>
      </c>
      <c r="I883" s="5" t="s">
        <v>24</v>
      </c>
      <c r="J883" s="4" t="s">
        <v>23</v>
      </c>
      <c r="K883" s="5" t="s">
        <v>24</v>
      </c>
      <c r="L883" s="4" t="s">
        <v>23</v>
      </c>
      <c r="M883" s="5" t="s">
        <v>24</v>
      </c>
      <c r="N883" s="4" t="s">
        <v>23</v>
      </c>
      <c r="O883" s="5" t="s">
        <v>24</v>
      </c>
      <c r="P883" s="4" t="s">
        <v>23</v>
      </c>
      <c r="Q883" s="5" t="s">
        <v>24</v>
      </c>
      <c r="R883" s="4" t="s">
        <v>23</v>
      </c>
      <c r="S883" s="5" t="s">
        <v>24</v>
      </c>
      <c r="T883" s="4" t="s">
        <v>23</v>
      </c>
      <c r="U883" s="5" t="s">
        <v>24</v>
      </c>
      <c r="V883" s="4" t="s">
        <v>23</v>
      </c>
      <c r="W883" s="5" t="s">
        <v>24</v>
      </c>
      <c r="X883" s="4" t="s">
        <v>23</v>
      </c>
      <c r="Y883" s="5" t="s">
        <v>24</v>
      </c>
      <c r="Z883" s="4" t="s">
        <v>23</v>
      </c>
      <c r="AA883" s="5" t="s">
        <v>24</v>
      </c>
      <c r="AB883" s="4" t="s">
        <v>23</v>
      </c>
      <c r="AC883" s="5" t="s">
        <v>24</v>
      </c>
      <c r="AD883" s="4" t="s">
        <v>23</v>
      </c>
      <c r="AE883" s="5" t="s">
        <v>24</v>
      </c>
      <c r="AF883" s="746"/>
      <c r="AG883" s="746"/>
      <c r="AH883" s="748"/>
    </row>
    <row r="884" spans="1:34" s="78" customFormat="1" ht="36.75" customHeight="1">
      <c r="A884" s="1037">
        <v>0.2</v>
      </c>
      <c r="B884" s="229">
        <v>3.1</v>
      </c>
      <c r="C884" s="563" t="s">
        <v>846</v>
      </c>
      <c r="D884" s="232">
        <v>0.2</v>
      </c>
      <c r="E884" s="563" t="s">
        <v>823</v>
      </c>
      <c r="F884" s="563" t="s">
        <v>847</v>
      </c>
      <c r="G884" s="563" t="s">
        <v>848</v>
      </c>
      <c r="H884" s="252"/>
      <c r="I884" s="253"/>
      <c r="J884" s="252"/>
      <c r="K884" s="254"/>
      <c r="L884" s="255">
        <v>0.25</v>
      </c>
      <c r="M884" s="253"/>
      <c r="N884" s="252"/>
      <c r="O884" s="254"/>
      <c r="P884" s="255"/>
      <c r="Q884" s="253"/>
      <c r="R884" s="252">
        <v>0.25</v>
      </c>
      <c r="S884" s="254"/>
      <c r="T884" s="255"/>
      <c r="U884" s="253"/>
      <c r="V884" s="255"/>
      <c r="W884" s="253"/>
      <c r="X884" s="255">
        <v>0.25</v>
      </c>
      <c r="Y884" s="253"/>
      <c r="Z884" s="255"/>
      <c r="AA884" s="257"/>
      <c r="AB884" s="255"/>
      <c r="AC884" s="253"/>
      <c r="AD884" s="255">
        <v>0.25</v>
      </c>
      <c r="AE884" s="253"/>
      <c r="AF884" s="316">
        <f t="shared" ref="AF884:AG889" si="109">+H884+J884+L884+N884+P884+R884+T884+V884+X884+Z884+AB884+AD884</f>
        <v>1</v>
      </c>
      <c r="AG884" s="317">
        <f t="shared" si="109"/>
        <v>0</v>
      </c>
      <c r="AH884" s="698"/>
    </row>
    <row r="885" spans="1:34" s="78" customFormat="1" ht="36.75" customHeight="1">
      <c r="A885" s="1037"/>
      <c r="B885" s="229">
        <v>3.2</v>
      </c>
      <c r="C885" s="563" t="s">
        <v>849</v>
      </c>
      <c r="D885" s="232">
        <v>0.15</v>
      </c>
      <c r="E885" s="563" t="s">
        <v>850</v>
      </c>
      <c r="F885" s="426">
        <v>29000000</v>
      </c>
      <c r="G885" s="563" t="s">
        <v>620</v>
      </c>
      <c r="H885" s="252"/>
      <c r="I885" s="253"/>
      <c r="J885" s="252">
        <v>0.1</v>
      </c>
      <c r="K885" s="254"/>
      <c r="L885" s="255">
        <v>0.3</v>
      </c>
      <c r="M885" s="253"/>
      <c r="N885" s="252">
        <v>0.3</v>
      </c>
      <c r="O885" s="254"/>
      <c r="P885" s="255">
        <v>0.3</v>
      </c>
      <c r="Q885" s="253"/>
      <c r="R885" s="252"/>
      <c r="S885" s="254"/>
      <c r="T885" s="255"/>
      <c r="U885" s="253"/>
      <c r="V885" s="255"/>
      <c r="W885" s="253"/>
      <c r="X885" s="255"/>
      <c r="Y885" s="253"/>
      <c r="Z885" s="255"/>
      <c r="AA885" s="257"/>
      <c r="AB885" s="255"/>
      <c r="AC885" s="253"/>
      <c r="AD885" s="255"/>
      <c r="AE885" s="253"/>
      <c r="AF885" s="258">
        <f t="shared" si="109"/>
        <v>1</v>
      </c>
      <c r="AG885" s="259">
        <f t="shared" si="109"/>
        <v>0</v>
      </c>
      <c r="AH885" s="699"/>
    </row>
    <row r="886" spans="1:34" s="78" customFormat="1" ht="36.75" customHeight="1">
      <c r="A886" s="1037"/>
      <c r="B886" s="229">
        <v>3.3</v>
      </c>
      <c r="C886" s="563" t="s">
        <v>851</v>
      </c>
      <c r="D886" s="232">
        <v>0.15</v>
      </c>
      <c r="E886" s="563" t="s">
        <v>852</v>
      </c>
      <c r="F886" s="426">
        <v>42000000</v>
      </c>
      <c r="G886" s="563" t="s">
        <v>853</v>
      </c>
      <c r="H886" s="252"/>
      <c r="I886" s="253"/>
      <c r="J886" s="252"/>
      <c r="K886" s="254"/>
      <c r="L886" s="255"/>
      <c r="M886" s="253"/>
      <c r="N886" s="252"/>
      <c r="O886" s="254"/>
      <c r="P886" s="255">
        <v>0.33</v>
      </c>
      <c r="Q886" s="253"/>
      <c r="R886" s="252"/>
      <c r="S886" s="254"/>
      <c r="T886" s="255"/>
      <c r="U886" s="253"/>
      <c r="V886" s="255">
        <v>0.33</v>
      </c>
      <c r="W886" s="253"/>
      <c r="X886" s="255"/>
      <c r="Y886" s="253"/>
      <c r="Z886" s="255"/>
      <c r="AA886" s="257"/>
      <c r="AB886" s="255">
        <v>0.34</v>
      </c>
      <c r="AC886" s="253"/>
      <c r="AD886" s="255"/>
      <c r="AE886" s="253"/>
      <c r="AF886" s="258">
        <f t="shared" si="109"/>
        <v>1</v>
      </c>
      <c r="AG886" s="259">
        <f t="shared" si="109"/>
        <v>0</v>
      </c>
      <c r="AH886" s="699"/>
    </row>
    <row r="887" spans="1:34" s="78" customFormat="1" ht="36.75" customHeight="1" thickBot="1">
      <c r="A887" s="1037"/>
      <c r="B887" s="229">
        <v>3.4</v>
      </c>
      <c r="C887" s="563" t="s">
        <v>854</v>
      </c>
      <c r="D887" s="232">
        <v>0.2</v>
      </c>
      <c r="E887" s="563" t="s">
        <v>855</v>
      </c>
      <c r="F887" s="426">
        <v>1255239324</v>
      </c>
      <c r="G887" s="563" t="s">
        <v>856</v>
      </c>
      <c r="H887" s="252">
        <v>0.08</v>
      </c>
      <c r="I887" s="253"/>
      <c r="J887" s="252">
        <v>0.08</v>
      </c>
      <c r="K887" s="254"/>
      <c r="L887" s="255">
        <v>0.08</v>
      </c>
      <c r="M887" s="253"/>
      <c r="N887" s="252">
        <v>0.08</v>
      </c>
      <c r="O887" s="254"/>
      <c r="P887" s="255">
        <v>0.08</v>
      </c>
      <c r="Q887" s="253"/>
      <c r="R887" s="252">
        <v>0.08</v>
      </c>
      <c r="S887" s="254"/>
      <c r="T887" s="255">
        <v>0.08</v>
      </c>
      <c r="U887" s="253"/>
      <c r="V887" s="255">
        <v>0.08</v>
      </c>
      <c r="W887" s="253"/>
      <c r="X887" s="255">
        <v>0.09</v>
      </c>
      <c r="Y887" s="253"/>
      <c r="Z887" s="255">
        <v>0.09</v>
      </c>
      <c r="AA887" s="257"/>
      <c r="AB887" s="255">
        <v>0.09</v>
      </c>
      <c r="AC887" s="253"/>
      <c r="AD887" s="255">
        <v>0.09</v>
      </c>
      <c r="AE887" s="436"/>
      <c r="AF887" s="258">
        <f t="shared" si="109"/>
        <v>0.99999999999999989</v>
      </c>
      <c r="AG887" s="259">
        <f t="shared" si="109"/>
        <v>0</v>
      </c>
      <c r="AH887" s="699"/>
    </row>
    <row r="888" spans="1:34" s="78" customFormat="1" ht="36.75" customHeight="1">
      <c r="A888" s="1037"/>
      <c r="B888" s="229">
        <v>3.5</v>
      </c>
      <c r="C888" s="563" t="s">
        <v>857</v>
      </c>
      <c r="D888" s="232">
        <v>0.15</v>
      </c>
      <c r="E888" s="563" t="s">
        <v>858</v>
      </c>
      <c r="F888" s="426" t="s">
        <v>859</v>
      </c>
      <c r="G888" s="426" t="s">
        <v>860</v>
      </c>
      <c r="H888" s="252"/>
      <c r="I888" s="253"/>
      <c r="J888" s="252"/>
      <c r="K888" s="254"/>
      <c r="L888" s="255">
        <v>0.25</v>
      </c>
      <c r="M888" s="253"/>
      <c r="N888" s="252"/>
      <c r="O888" s="254"/>
      <c r="P888" s="255"/>
      <c r="Q888" s="253"/>
      <c r="R888" s="252">
        <v>0.25</v>
      </c>
      <c r="S888" s="254"/>
      <c r="T888" s="255"/>
      <c r="U888" s="253"/>
      <c r="V888" s="255"/>
      <c r="W888" s="253"/>
      <c r="X888" s="255">
        <v>0.25</v>
      </c>
      <c r="Y888" s="253"/>
      <c r="Z888" s="255"/>
      <c r="AA888" s="257"/>
      <c r="AB888" s="255"/>
      <c r="AC888" s="253"/>
      <c r="AD888" s="255">
        <v>0.25</v>
      </c>
      <c r="AE888" s="257"/>
      <c r="AF888" s="258">
        <f t="shared" si="109"/>
        <v>1</v>
      </c>
      <c r="AG888" s="259">
        <f t="shared" si="109"/>
        <v>0</v>
      </c>
      <c r="AH888" s="699"/>
    </row>
    <row r="889" spans="1:34" s="78" customFormat="1" ht="36.75" customHeight="1" thickBot="1">
      <c r="A889" s="1037"/>
      <c r="B889" s="229">
        <v>3.6</v>
      </c>
      <c r="C889" s="563" t="s">
        <v>861</v>
      </c>
      <c r="D889" s="232">
        <v>0.15</v>
      </c>
      <c r="E889" s="563" t="s">
        <v>862</v>
      </c>
      <c r="F889" s="426">
        <v>18726400</v>
      </c>
      <c r="G889" s="563" t="s">
        <v>863</v>
      </c>
      <c r="H889" s="252"/>
      <c r="I889" s="253"/>
      <c r="J889" s="252"/>
      <c r="K889" s="254"/>
      <c r="L889" s="255"/>
      <c r="M889" s="253"/>
      <c r="N889" s="252">
        <v>0.33</v>
      </c>
      <c r="O889" s="254"/>
      <c r="P889" s="255"/>
      <c r="Q889" s="253"/>
      <c r="R889" s="252"/>
      <c r="S889" s="254"/>
      <c r="T889" s="255">
        <v>0.33</v>
      </c>
      <c r="U889" s="253"/>
      <c r="V889" s="255"/>
      <c r="W889" s="253"/>
      <c r="X889" s="255"/>
      <c r="Y889" s="253"/>
      <c r="Z889" s="255">
        <v>0.34</v>
      </c>
      <c r="AA889" s="257"/>
      <c r="AB889" s="255"/>
      <c r="AC889" s="253"/>
      <c r="AD889" s="255"/>
      <c r="AE889" s="437"/>
      <c r="AF889" s="258">
        <f t="shared" si="109"/>
        <v>1</v>
      </c>
      <c r="AG889" s="259">
        <f t="shared" si="109"/>
        <v>0</v>
      </c>
      <c r="AH889" s="699"/>
    </row>
    <row r="890" spans="1:34" s="92" customFormat="1" ht="102" customHeight="1" thickBot="1">
      <c r="A890" s="23"/>
      <c r="B890" s="99"/>
      <c r="C890" s="99"/>
      <c r="D890" s="23">
        <f>SUM(D884:D889)</f>
        <v>1</v>
      </c>
      <c r="E890" s="99"/>
      <c r="F890" s="99"/>
      <c r="G890" s="9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20"/>
      <c r="AG890" s="20"/>
      <c r="AH890" s="24"/>
    </row>
    <row r="891" spans="1:34" s="92" customFormat="1" ht="34.9" customHeight="1">
      <c r="A891" s="727" t="s">
        <v>864</v>
      </c>
      <c r="B891" s="728"/>
      <c r="C891" s="729"/>
      <c r="D891" s="727" t="s">
        <v>523</v>
      </c>
      <c r="E891" s="728"/>
      <c r="F891" s="728"/>
      <c r="G891" s="728"/>
      <c r="H891" s="728"/>
      <c r="I891" s="728"/>
      <c r="J891" s="728"/>
      <c r="K891" s="728"/>
      <c r="L891" s="728"/>
      <c r="M891" s="11"/>
      <c r="N891" s="11"/>
      <c r="O891" s="11"/>
      <c r="P891" s="11"/>
      <c r="Q891" s="11"/>
      <c r="R891" s="11"/>
      <c r="S891" s="11"/>
      <c r="T891" s="11"/>
      <c r="U891" s="11"/>
      <c r="V891" s="11"/>
      <c r="W891" s="11"/>
      <c r="X891" s="11"/>
      <c r="Y891" s="11"/>
      <c r="Z891" s="11"/>
      <c r="AA891" s="11"/>
      <c r="AB891" s="11"/>
      <c r="AC891" s="11"/>
      <c r="AD891" s="11"/>
      <c r="AE891" s="11"/>
      <c r="AF891" s="11"/>
      <c r="AG891" s="11"/>
      <c r="AH891" s="673"/>
    </row>
    <row r="892" spans="1:34" s="92" customFormat="1" ht="28.15" customHeight="1" thickBot="1">
      <c r="A892" s="733" t="s">
        <v>22</v>
      </c>
      <c r="B892" s="734"/>
      <c r="C892" s="735"/>
      <c r="D892" s="559" t="s">
        <v>1386</v>
      </c>
      <c r="E892" s="647"/>
      <c r="F892" s="647"/>
      <c r="G892" s="647"/>
      <c r="H892" s="12"/>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690"/>
    </row>
    <row r="893" spans="1:34" s="92" customFormat="1" ht="50.45" customHeight="1" thickBot="1">
      <c r="A893" s="737" t="s">
        <v>37</v>
      </c>
      <c r="B893" s="737" t="s">
        <v>35</v>
      </c>
      <c r="C893" s="738" t="s">
        <v>31</v>
      </c>
      <c r="D893" s="738" t="s">
        <v>32</v>
      </c>
      <c r="E893" s="738" t="s">
        <v>33</v>
      </c>
      <c r="F893" s="740" t="s">
        <v>40</v>
      </c>
      <c r="G893" s="738" t="s">
        <v>34</v>
      </c>
      <c r="H893" s="742" t="s">
        <v>2</v>
      </c>
      <c r="I893" s="743"/>
      <c r="J893" s="744" t="s">
        <v>3</v>
      </c>
      <c r="K893" s="744"/>
      <c r="L893" s="742" t="s">
        <v>4</v>
      </c>
      <c r="M893" s="743"/>
      <c r="N893" s="744" t="s">
        <v>5</v>
      </c>
      <c r="O893" s="744"/>
      <c r="P893" s="742" t="s">
        <v>6</v>
      </c>
      <c r="Q893" s="743"/>
      <c r="R893" s="744" t="s">
        <v>7</v>
      </c>
      <c r="S893" s="744"/>
      <c r="T893" s="742" t="s">
        <v>8</v>
      </c>
      <c r="U893" s="743"/>
      <c r="V893" s="744" t="s">
        <v>9</v>
      </c>
      <c r="W893" s="744"/>
      <c r="X893" s="742" t="s">
        <v>10</v>
      </c>
      <c r="Y893" s="743"/>
      <c r="Z893" s="744" t="s">
        <v>11</v>
      </c>
      <c r="AA893" s="744"/>
      <c r="AB893" s="742" t="s">
        <v>12</v>
      </c>
      <c r="AC893" s="743"/>
      <c r="AD893" s="744" t="s">
        <v>13</v>
      </c>
      <c r="AE893" s="744"/>
      <c r="AF893" s="745" t="s">
        <v>20</v>
      </c>
      <c r="AG893" s="745" t="s">
        <v>21</v>
      </c>
      <c r="AH893" s="747" t="s">
        <v>27</v>
      </c>
    </row>
    <row r="894" spans="1:34" s="92" customFormat="1" ht="40.9" customHeight="1" thickBot="1">
      <c r="A894" s="737"/>
      <c r="B894" s="737"/>
      <c r="C894" s="739"/>
      <c r="D894" s="739"/>
      <c r="E894" s="739"/>
      <c r="F894" s="741"/>
      <c r="G894" s="739"/>
      <c r="H894" s="26" t="s">
        <v>23</v>
      </c>
      <c r="I894" s="27" t="s">
        <v>24</v>
      </c>
      <c r="J894" s="26" t="s">
        <v>23</v>
      </c>
      <c r="K894" s="27" t="s">
        <v>24</v>
      </c>
      <c r="L894" s="26" t="s">
        <v>23</v>
      </c>
      <c r="M894" s="27" t="s">
        <v>24</v>
      </c>
      <c r="N894" s="26" t="s">
        <v>23</v>
      </c>
      <c r="O894" s="27" t="s">
        <v>24</v>
      </c>
      <c r="P894" s="26" t="s">
        <v>23</v>
      </c>
      <c r="Q894" s="27" t="s">
        <v>24</v>
      </c>
      <c r="R894" s="26" t="s">
        <v>23</v>
      </c>
      <c r="S894" s="27" t="s">
        <v>24</v>
      </c>
      <c r="T894" s="26" t="s">
        <v>23</v>
      </c>
      <c r="U894" s="27" t="s">
        <v>24</v>
      </c>
      <c r="V894" s="26" t="s">
        <v>23</v>
      </c>
      <c r="W894" s="27" t="s">
        <v>24</v>
      </c>
      <c r="X894" s="26" t="s">
        <v>23</v>
      </c>
      <c r="Y894" s="27" t="s">
        <v>24</v>
      </c>
      <c r="Z894" s="26" t="s">
        <v>23</v>
      </c>
      <c r="AA894" s="27" t="s">
        <v>24</v>
      </c>
      <c r="AB894" s="26" t="s">
        <v>23</v>
      </c>
      <c r="AC894" s="27" t="s">
        <v>24</v>
      </c>
      <c r="AD894" s="26" t="s">
        <v>23</v>
      </c>
      <c r="AE894" s="27" t="s">
        <v>24</v>
      </c>
      <c r="AF894" s="746"/>
      <c r="AG894" s="746"/>
      <c r="AH894" s="748"/>
    </row>
    <row r="895" spans="1:34" s="92" customFormat="1" ht="102" customHeight="1">
      <c r="A895" s="929">
        <v>0.15</v>
      </c>
      <c r="B895" s="286" t="s">
        <v>442</v>
      </c>
      <c r="C895" s="287" t="s">
        <v>524</v>
      </c>
      <c r="D895" s="49">
        <v>0.2</v>
      </c>
      <c r="E895" s="288" t="s">
        <v>525</v>
      </c>
      <c r="F895" s="289" t="s">
        <v>526</v>
      </c>
      <c r="G895" s="288" t="s">
        <v>527</v>
      </c>
      <c r="H895" s="290">
        <v>0.16666666666666669</v>
      </c>
      <c r="I895" s="291"/>
      <c r="J895" s="290">
        <v>0.16666666666666669</v>
      </c>
      <c r="K895" s="291"/>
      <c r="L895" s="290">
        <v>0.16666666666666669</v>
      </c>
      <c r="M895" s="291"/>
      <c r="N895" s="290">
        <v>0.16666666666666669</v>
      </c>
      <c r="O895" s="291"/>
      <c r="P895" s="290">
        <v>0.16666666666666669</v>
      </c>
      <c r="Q895" s="291"/>
      <c r="R895" s="290">
        <v>0.16666666666666669</v>
      </c>
      <c r="S895" s="291"/>
      <c r="T895" s="290"/>
      <c r="U895" s="291"/>
      <c r="V895" s="290"/>
      <c r="W895" s="291"/>
      <c r="X895" s="290"/>
      <c r="Y895" s="291"/>
      <c r="Z895" s="290"/>
      <c r="AA895" s="292"/>
      <c r="AB895" s="290"/>
      <c r="AC895" s="291"/>
      <c r="AD895" s="290"/>
      <c r="AE895" s="292"/>
      <c r="AF895" s="81">
        <f>SUM(H895+J895+L895+N895+P895+R895+T895+V895+X895+Z895+AB895+AD895)</f>
        <v>1.0000000000000002</v>
      </c>
      <c r="AG895" s="59">
        <f t="shared" ref="AG895:AG899" si="110">+I895+K895+M895+O895+Q895+S895+U895+W895+Y895+AA895+AC895+AE895</f>
        <v>0</v>
      </c>
      <c r="AH895" s="290"/>
    </row>
    <row r="896" spans="1:34" s="92" customFormat="1" ht="102" customHeight="1">
      <c r="A896" s="930"/>
      <c r="B896" s="293" t="s">
        <v>443</v>
      </c>
      <c r="C896" s="294" t="s">
        <v>528</v>
      </c>
      <c r="D896" s="564">
        <v>0.2</v>
      </c>
      <c r="E896" s="295" t="s">
        <v>529</v>
      </c>
      <c r="F896" s="296" t="s">
        <v>526</v>
      </c>
      <c r="G896" s="295" t="s">
        <v>530</v>
      </c>
      <c r="H896" s="290"/>
      <c r="I896" s="291"/>
      <c r="J896" s="290"/>
      <c r="K896" s="291"/>
      <c r="L896" s="290"/>
      <c r="M896" s="291"/>
      <c r="N896" s="290">
        <v>0.25</v>
      </c>
      <c r="O896" s="291"/>
      <c r="P896" s="290"/>
      <c r="Q896" s="291"/>
      <c r="R896" s="290"/>
      <c r="S896" s="291"/>
      <c r="T896" s="290">
        <v>0.25</v>
      </c>
      <c r="U896" s="291"/>
      <c r="V896" s="290"/>
      <c r="W896" s="291"/>
      <c r="X896" s="290"/>
      <c r="Y896" s="291"/>
      <c r="Z896" s="290">
        <v>0.25</v>
      </c>
      <c r="AA896" s="292"/>
      <c r="AB896" s="290"/>
      <c r="AC896" s="291"/>
      <c r="AD896" s="290">
        <v>0.25</v>
      </c>
      <c r="AE896" s="292"/>
      <c r="AF896" s="81">
        <f>SUM(H896+J896+L896+N896+P896+R896+T896+V896+X896+Z896+AB896+AD896)</f>
        <v>1</v>
      </c>
      <c r="AG896" s="59">
        <f t="shared" si="110"/>
        <v>0</v>
      </c>
      <c r="AH896" s="290"/>
    </row>
    <row r="897" spans="1:34" s="92" customFormat="1" ht="102" customHeight="1">
      <c r="A897" s="930"/>
      <c r="B897" s="297" t="s">
        <v>445</v>
      </c>
      <c r="C897" s="298" t="s">
        <v>531</v>
      </c>
      <c r="D897" s="564">
        <v>0.2</v>
      </c>
      <c r="E897" s="299" t="s">
        <v>532</v>
      </c>
      <c r="F897" s="300" t="s">
        <v>526</v>
      </c>
      <c r="G897" s="299" t="s">
        <v>533</v>
      </c>
      <c r="H897" s="290"/>
      <c r="I897" s="291"/>
      <c r="J897" s="290">
        <v>9.0909090909090912E-2</v>
      </c>
      <c r="K897" s="291"/>
      <c r="L897" s="290">
        <v>9.0909090909090912E-2</v>
      </c>
      <c r="M897" s="291"/>
      <c r="N897" s="290">
        <v>9.0909090909090912E-2</v>
      </c>
      <c r="O897" s="291"/>
      <c r="P897" s="290">
        <v>9.0909090909090912E-2</v>
      </c>
      <c r="Q897" s="291"/>
      <c r="R897" s="290">
        <v>9.0909090909090912E-2</v>
      </c>
      <c r="S897" s="291"/>
      <c r="T897" s="290">
        <v>9.0909090909090912E-2</v>
      </c>
      <c r="U897" s="291"/>
      <c r="V897" s="290">
        <v>9.0909090909090912E-2</v>
      </c>
      <c r="W897" s="291"/>
      <c r="X897" s="290">
        <v>9.0909090909090912E-2</v>
      </c>
      <c r="Y897" s="291"/>
      <c r="Z897" s="290">
        <v>9.0909090909090912E-2</v>
      </c>
      <c r="AA897" s="291"/>
      <c r="AB897" s="290">
        <v>9.0909090909090912E-2</v>
      </c>
      <c r="AC897" s="291"/>
      <c r="AD897" s="290">
        <v>9.0909090909090912E-2</v>
      </c>
      <c r="AE897" s="292"/>
      <c r="AF897" s="81">
        <f>SUM(H897+J897+L897+N897+P897+R897+T897+V897+X897+Z897+AB897+AD897)</f>
        <v>1.0000000000000002</v>
      </c>
      <c r="AG897" s="59">
        <f t="shared" si="110"/>
        <v>0</v>
      </c>
      <c r="AH897" s="290"/>
    </row>
    <row r="898" spans="1:34" s="92" customFormat="1" ht="102" customHeight="1">
      <c r="A898" s="930"/>
      <c r="B898" s="293" t="s">
        <v>444</v>
      </c>
      <c r="C898" s="294" t="s">
        <v>534</v>
      </c>
      <c r="D898" s="564">
        <v>0.2</v>
      </c>
      <c r="E898" s="295" t="s">
        <v>535</v>
      </c>
      <c r="F898" s="296" t="s">
        <v>526</v>
      </c>
      <c r="G898" s="295" t="s">
        <v>536</v>
      </c>
      <c r="H898" s="290"/>
      <c r="I898" s="291"/>
      <c r="J898" s="290"/>
      <c r="K898" s="291"/>
      <c r="L898" s="290"/>
      <c r="M898" s="291"/>
      <c r="N898" s="290">
        <v>0.25</v>
      </c>
      <c r="O898" s="291"/>
      <c r="P898" s="290"/>
      <c r="Q898" s="291"/>
      <c r="R898" s="290"/>
      <c r="S898" s="291"/>
      <c r="T898" s="290">
        <v>0.25</v>
      </c>
      <c r="U898" s="291"/>
      <c r="V898" s="290"/>
      <c r="W898" s="291"/>
      <c r="X898" s="290"/>
      <c r="Y898" s="291"/>
      <c r="Z898" s="290">
        <v>0.25</v>
      </c>
      <c r="AA898" s="292"/>
      <c r="AB898" s="290"/>
      <c r="AC898" s="291"/>
      <c r="AD898" s="290">
        <v>0.25</v>
      </c>
      <c r="AE898" s="292"/>
      <c r="AF898" s="81">
        <f>SUM(H898+J898+L898+N898+P898+R898+T898+V898+X898+Z898+AB898+AD898)</f>
        <v>1</v>
      </c>
      <c r="AG898" s="59">
        <f t="shared" si="110"/>
        <v>0</v>
      </c>
      <c r="AH898" s="290"/>
    </row>
    <row r="899" spans="1:34" s="92" customFormat="1" ht="102" customHeight="1" thickBot="1">
      <c r="A899" s="931"/>
      <c r="B899" s="293" t="s">
        <v>452</v>
      </c>
      <c r="C899" s="294" t="s">
        <v>537</v>
      </c>
      <c r="D899" s="50">
        <v>0.2</v>
      </c>
      <c r="E899" s="295" t="s">
        <v>538</v>
      </c>
      <c r="F899" s="296" t="s">
        <v>526</v>
      </c>
      <c r="G899" s="295" t="s">
        <v>539</v>
      </c>
      <c r="H899" s="290"/>
      <c r="I899" s="291"/>
      <c r="J899" s="290"/>
      <c r="K899" s="291"/>
      <c r="L899" s="290"/>
      <c r="M899" s="291"/>
      <c r="N899" s="290">
        <v>0.25</v>
      </c>
      <c r="O899" s="291"/>
      <c r="P899" s="290"/>
      <c r="Q899" s="291"/>
      <c r="R899" s="290"/>
      <c r="S899" s="291"/>
      <c r="T899" s="290">
        <v>0.25</v>
      </c>
      <c r="U899" s="291"/>
      <c r="V899" s="290"/>
      <c r="W899" s="291"/>
      <c r="X899" s="290"/>
      <c r="Y899" s="291"/>
      <c r="Z899" s="290">
        <v>0.25</v>
      </c>
      <c r="AA899" s="292"/>
      <c r="AB899" s="290"/>
      <c r="AC899" s="291"/>
      <c r="AD899" s="290">
        <v>0.25</v>
      </c>
      <c r="AE899" s="292"/>
      <c r="AF899" s="81">
        <f t="shared" ref="AF899" si="111">+H899+J899+L899+N899+P899+R899+T899+V899+X899+Z899+AB899+AD899</f>
        <v>1</v>
      </c>
      <c r="AG899" s="59">
        <f t="shared" si="110"/>
        <v>0</v>
      </c>
      <c r="AH899" s="290"/>
    </row>
    <row r="900" spans="1:34" s="92" customFormat="1" ht="102" customHeight="1" thickBot="1">
      <c r="A900" s="23"/>
      <c r="B900" s="99"/>
      <c r="C900" s="99"/>
      <c r="D900" s="23"/>
      <c r="E900" s="99"/>
      <c r="F900" s="99"/>
      <c r="G900" s="9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20"/>
      <c r="AG900" s="20"/>
      <c r="AH900" s="24"/>
    </row>
    <row r="901" spans="1:34">
      <c r="A901" s="756" t="s">
        <v>446</v>
      </c>
      <c r="B901" s="757"/>
      <c r="C901" s="758"/>
      <c r="D901" s="759" t="s">
        <v>1004</v>
      </c>
      <c r="E901" s="760"/>
      <c r="F901" s="760"/>
      <c r="G901" s="760"/>
      <c r="H901" s="760"/>
      <c r="I901" s="760"/>
      <c r="J901" s="760"/>
      <c r="K901" s="760"/>
      <c r="L901" s="760"/>
      <c r="M901" s="760"/>
      <c r="N901" s="760"/>
      <c r="O901" s="760"/>
      <c r="P901" s="760"/>
      <c r="Q901" s="760"/>
      <c r="R901" s="760"/>
      <c r="S901" s="760"/>
      <c r="T901" s="760"/>
      <c r="U901" s="760"/>
      <c r="V901" s="760"/>
      <c r="W901" s="760"/>
      <c r="X901" s="760"/>
      <c r="Y901" s="760"/>
      <c r="Z901" s="760"/>
      <c r="AA901" s="760"/>
      <c r="AB901" s="760"/>
      <c r="AC901" s="760"/>
      <c r="AD901" s="760"/>
      <c r="AE901" s="760"/>
      <c r="AF901" s="760"/>
      <c r="AG901" s="760"/>
      <c r="AH901" s="761"/>
    </row>
    <row r="902" spans="1:34" ht="13.5" thickBot="1">
      <c r="A902" s="782" t="s">
        <v>1005</v>
      </c>
      <c r="B902" s="783"/>
      <c r="C902" s="784"/>
      <c r="D902" s="906" t="s">
        <v>1106</v>
      </c>
      <c r="E902" s="907"/>
      <c r="F902" s="907"/>
      <c r="G902" s="907"/>
      <c r="H902" s="907"/>
      <c r="I902" s="907"/>
      <c r="J902" s="907"/>
      <c r="K902" s="907"/>
      <c r="L902" s="907"/>
      <c r="M902" s="907"/>
      <c r="N902" s="907"/>
      <c r="O902" s="907"/>
      <c r="P902" s="907"/>
      <c r="Q902" s="907"/>
      <c r="R902" s="907"/>
      <c r="S902" s="907"/>
      <c r="T902" s="907"/>
      <c r="U902" s="907"/>
      <c r="V902" s="907"/>
      <c r="W902" s="907"/>
      <c r="X902" s="907"/>
      <c r="Y902" s="907"/>
      <c r="Z902" s="907"/>
      <c r="AA902" s="907"/>
      <c r="AB902" s="907"/>
      <c r="AC902" s="907"/>
      <c r="AD902" s="907"/>
      <c r="AE902" s="907"/>
      <c r="AF902" s="907"/>
      <c r="AG902" s="907"/>
      <c r="AH902" s="908"/>
    </row>
    <row r="903" spans="1:34" ht="25.5">
      <c r="A903" s="800" t="s">
        <v>37</v>
      </c>
      <c r="B903" s="802" t="s">
        <v>35</v>
      </c>
      <c r="C903" s="804" t="s">
        <v>31</v>
      </c>
      <c r="D903" s="802" t="s">
        <v>38</v>
      </c>
      <c r="E903" s="802" t="s">
        <v>33</v>
      </c>
      <c r="F903" s="804" t="s">
        <v>40</v>
      </c>
      <c r="G903" s="909" t="s">
        <v>34</v>
      </c>
      <c r="H903" s="914" t="s">
        <v>2</v>
      </c>
      <c r="I903" s="915"/>
      <c r="J903" s="916" t="s">
        <v>3</v>
      </c>
      <c r="K903" s="916"/>
      <c r="L903" s="914" t="s">
        <v>4</v>
      </c>
      <c r="M903" s="915"/>
      <c r="N903" s="917" t="s">
        <v>5</v>
      </c>
      <c r="O903" s="917"/>
      <c r="P903" s="918" t="s">
        <v>6</v>
      </c>
      <c r="Q903" s="919"/>
      <c r="R903" s="917" t="s">
        <v>7</v>
      </c>
      <c r="S903" s="917"/>
      <c r="T903" s="914" t="s">
        <v>8</v>
      </c>
      <c r="U903" s="915"/>
      <c r="V903" s="916" t="s">
        <v>9</v>
      </c>
      <c r="W903" s="916"/>
      <c r="X903" s="914" t="s">
        <v>10</v>
      </c>
      <c r="Y903" s="915"/>
      <c r="Z903" s="917" t="s">
        <v>11</v>
      </c>
      <c r="AA903" s="917"/>
      <c r="AB903" s="918" t="s">
        <v>12</v>
      </c>
      <c r="AC903" s="919"/>
      <c r="AD903" s="918" t="s">
        <v>13</v>
      </c>
      <c r="AE903" s="919"/>
      <c r="AF903" s="227" t="s">
        <v>20</v>
      </c>
      <c r="AG903" s="523" t="s">
        <v>21</v>
      </c>
      <c r="AH903" s="920" t="s">
        <v>27</v>
      </c>
    </row>
    <row r="904" spans="1:34" ht="13.5" thickBot="1">
      <c r="A904" s="801"/>
      <c r="B904" s="803"/>
      <c r="C904" s="805"/>
      <c r="D904" s="803"/>
      <c r="E904" s="803"/>
      <c r="F904" s="805"/>
      <c r="G904" s="910"/>
      <c r="H904" s="477" t="s">
        <v>23</v>
      </c>
      <c r="I904" s="478" t="s">
        <v>24</v>
      </c>
      <c r="J904" s="477" t="s">
        <v>23</v>
      </c>
      <c r="K904" s="478" t="s">
        <v>24</v>
      </c>
      <c r="L904" s="477" t="s">
        <v>23</v>
      </c>
      <c r="M904" s="478" t="s">
        <v>24</v>
      </c>
      <c r="N904" s="479" t="s">
        <v>23</v>
      </c>
      <c r="O904" s="480" t="s">
        <v>24</v>
      </c>
      <c r="P904" s="479" t="s">
        <v>23</v>
      </c>
      <c r="Q904" s="480" t="s">
        <v>24</v>
      </c>
      <c r="R904" s="479" t="s">
        <v>23</v>
      </c>
      <c r="S904" s="480" t="s">
        <v>24</v>
      </c>
      <c r="T904" s="477" t="s">
        <v>23</v>
      </c>
      <c r="U904" s="478" t="s">
        <v>24</v>
      </c>
      <c r="V904" s="477" t="s">
        <v>23</v>
      </c>
      <c r="W904" s="478" t="s">
        <v>24</v>
      </c>
      <c r="X904" s="477" t="s">
        <v>23</v>
      </c>
      <c r="Y904" s="478" t="s">
        <v>24</v>
      </c>
      <c r="Z904" s="479" t="s">
        <v>23</v>
      </c>
      <c r="AA904" s="480" t="s">
        <v>24</v>
      </c>
      <c r="AB904" s="479" t="s">
        <v>23</v>
      </c>
      <c r="AC904" s="480" t="s">
        <v>24</v>
      </c>
      <c r="AD904" s="479" t="s">
        <v>23</v>
      </c>
      <c r="AE904" s="480" t="s">
        <v>24</v>
      </c>
      <c r="AF904" s="477" t="s">
        <v>23</v>
      </c>
      <c r="AG904" s="524" t="s">
        <v>24</v>
      </c>
      <c r="AH904" s="921"/>
    </row>
    <row r="905" spans="1:34" ht="192" thickBot="1">
      <c r="A905" s="533">
        <v>0.15</v>
      </c>
      <c r="B905" s="557" t="s">
        <v>447</v>
      </c>
      <c r="C905" s="534" t="s">
        <v>1107</v>
      </c>
      <c r="D905" s="535">
        <v>1</v>
      </c>
      <c r="E905" s="536" t="s">
        <v>1108</v>
      </c>
      <c r="F905" s="537" t="s">
        <v>526</v>
      </c>
      <c r="G905" s="538" t="s">
        <v>1109</v>
      </c>
      <c r="H905" s="539">
        <v>0.33329999999999999</v>
      </c>
      <c r="I905" s="540"/>
      <c r="J905" s="541">
        <v>0.33329999999999999</v>
      </c>
      <c r="K905" s="540"/>
      <c r="L905" s="541">
        <v>0.33329999999999999</v>
      </c>
      <c r="M905" s="540"/>
      <c r="N905" s="541"/>
      <c r="O905" s="540"/>
      <c r="P905" s="541"/>
      <c r="Q905" s="540"/>
      <c r="R905" s="541"/>
      <c r="S905" s="540"/>
      <c r="T905" s="541"/>
      <c r="U905" s="540"/>
      <c r="V905" s="541"/>
      <c r="W905" s="540"/>
      <c r="X905" s="541"/>
      <c r="Y905" s="540"/>
      <c r="Z905" s="541"/>
      <c r="AA905" s="540"/>
      <c r="AB905" s="541"/>
      <c r="AC905" s="540"/>
      <c r="AD905" s="541"/>
      <c r="AE905" s="540"/>
      <c r="AF905" s="541">
        <f>SUM(H905+J905+L905+N905+P905+R905+T905+V905+X905+Z905+AB905+AD905)</f>
        <v>0.99990000000000001</v>
      </c>
      <c r="AG905" s="542">
        <f>+I905+K905+M905+O905+Q905+S905+U905+W905+Y905+AA905+AE905</f>
        <v>0</v>
      </c>
      <c r="AH905" s="713"/>
    </row>
    <row r="907" spans="1:34" s="92" customFormat="1" ht="102" customHeight="1" thickBot="1">
      <c r="A907" s="23">
        <f>+A905+A895+A884+A876+A856</f>
        <v>1</v>
      </c>
      <c r="B907" s="99"/>
      <c r="C907" s="99"/>
      <c r="D907" s="23"/>
      <c r="E907" s="99"/>
      <c r="F907" s="99"/>
      <c r="G907" s="9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20"/>
      <c r="AG907" s="20"/>
      <c r="AH907" s="24"/>
    </row>
    <row r="908" spans="1:34" s="2" customFormat="1" ht="65.25" customHeight="1" thickBot="1">
      <c r="A908" s="820"/>
      <c r="B908" s="821"/>
      <c r="C908" s="826" t="s">
        <v>41</v>
      </c>
      <c r="D908" s="827"/>
      <c r="E908" s="827"/>
      <c r="F908" s="827"/>
      <c r="G908" s="827"/>
      <c r="H908" s="827"/>
      <c r="I908" s="827"/>
      <c r="J908" s="827"/>
      <c r="K908" s="827"/>
      <c r="L908" s="827"/>
      <c r="M908" s="827"/>
      <c r="N908" s="827"/>
      <c r="O908" s="827"/>
      <c r="P908" s="827"/>
      <c r="Q908" s="827"/>
      <c r="R908" s="827"/>
      <c r="S908" s="827"/>
      <c r="T908" s="827"/>
      <c r="U908" s="827"/>
      <c r="V908" s="827"/>
      <c r="W908" s="827"/>
      <c r="X908" s="827"/>
      <c r="Y908" s="827"/>
      <c r="Z908" s="827"/>
      <c r="AA908" s="827"/>
      <c r="AB908" s="827"/>
      <c r="AC908" s="827"/>
      <c r="AD908" s="827"/>
      <c r="AE908" s="827"/>
      <c r="AF908" s="827"/>
      <c r="AG908" s="827"/>
      <c r="AH908" s="828"/>
    </row>
    <row r="909" spans="1:34" s="2" customFormat="1" ht="17.25" customHeight="1" thickBot="1">
      <c r="A909" s="822"/>
      <c r="B909" s="823"/>
      <c r="C909" s="650" t="s">
        <v>30</v>
      </c>
      <c r="D909" s="14"/>
      <c r="E909" s="653"/>
      <c r="F909" s="654"/>
      <c r="G909" s="654"/>
      <c r="H909" s="14"/>
      <c r="I909" s="15"/>
      <c r="J909" s="16"/>
      <c r="K909" s="16"/>
      <c r="L909" s="16"/>
      <c r="M909" s="16"/>
      <c r="N909" s="16"/>
      <c r="O909" s="16"/>
      <c r="P909" s="16"/>
      <c r="Q909" s="16"/>
      <c r="R909" s="16"/>
      <c r="S909" s="17"/>
      <c r="T909" s="829" t="s">
        <v>39</v>
      </c>
      <c r="U909" s="830"/>
      <c r="V909" s="830"/>
      <c r="W909" s="830"/>
      <c r="X909" s="830"/>
      <c r="Y909" s="830"/>
      <c r="Z909" s="830"/>
      <c r="AA909" s="830"/>
      <c r="AB909" s="830"/>
      <c r="AC909" s="830"/>
      <c r="AD909" s="830"/>
      <c r="AE909" s="830"/>
      <c r="AF909" s="830"/>
      <c r="AG909" s="830"/>
      <c r="AH909" s="831"/>
    </row>
    <row r="910" spans="1:34" s="2" customFormat="1" ht="15" customHeight="1" thickBot="1">
      <c r="A910" s="824"/>
      <c r="B910" s="825"/>
      <c r="C910" s="829" t="s">
        <v>36</v>
      </c>
      <c r="D910" s="830"/>
      <c r="E910" s="830"/>
      <c r="F910" s="830"/>
      <c r="G910" s="830"/>
      <c r="H910" s="830"/>
      <c r="I910" s="830"/>
      <c r="J910" s="830"/>
      <c r="K910" s="830"/>
      <c r="L910" s="830"/>
      <c r="M910" s="830"/>
      <c r="N910" s="830"/>
      <c r="O910" s="830"/>
      <c r="P910" s="830"/>
      <c r="Q910" s="830"/>
      <c r="R910" s="830"/>
      <c r="S910" s="830"/>
      <c r="T910" s="830"/>
      <c r="U910" s="830"/>
      <c r="V910" s="830"/>
      <c r="W910" s="830"/>
      <c r="X910" s="830"/>
      <c r="Y910" s="830"/>
      <c r="Z910" s="830"/>
      <c r="AA910" s="830"/>
      <c r="AB910" s="830"/>
      <c r="AC910" s="830"/>
      <c r="AD910" s="830"/>
      <c r="AE910" s="830"/>
      <c r="AF910" s="830"/>
      <c r="AG910" s="830"/>
      <c r="AH910" s="831"/>
    </row>
    <row r="911" spans="1:34" s="8" customFormat="1" ht="27" customHeight="1" thickBot="1">
      <c r="A911" s="6"/>
      <c r="B911" s="6"/>
      <c r="C911" s="651"/>
      <c r="D911" s="6"/>
      <c r="E911" s="651"/>
      <c r="F911" s="655"/>
      <c r="G911" s="655"/>
      <c r="H911" s="7"/>
      <c r="I911" s="7"/>
      <c r="J911" s="7"/>
      <c r="K911" s="7"/>
      <c r="AH911" s="689"/>
    </row>
    <row r="912" spans="1:34" s="8" customFormat="1" ht="15">
      <c r="A912" s="832" t="s">
        <v>29</v>
      </c>
      <c r="B912" s="833"/>
      <c r="C912" s="834" t="s">
        <v>14</v>
      </c>
      <c r="D912" s="835"/>
      <c r="E912" s="835"/>
      <c r="F912" s="835"/>
      <c r="G912" s="835"/>
      <c r="H912" s="835"/>
      <c r="I912" s="836"/>
      <c r="J912" s="1025" t="s">
        <v>865</v>
      </c>
      <c r="K912" s="1026"/>
      <c r="L912" s="1026"/>
      <c r="M912" s="1026"/>
      <c r="N912" s="1026"/>
      <c r="O912" s="1026"/>
      <c r="P912" s="1026"/>
      <c r="Q912" s="1026"/>
      <c r="R912" s="1026"/>
      <c r="S912" s="1026"/>
      <c r="T912" s="1026"/>
      <c r="U912" s="1026"/>
      <c r="V912" s="1026"/>
      <c r="W912" s="1026"/>
      <c r="X912" s="1026"/>
      <c r="Y912" s="1026"/>
      <c r="Z912" s="1026"/>
      <c r="AA912" s="1026"/>
      <c r="AB912" s="1026"/>
      <c r="AC912" s="1026"/>
      <c r="AD912" s="1026"/>
      <c r="AE912" s="1026"/>
      <c r="AF912" s="1026"/>
      <c r="AG912" s="1026"/>
      <c r="AH912" s="1027"/>
    </row>
    <row r="913" spans="1:34" s="8" customFormat="1" ht="15">
      <c r="A913" s="840">
        <v>-2015</v>
      </c>
      <c r="B913" s="841"/>
      <c r="C913" s="844" t="s">
        <v>0</v>
      </c>
      <c r="D913" s="845"/>
      <c r="E913" s="845"/>
      <c r="F913" s="845"/>
      <c r="G913" s="845"/>
      <c r="H913" s="845"/>
      <c r="I913" s="846"/>
      <c r="J913" s="1028" t="s">
        <v>866</v>
      </c>
      <c r="K913" s="1029"/>
      <c r="L913" s="1029"/>
      <c r="M913" s="1029"/>
      <c r="N913" s="1029"/>
      <c r="O913" s="1029"/>
      <c r="P913" s="1029"/>
      <c r="Q913" s="1029"/>
      <c r="R913" s="1029"/>
      <c r="S913" s="1029"/>
      <c r="T913" s="1029"/>
      <c r="U913" s="1029"/>
      <c r="V913" s="1029"/>
      <c r="W913" s="1029"/>
      <c r="X913" s="1029"/>
      <c r="Y913" s="1029"/>
      <c r="Z913" s="1029"/>
      <c r="AA913" s="1029"/>
      <c r="AB913" s="1029"/>
      <c r="AC913" s="1029"/>
      <c r="AD913" s="1029"/>
      <c r="AE913" s="1029"/>
      <c r="AF913" s="1029"/>
      <c r="AG913" s="1029"/>
      <c r="AH913" s="1030"/>
    </row>
    <row r="914" spans="1:34" s="8" customFormat="1" ht="15.75" thickBot="1">
      <c r="A914" s="842"/>
      <c r="B914" s="843"/>
      <c r="C914" s="850" t="s">
        <v>1</v>
      </c>
      <c r="D914" s="851"/>
      <c r="E914" s="851"/>
      <c r="F914" s="851"/>
      <c r="G914" s="851"/>
      <c r="H914" s="851"/>
      <c r="I914" s="852"/>
      <c r="J914" s="1031" t="s">
        <v>867</v>
      </c>
      <c r="K914" s="1032"/>
      <c r="L914" s="1032"/>
      <c r="M914" s="1032"/>
      <c r="N914" s="1032"/>
      <c r="O914" s="1032"/>
      <c r="P914" s="1032"/>
      <c r="Q914" s="1032"/>
      <c r="R914" s="1032"/>
      <c r="S914" s="1032"/>
      <c r="T914" s="1032"/>
      <c r="U914" s="1032"/>
      <c r="V914" s="1032"/>
      <c r="W914" s="1032"/>
      <c r="X914" s="1032"/>
      <c r="Y914" s="1032"/>
      <c r="Z914" s="1032"/>
      <c r="AA914" s="1032"/>
      <c r="AB914" s="1032"/>
      <c r="AC914" s="1032"/>
      <c r="AD914" s="1032"/>
      <c r="AE914" s="1032"/>
      <c r="AF914" s="1032"/>
      <c r="AG914" s="1032"/>
      <c r="AH914" s="1033"/>
    </row>
    <row r="915" spans="1:34" s="9" customFormat="1" ht="25.5" customHeight="1" thickBot="1">
      <c r="C915" s="78"/>
      <c r="E915" s="78"/>
      <c r="F915" s="78"/>
      <c r="G915" s="78"/>
      <c r="AH915" s="581"/>
    </row>
    <row r="916" spans="1:34" s="8" customFormat="1" ht="15.75" customHeight="1" thickBot="1">
      <c r="A916" s="856" t="s">
        <v>26</v>
      </c>
      <c r="B916" s="859" t="s">
        <v>19</v>
      </c>
      <c r="C916" s="860"/>
      <c r="D916" s="1034" t="s">
        <v>868</v>
      </c>
      <c r="E916" s="1035"/>
      <c r="F916" s="1035"/>
      <c r="G916" s="1035"/>
      <c r="H916" s="1035"/>
      <c r="I916" s="1035"/>
      <c r="J916" s="1035"/>
      <c r="K916" s="1035"/>
      <c r="L916" s="1035"/>
      <c r="M916" s="1035"/>
      <c r="N916" s="1035"/>
      <c r="O916" s="1035"/>
      <c r="P916" s="1035"/>
      <c r="Q916" s="1035"/>
      <c r="R916" s="1035"/>
      <c r="S916" s="1036"/>
      <c r="T916" s="864" t="s">
        <v>25</v>
      </c>
      <c r="U916" s="865"/>
      <c r="V916" s="866"/>
      <c r="W916" s="873" t="s">
        <v>28</v>
      </c>
      <c r="X916" s="874"/>
      <c r="Y916" s="1017" t="s">
        <v>869</v>
      </c>
      <c r="Z916" s="1017"/>
      <c r="AA916" s="1017"/>
      <c r="AB916" s="1017"/>
      <c r="AC916" s="1017"/>
      <c r="AD916" s="1017"/>
      <c r="AE916" s="1017"/>
      <c r="AF916" s="1017"/>
      <c r="AG916" s="1017"/>
      <c r="AH916" s="1017"/>
    </row>
    <row r="917" spans="1:34" s="8" customFormat="1" ht="15.75" customHeight="1">
      <c r="A917" s="857"/>
      <c r="B917" s="883" t="s">
        <v>15</v>
      </c>
      <c r="C917" s="884"/>
      <c r="D917" s="1018" t="s">
        <v>870</v>
      </c>
      <c r="E917" s="1019"/>
      <c r="F917" s="1019"/>
      <c r="G917" s="1019"/>
      <c r="H917" s="1019"/>
      <c r="I917" s="1019"/>
      <c r="J917" s="1019"/>
      <c r="K917" s="1019"/>
      <c r="L917" s="1019"/>
      <c r="M917" s="1019"/>
      <c r="N917" s="1019"/>
      <c r="O917" s="1019"/>
      <c r="P917" s="1019"/>
      <c r="Q917" s="1019"/>
      <c r="R917" s="1019"/>
      <c r="S917" s="1020"/>
      <c r="T917" s="867"/>
      <c r="U917" s="868"/>
      <c r="V917" s="869"/>
      <c r="W917" s="875"/>
      <c r="X917" s="876"/>
      <c r="Y917" s="1017"/>
      <c r="Z917" s="1017"/>
      <c r="AA917" s="1017"/>
      <c r="AB917" s="1017"/>
      <c r="AC917" s="1017"/>
      <c r="AD917" s="1017"/>
      <c r="AE917" s="1017"/>
      <c r="AF917" s="1017"/>
      <c r="AG917" s="1017"/>
      <c r="AH917" s="1017"/>
    </row>
    <row r="918" spans="1:34" s="8" customFormat="1" ht="15.75" customHeight="1" thickBot="1">
      <c r="A918" s="857"/>
      <c r="B918" s="883" t="s">
        <v>16</v>
      </c>
      <c r="C918" s="884"/>
      <c r="D918" s="1018" t="s">
        <v>871</v>
      </c>
      <c r="E918" s="1019"/>
      <c r="F918" s="1019"/>
      <c r="G918" s="1019"/>
      <c r="H918" s="1019"/>
      <c r="I918" s="1019"/>
      <c r="J918" s="1019"/>
      <c r="K918" s="1019"/>
      <c r="L918" s="1019"/>
      <c r="M918" s="1019"/>
      <c r="N918" s="1019"/>
      <c r="O918" s="1019"/>
      <c r="P918" s="1019"/>
      <c r="Q918" s="1019"/>
      <c r="R918" s="1019"/>
      <c r="S918" s="1020"/>
      <c r="T918" s="867"/>
      <c r="U918" s="868"/>
      <c r="V918" s="869"/>
      <c r="W918" s="888" t="s">
        <v>17</v>
      </c>
      <c r="X918" s="889"/>
      <c r="Y918" s="1021" t="s">
        <v>872</v>
      </c>
      <c r="Z918" s="1021"/>
      <c r="AA918" s="1021"/>
      <c r="AB918" s="1021"/>
      <c r="AC918" s="1021"/>
      <c r="AD918" s="1021"/>
      <c r="AE918" s="1021"/>
      <c r="AF918" s="1021"/>
      <c r="AG918" s="1021"/>
      <c r="AH918" s="1021"/>
    </row>
    <row r="919" spans="1:34" s="8" customFormat="1" ht="15.75" customHeight="1" thickBot="1">
      <c r="A919" s="858"/>
      <c r="B919" s="898" t="s">
        <v>18</v>
      </c>
      <c r="C919" s="899"/>
      <c r="D919" s="1022" t="s">
        <v>547</v>
      </c>
      <c r="E919" s="1023"/>
      <c r="F919" s="1023"/>
      <c r="G919" s="1023"/>
      <c r="H919" s="1023"/>
      <c r="I919" s="1023"/>
      <c r="J919" s="1023"/>
      <c r="K919" s="1023"/>
      <c r="L919" s="1023"/>
      <c r="M919" s="1023"/>
      <c r="N919" s="1023"/>
      <c r="O919" s="1023"/>
      <c r="P919" s="1023"/>
      <c r="Q919" s="1023"/>
      <c r="R919" s="1023"/>
      <c r="S919" s="1024"/>
      <c r="T919" s="870"/>
      <c r="U919" s="871"/>
      <c r="V919" s="872"/>
      <c r="W919" s="890"/>
      <c r="X919" s="891"/>
      <c r="Y919" s="1021"/>
      <c r="Z919" s="1021"/>
      <c r="AA919" s="1021"/>
      <c r="AB919" s="1021"/>
      <c r="AC919" s="1021"/>
      <c r="AD919" s="1021"/>
      <c r="AE919" s="1021"/>
      <c r="AF919" s="1021"/>
      <c r="AG919" s="1021"/>
      <c r="AH919" s="1021"/>
    </row>
    <row r="920" spans="1:34" s="92" customFormat="1" ht="45.75" customHeight="1" thickBot="1">
      <c r="A920" s="23"/>
      <c r="B920" s="99"/>
      <c r="C920" s="99"/>
      <c r="D920" s="23"/>
      <c r="E920" s="99"/>
      <c r="F920" s="99"/>
      <c r="G920" s="9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20"/>
      <c r="AG920" s="20"/>
      <c r="AH920" s="24"/>
    </row>
    <row r="921" spans="1:34" s="9" customFormat="1" ht="15.75" customHeight="1">
      <c r="A921" s="727" t="s">
        <v>183</v>
      </c>
      <c r="B921" s="728"/>
      <c r="C921" s="729"/>
      <c r="D921" s="727" t="s">
        <v>873</v>
      </c>
      <c r="E921" s="728"/>
      <c r="F921" s="728"/>
      <c r="G921" s="728"/>
      <c r="H921" s="728"/>
      <c r="I921" s="728"/>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673"/>
    </row>
    <row r="922" spans="1:34" s="9" customFormat="1" ht="15.75" customHeight="1" thickBot="1">
      <c r="A922" s="733" t="s">
        <v>22</v>
      </c>
      <c r="B922" s="734"/>
      <c r="C922" s="735"/>
      <c r="D922" s="725" t="s">
        <v>874</v>
      </c>
      <c r="E922" s="726"/>
      <c r="F922" s="726"/>
      <c r="G922" s="726"/>
      <c r="H922" s="726"/>
      <c r="I922" s="726"/>
      <c r="J922" s="726"/>
      <c r="K922" s="726"/>
      <c r="L922" s="726"/>
      <c r="M922" s="726"/>
      <c r="N922" s="726"/>
      <c r="O922" s="726"/>
      <c r="P922" s="726"/>
      <c r="Q922" s="726"/>
      <c r="R922" s="726"/>
      <c r="S922" s="726"/>
      <c r="T922" s="726"/>
      <c r="U922" s="726"/>
      <c r="V922" s="726"/>
      <c r="W922" s="726"/>
      <c r="X922" s="726"/>
      <c r="Y922" s="726"/>
      <c r="Z922" s="726"/>
      <c r="AA922" s="726"/>
      <c r="AB922" s="13"/>
      <c r="AC922" s="13"/>
      <c r="AD922" s="13"/>
      <c r="AE922" s="13"/>
      <c r="AF922" s="13"/>
      <c r="AG922" s="13"/>
      <c r="AH922" s="690"/>
    </row>
    <row r="923" spans="1:34" s="78" customFormat="1" ht="13.5" customHeight="1" thickBot="1">
      <c r="A923" s="737" t="s">
        <v>37</v>
      </c>
      <c r="B923" s="737" t="s">
        <v>35</v>
      </c>
      <c r="C923" s="738" t="s">
        <v>31</v>
      </c>
      <c r="D923" s="738" t="s">
        <v>32</v>
      </c>
      <c r="E923" s="738" t="s">
        <v>33</v>
      </c>
      <c r="F923" s="740" t="s">
        <v>40</v>
      </c>
      <c r="G923" s="738" t="s">
        <v>34</v>
      </c>
      <c r="H923" s="742" t="s">
        <v>2</v>
      </c>
      <c r="I923" s="743"/>
      <c r="J923" s="744" t="s">
        <v>3</v>
      </c>
      <c r="K923" s="744"/>
      <c r="L923" s="742" t="s">
        <v>4</v>
      </c>
      <c r="M923" s="743"/>
      <c r="N923" s="744" t="s">
        <v>5</v>
      </c>
      <c r="O923" s="744"/>
      <c r="P923" s="742" t="s">
        <v>6</v>
      </c>
      <c r="Q923" s="743"/>
      <c r="R923" s="744" t="s">
        <v>7</v>
      </c>
      <c r="S923" s="744"/>
      <c r="T923" s="742" t="s">
        <v>8</v>
      </c>
      <c r="U923" s="743"/>
      <c r="V923" s="744" t="s">
        <v>9</v>
      </c>
      <c r="W923" s="744"/>
      <c r="X923" s="742" t="s">
        <v>10</v>
      </c>
      <c r="Y923" s="743"/>
      <c r="Z923" s="744" t="s">
        <v>11</v>
      </c>
      <c r="AA923" s="744"/>
      <c r="AB923" s="742" t="s">
        <v>12</v>
      </c>
      <c r="AC923" s="743"/>
      <c r="AD923" s="744" t="s">
        <v>13</v>
      </c>
      <c r="AE923" s="743"/>
      <c r="AF923" s="745" t="s">
        <v>20</v>
      </c>
      <c r="AG923" s="745" t="s">
        <v>21</v>
      </c>
      <c r="AH923" s="747" t="s">
        <v>27</v>
      </c>
    </row>
    <row r="924" spans="1:34" s="78" customFormat="1" ht="25.5" customHeight="1" thickBot="1">
      <c r="A924" s="737"/>
      <c r="B924" s="737"/>
      <c r="C924" s="739"/>
      <c r="D924" s="739"/>
      <c r="E924" s="739"/>
      <c r="F924" s="741"/>
      <c r="G924" s="739"/>
      <c r="H924" s="4" t="s">
        <v>23</v>
      </c>
      <c r="I924" s="5" t="s">
        <v>24</v>
      </c>
      <c r="J924" s="4" t="s">
        <v>23</v>
      </c>
      <c r="K924" s="5" t="s">
        <v>24</v>
      </c>
      <c r="L924" s="4" t="s">
        <v>23</v>
      </c>
      <c r="M924" s="5" t="s">
        <v>24</v>
      </c>
      <c r="N924" s="4" t="s">
        <v>23</v>
      </c>
      <c r="O924" s="5" t="s">
        <v>24</v>
      </c>
      <c r="P924" s="4" t="s">
        <v>23</v>
      </c>
      <c r="Q924" s="5" t="s">
        <v>24</v>
      </c>
      <c r="R924" s="4" t="s">
        <v>23</v>
      </c>
      <c r="S924" s="5" t="s">
        <v>24</v>
      </c>
      <c r="T924" s="4" t="s">
        <v>23</v>
      </c>
      <c r="U924" s="5" t="s">
        <v>24</v>
      </c>
      <c r="V924" s="4" t="s">
        <v>23</v>
      </c>
      <c r="W924" s="5" t="s">
        <v>24</v>
      </c>
      <c r="X924" s="4" t="s">
        <v>23</v>
      </c>
      <c r="Y924" s="5" t="s">
        <v>24</v>
      </c>
      <c r="Z924" s="4" t="s">
        <v>23</v>
      </c>
      <c r="AA924" s="5" t="s">
        <v>24</v>
      </c>
      <c r="AB924" s="4" t="s">
        <v>23</v>
      </c>
      <c r="AC924" s="5" t="s">
        <v>24</v>
      </c>
      <c r="AD924" s="4" t="s">
        <v>23</v>
      </c>
      <c r="AE924" s="5" t="s">
        <v>24</v>
      </c>
      <c r="AF924" s="746"/>
      <c r="AG924" s="746"/>
      <c r="AH924" s="748"/>
    </row>
    <row r="925" spans="1:34" s="78" customFormat="1" ht="36.75" customHeight="1" thickBot="1">
      <c r="A925" s="1014">
        <v>0.3</v>
      </c>
      <c r="B925" s="211" t="s">
        <v>471</v>
      </c>
      <c r="C925" s="439" t="s">
        <v>875</v>
      </c>
      <c r="D925" s="49">
        <v>0.1</v>
      </c>
      <c r="E925" s="172" t="s">
        <v>876</v>
      </c>
      <c r="F925" s="440" t="s">
        <v>877</v>
      </c>
      <c r="G925" s="332" t="s">
        <v>878</v>
      </c>
      <c r="H925" s="252">
        <v>0.2</v>
      </c>
      <c r="I925" s="253"/>
      <c r="J925" s="252">
        <v>0.8</v>
      </c>
      <c r="K925" s="254"/>
      <c r="L925" s="255"/>
      <c r="M925" s="253"/>
      <c r="N925" s="252"/>
      <c r="O925" s="254"/>
      <c r="P925" s="255"/>
      <c r="Q925" s="253"/>
      <c r="R925" s="252"/>
      <c r="S925" s="254"/>
      <c r="T925" s="255"/>
      <c r="U925" s="253"/>
      <c r="V925" s="255"/>
      <c r="W925" s="253"/>
      <c r="X925" s="255"/>
      <c r="Y925" s="253"/>
      <c r="Z925" s="255"/>
      <c r="AA925" s="257"/>
      <c r="AB925" s="255"/>
      <c r="AC925" s="253"/>
      <c r="AD925" s="255"/>
      <c r="AE925" s="441"/>
      <c r="AF925" s="316">
        <f t="shared" ref="AF925:AG930" si="112">+H925+J925+L925+N925+P925+R925+T925+V925+X925+Z925+AB925+AD925</f>
        <v>1</v>
      </c>
      <c r="AG925" s="317">
        <f t="shared" si="112"/>
        <v>0</v>
      </c>
      <c r="AH925" s="698"/>
    </row>
    <row r="926" spans="1:34" s="78" customFormat="1" ht="36.75" customHeight="1" thickBot="1">
      <c r="A926" s="1015"/>
      <c r="B926" s="570" t="s">
        <v>430</v>
      </c>
      <c r="C926" s="309" t="s">
        <v>879</v>
      </c>
      <c r="D926" s="232">
        <v>0.1</v>
      </c>
      <c r="E926" s="173" t="s">
        <v>880</v>
      </c>
      <c r="F926" s="442" t="s">
        <v>877</v>
      </c>
      <c r="G926" s="30" t="s">
        <v>881</v>
      </c>
      <c r="H926" s="252"/>
      <c r="I926" s="253"/>
      <c r="J926" s="252">
        <v>0.4</v>
      </c>
      <c r="K926" s="254"/>
      <c r="L926" s="255">
        <v>0.6</v>
      </c>
      <c r="M926" s="253"/>
      <c r="N926" s="252"/>
      <c r="O926" s="254"/>
      <c r="P926" s="255"/>
      <c r="Q926" s="253"/>
      <c r="R926" s="252"/>
      <c r="S926" s="254"/>
      <c r="T926" s="255"/>
      <c r="U926" s="253"/>
      <c r="V926" s="255"/>
      <c r="W926" s="253"/>
      <c r="X926" s="255"/>
      <c r="Y926" s="253"/>
      <c r="Z926" s="255"/>
      <c r="AA926" s="257"/>
      <c r="AB926" s="255"/>
      <c r="AC926" s="253"/>
      <c r="AD926" s="255"/>
      <c r="AE926" s="437"/>
      <c r="AF926" s="258">
        <f t="shared" si="112"/>
        <v>1</v>
      </c>
      <c r="AG926" s="259">
        <f t="shared" si="112"/>
        <v>0</v>
      </c>
      <c r="AH926" s="699"/>
    </row>
    <row r="927" spans="1:34" s="78" customFormat="1" ht="36.75" customHeight="1" thickBot="1">
      <c r="A927" s="1015"/>
      <c r="B927" s="570" t="s">
        <v>431</v>
      </c>
      <c r="C927" s="309" t="s">
        <v>882</v>
      </c>
      <c r="D927" s="232">
        <v>0.2</v>
      </c>
      <c r="E927" s="173" t="s">
        <v>883</v>
      </c>
      <c r="F927" s="442" t="s">
        <v>877</v>
      </c>
      <c r="G927" s="30" t="s">
        <v>884</v>
      </c>
      <c r="H927" s="252"/>
      <c r="I927" s="253"/>
      <c r="J927" s="252"/>
      <c r="K927" s="254"/>
      <c r="L927" s="255">
        <v>0.5</v>
      </c>
      <c r="M927" s="253"/>
      <c r="N927" s="252">
        <v>0.5</v>
      </c>
      <c r="O927" s="254"/>
      <c r="P927" s="255"/>
      <c r="Q927" s="253"/>
      <c r="R927" s="252"/>
      <c r="S927" s="254"/>
      <c r="T927" s="255"/>
      <c r="U927" s="253"/>
      <c r="V927" s="255"/>
      <c r="W927" s="253"/>
      <c r="X927" s="255"/>
      <c r="Y927" s="253"/>
      <c r="Z927" s="255"/>
      <c r="AA927" s="257"/>
      <c r="AB927" s="255"/>
      <c r="AC927" s="253"/>
      <c r="AD927" s="255"/>
      <c r="AE927" s="437"/>
      <c r="AF927" s="258">
        <f t="shared" si="112"/>
        <v>1</v>
      </c>
      <c r="AG927" s="259">
        <f t="shared" si="112"/>
        <v>0</v>
      </c>
      <c r="AH927" s="699"/>
    </row>
    <row r="928" spans="1:34" s="78" customFormat="1" ht="36.75" customHeight="1" thickBot="1">
      <c r="A928" s="1015"/>
      <c r="B928" s="570" t="s">
        <v>432</v>
      </c>
      <c r="C928" s="309" t="s">
        <v>885</v>
      </c>
      <c r="D928" s="232">
        <v>0.3</v>
      </c>
      <c r="E928" s="173" t="s">
        <v>886</v>
      </c>
      <c r="F928" s="442" t="s">
        <v>877</v>
      </c>
      <c r="G928" s="30" t="s">
        <v>887</v>
      </c>
      <c r="H928" s="252"/>
      <c r="I928" s="253"/>
      <c r="J928" s="252"/>
      <c r="K928" s="254"/>
      <c r="L928" s="255"/>
      <c r="M928" s="253"/>
      <c r="N928" s="252">
        <v>0.6</v>
      </c>
      <c r="O928" s="254"/>
      <c r="P928" s="255">
        <v>0.4</v>
      </c>
      <c r="Q928" s="253"/>
      <c r="R928" s="252"/>
      <c r="S928" s="254"/>
      <c r="T928" s="255"/>
      <c r="U928" s="253"/>
      <c r="V928" s="255"/>
      <c r="W928" s="253"/>
      <c r="X928" s="255"/>
      <c r="Y928" s="253"/>
      <c r="Z928" s="255"/>
      <c r="AA928" s="257"/>
      <c r="AB928" s="255"/>
      <c r="AC928" s="253"/>
      <c r="AD928" s="255"/>
      <c r="AE928" s="437"/>
      <c r="AF928" s="258">
        <f t="shared" si="112"/>
        <v>1</v>
      </c>
      <c r="AG928" s="259">
        <f t="shared" si="112"/>
        <v>0</v>
      </c>
      <c r="AH928" s="699"/>
    </row>
    <row r="929" spans="1:34" s="78" customFormat="1" ht="36.75" customHeight="1" thickBot="1">
      <c r="A929" s="1015"/>
      <c r="B929" s="570" t="s">
        <v>433</v>
      </c>
      <c r="C929" s="309" t="s">
        <v>888</v>
      </c>
      <c r="D929" s="232">
        <v>0.1</v>
      </c>
      <c r="E929" s="173" t="s">
        <v>889</v>
      </c>
      <c r="F929" s="442" t="s">
        <v>877</v>
      </c>
      <c r="G929" s="30" t="s">
        <v>890</v>
      </c>
      <c r="H929" s="252"/>
      <c r="I929" s="253"/>
      <c r="J929" s="252"/>
      <c r="K929" s="254"/>
      <c r="L929" s="255"/>
      <c r="M929" s="253"/>
      <c r="N929" s="252"/>
      <c r="O929" s="254"/>
      <c r="P929" s="255">
        <v>0.5</v>
      </c>
      <c r="Q929" s="253"/>
      <c r="R929" s="252">
        <v>0.5</v>
      </c>
      <c r="S929" s="254"/>
      <c r="T929" s="255"/>
      <c r="U929" s="253"/>
      <c r="V929" s="255"/>
      <c r="W929" s="253"/>
      <c r="X929" s="255"/>
      <c r="Y929" s="253"/>
      <c r="Z929" s="255"/>
      <c r="AA929" s="257"/>
      <c r="AB929" s="255"/>
      <c r="AC929" s="253"/>
      <c r="AD929" s="255"/>
      <c r="AE929" s="437"/>
      <c r="AF929" s="258">
        <f t="shared" si="112"/>
        <v>1</v>
      </c>
      <c r="AG929" s="259">
        <f t="shared" si="112"/>
        <v>0</v>
      </c>
      <c r="AH929" s="699"/>
    </row>
    <row r="930" spans="1:34" s="78" customFormat="1" ht="36.75" customHeight="1" thickBot="1">
      <c r="A930" s="1016"/>
      <c r="B930" s="571" t="s">
        <v>434</v>
      </c>
      <c r="C930" s="443" t="s">
        <v>891</v>
      </c>
      <c r="D930" s="50">
        <v>0.2</v>
      </c>
      <c r="E930" s="174" t="s">
        <v>892</v>
      </c>
      <c r="F930" s="444" t="s">
        <v>877</v>
      </c>
      <c r="G930" s="307" t="s">
        <v>893</v>
      </c>
      <c r="H930" s="252"/>
      <c r="I930" s="253"/>
      <c r="J930" s="252"/>
      <c r="K930" s="254"/>
      <c r="L930" s="255"/>
      <c r="M930" s="253"/>
      <c r="N930" s="252"/>
      <c r="O930" s="254"/>
      <c r="P930" s="255"/>
      <c r="Q930" s="253"/>
      <c r="R930" s="252">
        <v>1</v>
      </c>
      <c r="S930" s="254"/>
      <c r="T930" s="255"/>
      <c r="U930" s="253"/>
      <c r="V930" s="255"/>
      <c r="W930" s="253"/>
      <c r="X930" s="255"/>
      <c r="Y930" s="253"/>
      <c r="Z930" s="255"/>
      <c r="AA930" s="257"/>
      <c r="AB930" s="255"/>
      <c r="AC930" s="253"/>
      <c r="AD930" s="255"/>
      <c r="AE930" s="437"/>
      <c r="AF930" s="258">
        <f t="shared" si="112"/>
        <v>1</v>
      </c>
      <c r="AG930" s="259">
        <f t="shared" si="112"/>
        <v>0</v>
      </c>
      <c r="AH930" s="699"/>
    </row>
    <row r="931" spans="1:34" s="92" customFormat="1" ht="102" customHeight="1" thickBot="1">
      <c r="A931" s="23"/>
      <c r="B931" s="99"/>
      <c r="C931" s="99"/>
      <c r="D931" s="23">
        <f>SUM(D925:D930)</f>
        <v>1</v>
      </c>
      <c r="E931" s="99"/>
      <c r="F931" s="99"/>
      <c r="G931" s="9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20"/>
      <c r="AG931" s="20"/>
      <c r="AH931" s="24"/>
    </row>
    <row r="932" spans="1:34" s="9" customFormat="1" ht="15.75" customHeight="1">
      <c r="A932" s="727" t="s">
        <v>189</v>
      </c>
      <c r="B932" s="728"/>
      <c r="C932" s="729"/>
      <c r="D932" s="727" t="s">
        <v>894</v>
      </c>
      <c r="E932" s="728"/>
      <c r="F932" s="728"/>
      <c r="G932" s="728"/>
      <c r="H932" s="728"/>
      <c r="I932" s="728"/>
      <c r="J932" s="728"/>
      <c r="K932" s="728"/>
      <c r="L932" s="728"/>
      <c r="M932" s="728"/>
      <c r="N932" s="728"/>
      <c r="O932" s="728"/>
      <c r="P932" s="728"/>
      <c r="Q932" s="728"/>
      <c r="R932" s="728"/>
      <c r="S932" s="728"/>
      <c r="T932" s="728"/>
      <c r="U932" s="728"/>
      <c r="V932" s="728"/>
      <c r="W932" s="728"/>
      <c r="X932" s="728"/>
      <c r="Y932" s="728"/>
      <c r="Z932" s="728"/>
      <c r="AA932" s="728"/>
      <c r="AB932" s="728"/>
      <c r="AC932" s="728"/>
      <c r="AD932" s="728"/>
      <c r="AE932" s="728"/>
      <c r="AF932" s="728"/>
      <c r="AG932" s="11"/>
      <c r="AH932" s="673"/>
    </row>
    <row r="933" spans="1:34" s="9" customFormat="1" ht="15.75" customHeight="1" thickBot="1">
      <c r="A933" s="733" t="s">
        <v>22</v>
      </c>
      <c r="B933" s="734"/>
      <c r="C933" s="735"/>
      <c r="D933" s="725" t="s">
        <v>895</v>
      </c>
      <c r="E933" s="726"/>
      <c r="F933" s="726"/>
      <c r="G933" s="726"/>
      <c r="H933" s="726"/>
      <c r="I933" s="726"/>
      <c r="J933" s="726"/>
      <c r="K933" s="726"/>
      <c r="L933" s="726"/>
      <c r="M933" s="726"/>
      <c r="N933" s="726"/>
      <c r="O933" s="726"/>
      <c r="P933" s="726"/>
      <c r="Q933" s="726"/>
      <c r="R933" s="726"/>
      <c r="S933" s="726"/>
      <c r="T933" s="726"/>
      <c r="U933" s="726"/>
      <c r="V933" s="726"/>
      <c r="W933" s="726"/>
      <c r="X933" s="726"/>
      <c r="Y933" s="726"/>
      <c r="Z933" s="726"/>
      <c r="AA933" s="726"/>
      <c r="AB933" s="726"/>
      <c r="AC933" s="726"/>
      <c r="AD933" s="726"/>
      <c r="AE933" s="726"/>
      <c r="AF933" s="13"/>
      <c r="AG933" s="13"/>
      <c r="AH933" s="690"/>
    </row>
    <row r="934" spans="1:34" s="78" customFormat="1" ht="13.5" customHeight="1" thickBot="1">
      <c r="A934" s="737" t="s">
        <v>37</v>
      </c>
      <c r="B934" s="737" t="s">
        <v>35</v>
      </c>
      <c r="C934" s="738" t="s">
        <v>31</v>
      </c>
      <c r="D934" s="738" t="s">
        <v>32</v>
      </c>
      <c r="E934" s="738" t="s">
        <v>33</v>
      </c>
      <c r="F934" s="740" t="s">
        <v>40</v>
      </c>
      <c r="G934" s="738" t="s">
        <v>34</v>
      </c>
      <c r="H934" s="742" t="s">
        <v>2</v>
      </c>
      <c r="I934" s="743"/>
      <c r="J934" s="744" t="s">
        <v>3</v>
      </c>
      <c r="K934" s="744"/>
      <c r="L934" s="742" t="s">
        <v>4</v>
      </c>
      <c r="M934" s="743"/>
      <c r="N934" s="744" t="s">
        <v>5</v>
      </c>
      <c r="O934" s="744"/>
      <c r="P934" s="742" t="s">
        <v>6</v>
      </c>
      <c r="Q934" s="743"/>
      <c r="R934" s="744" t="s">
        <v>7</v>
      </c>
      <c r="S934" s="744"/>
      <c r="T934" s="742" t="s">
        <v>8</v>
      </c>
      <c r="U934" s="743"/>
      <c r="V934" s="744" t="s">
        <v>9</v>
      </c>
      <c r="W934" s="744"/>
      <c r="X934" s="742" t="s">
        <v>10</v>
      </c>
      <c r="Y934" s="743"/>
      <c r="Z934" s="744" t="s">
        <v>11</v>
      </c>
      <c r="AA934" s="744"/>
      <c r="AB934" s="742" t="s">
        <v>12</v>
      </c>
      <c r="AC934" s="743"/>
      <c r="AD934" s="744" t="s">
        <v>13</v>
      </c>
      <c r="AE934" s="743"/>
      <c r="AF934" s="745" t="s">
        <v>20</v>
      </c>
      <c r="AG934" s="745" t="s">
        <v>21</v>
      </c>
      <c r="AH934" s="747" t="s">
        <v>27</v>
      </c>
    </row>
    <row r="935" spans="1:34" s="78" customFormat="1" ht="25.5" customHeight="1" thickBot="1">
      <c r="A935" s="737"/>
      <c r="B935" s="737"/>
      <c r="C935" s="739"/>
      <c r="D935" s="739"/>
      <c r="E935" s="739"/>
      <c r="F935" s="741"/>
      <c r="G935" s="739"/>
      <c r="H935" s="4" t="s">
        <v>23</v>
      </c>
      <c r="I935" s="5" t="s">
        <v>24</v>
      </c>
      <c r="J935" s="4" t="s">
        <v>23</v>
      </c>
      <c r="K935" s="5" t="s">
        <v>24</v>
      </c>
      <c r="L935" s="4" t="s">
        <v>23</v>
      </c>
      <c r="M935" s="5" t="s">
        <v>24</v>
      </c>
      <c r="N935" s="4" t="s">
        <v>23</v>
      </c>
      <c r="O935" s="5" t="s">
        <v>24</v>
      </c>
      <c r="P935" s="4" t="s">
        <v>23</v>
      </c>
      <c r="Q935" s="5" t="s">
        <v>24</v>
      </c>
      <c r="R935" s="4" t="s">
        <v>23</v>
      </c>
      <c r="S935" s="5" t="s">
        <v>24</v>
      </c>
      <c r="T935" s="4" t="s">
        <v>23</v>
      </c>
      <c r="U935" s="5" t="s">
        <v>24</v>
      </c>
      <c r="V935" s="4" t="s">
        <v>23</v>
      </c>
      <c r="W935" s="5" t="s">
        <v>24</v>
      </c>
      <c r="X935" s="4" t="s">
        <v>23</v>
      </c>
      <c r="Y935" s="5" t="s">
        <v>24</v>
      </c>
      <c r="Z935" s="4" t="s">
        <v>23</v>
      </c>
      <c r="AA935" s="5" t="s">
        <v>24</v>
      </c>
      <c r="AB935" s="4" t="s">
        <v>23</v>
      </c>
      <c r="AC935" s="5" t="s">
        <v>24</v>
      </c>
      <c r="AD935" s="4" t="s">
        <v>23</v>
      </c>
      <c r="AE935" s="5" t="s">
        <v>24</v>
      </c>
      <c r="AF935" s="746"/>
      <c r="AG935" s="746"/>
      <c r="AH935" s="748"/>
    </row>
    <row r="936" spans="1:34" s="78" customFormat="1" ht="36.75" customHeight="1" thickBot="1">
      <c r="A936" s="929">
        <v>0.2</v>
      </c>
      <c r="B936" s="211" t="s">
        <v>435</v>
      </c>
      <c r="C936" s="172" t="s">
        <v>896</v>
      </c>
      <c r="D936" s="49">
        <v>0.3</v>
      </c>
      <c r="E936" s="172" t="s">
        <v>897</v>
      </c>
      <c r="F936" s="440" t="s">
        <v>877</v>
      </c>
      <c r="G936" s="332" t="s">
        <v>898</v>
      </c>
      <c r="H936" s="252">
        <v>0.1</v>
      </c>
      <c r="I936" s="253"/>
      <c r="J936" s="252">
        <v>0.4</v>
      </c>
      <c r="K936" s="254"/>
      <c r="L936" s="255">
        <v>0.4</v>
      </c>
      <c r="M936" s="253"/>
      <c r="N936" s="252">
        <v>0.1</v>
      </c>
      <c r="O936" s="254"/>
      <c r="P936" s="255"/>
      <c r="Q936" s="253"/>
      <c r="R936" s="252"/>
      <c r="S936" s="254"/>
      <c r="T936" s="255"/>
      <c r="U936" s="253"/>
      <c r="V936" s="255"/>
      <c r="W936" s="253"/>
      <c r="X936" s="255"/>
      <c r="Y936" s="253"/>
      <c r="Z936" s="255"/>
      <c r="AA936" s="257"/>
      <c r="AB936" s="255"/>
      <c r="AC936" s="253"/>
      <c r="AD936" s="255"/>
      <c r="AE936" s="441"/>
      <c r="AF936" s="316">
        <f t="shared" ref="AF936:AG940" si="113">+H936+J936+L936+N936+P936+R936+T936+V936+X936+Z936+AB936+AD936</f>
        <v>1</v>
      </c>
      <c r="AG936" s="317">
        <f t="shared" si="113"/>
        <v>0</v>
      </c>
      <c r="AH936" s="698"/>
    </row>
    <row r="937" spans="1:34" s="78" customFormat="1" ht="36.75" customHeight="1" thickBot="1">
      <c r="A937" s="930"/>
      <c r="B937" s="230" t="s">
        <v>436</v>
      </c>
      <c r="C937" s="173" t="s">
        <v>899</v>
      </c>
      <c r="D937" s="232">
        <v>0.3</v>
      </c>
      <c r="E937" s="173" t="s">
        <v>897</v>
      </c>
      <c r="F937" s="442" t="s">
        <v>877</v>
      </c>
      <c r="G937" s="30" t="s">
        <v>898</v>
      </c>
      <c r="H937" s="252"/>
      <c r="I937" s="253"/>
      <c r="J937" s="252">
        <v>0.1</v>
      </c>
      <c r="K937" s="254"/>
      <c r="L937" s="255">
        <v>0.1</v>
      </c>
      <c r="M937" s="253"/>
      <c r="N937" s="252">
        <v>0.1</v>
      </c>
      <c r="O937" s="254"/>
      <c r="P937" s="255">
        <v>0.2</v>
      </c>
      <c r="Q937" s="253"/>
      <c r="R937" s="252">
        <v>0.2</v>
      </c>
      <c r="S937" s="254"/>
      <c r="T937" s="255">
        <v>0.1</v>
      </c>
      <c r="U937" s="253"/>
      <c r="V937" s="255">
        <v>0.05</v>
      </c>
      <c r="W937" s="253"/>
      <c r="X937" s="255">
        <v>0.05</v>
      </c>
      <c r="Y937" s="253"/>
      <c r="Z937" s="255">
        <v>0.05</v>
      </c>
      <c r="AA937" s="257"/>
      <c r="AB937" s="255">
        <v>0.05</v>
      </c>
      <c r="AC937" s="253"/>
      <c r="AD937" s="255"/>
      <c r="AE937" s="437"/>
      <c r="AF937" s="258">
        <f t="shared" si="113"/>
        <v>1</v>
      </c>
      <c r="AG937" s="259">
        <f t="shared" si="113"/>
        <v>0</v>
      </c>
      <c r="AH937" s="699"/>
    </row>
    <row r="938" spans="1:34" s="78" customFormat="1" ht="36.75" customHeight="1" thickBot="1">
      <c r="A938" s="930"/>
      <c r="B938" s="230" t="s">
        <v>437</v>
      </c>
      <c r="C938" s="173" t="s">
        <v>900</v>
      </c>
      <c r="D938" s="232">
        <v>0.1</v>
      </c>
      <c r="E938" s="173" t="s">
        <v>901</v>
      </c>
      <c r="F938" s="442" t="s">
        <v>877</v>
      </c>
      <c r="G938" s="30" t="s">
        <v>902</v>
      </c>
      <c r="H938" s="252"/>
      <c r="I938" s="253"/>
      <c r="J938" s="252"/>
      <c r="K938" s="254"/>
      <c r="L938" s="255">
        <v>0.1</v>
      </c>
      <c r="M938" s="253"/>
      <c r="N938" s="252">
        <v>0.1</v>
      </c>
      <c r="O938" s="254"/>
      <c r="P938" s="255">
        <v>0.1</v>
      </c>
      <c r="Q938" s="253"/>
      <c r="R938" s="252">
        <v>0.1</v>
      </c>
      <c r="S938" s="254"/>
      <c r="T938" s="255">
        <v>0.1</v>
      </c>
      <c r="U938" s="253"/>
      <c r="V938" s="255">
        <v>0.1</v>
      </c>
      <c r="W938" s="253"/>
      <c r="X938" s="255">
        <v>0.1</v>
      </c>
      <c r="Y938" s="253"/>
      <c r="Z938" s="255">
        <v>0.1</v>
      </c>
      <c r="AA938" s="257"/>
      <c r="AB938" s="255">
        <v>0.1</v>
      </c>
      <c r="AC938" s="253"/>
      <c r="AD938" s="255">
        <v>0.1</v>
      </c>
      <c r="AE938" s="437"/>
      <c r="AF938" s="258">
        <f t="shared" si="113"/>
        <v>0.99999999999999989</v>
      </c>
      <c r="AG938" s="259">
        <f t="shared" si="113"/>
        <v>0</v>
      </c>
      <c r="AH938" s="699"/>
    </row>
    <row r="939" spans="1:34" s="78" customFormat="1" ht="36.75" customHeight="1" thickBot="1">
      <c r="A939" s="930"/>
      <c r="B939" s="230" t="s">
        <v>438</v>
      </c>
      <c r="C939" s="173" t="s">
        <v>903</v>
      </c>
      <c r="D939" s="232">
        <v>0.1</v>
      </c>
      <c r="E939" s="173" t="s">
        <v>904</v>
      </c>
      <c r="F939" s="442" t="s">
        <v>877</v>
      </c>
      <c r="G939" s="30" t="s">
        <v>905</v>
      </c>
      <c r="H939" s="252"/>
      <c r="I939" s="253"/>
      <c r="J939" s="252"/>
      <c r="K939" s="254"/>
      <c r="L939" s="255"/>
      <c r="M939" s="253"/>
      <c r="N939" s="252"/>
      <c r="O939" s="254"/>
      <c r="P939" s="255"/>
      <c r="Q939" s="253"/>
      <c r="R939" s="252">
        <v>0.5</v>
      </c>
      <c r="S939" s="254"/>
      <c r="T939" s="255"/>
      <c r="U939" s="253"/>
      <c r="V939" s="255"/>
      <c r="W939" s="253"/>
      <c r="X939" s="255"/>
      <c r="Y939" s="253"/>
      <c r="Z939" s="255"/>
      <c r="AA939" s="257"/>
      <c r="AB939" s="255">
        <v>0.5</v>
      </c>
      <c r="AC939" s="253"/>
      <c r="AD939" s="255"/>
      <c r="AE939" s="437"/>
      <c r="AF939" s="258">
        <f t="shared" si="113"/>
        <v>1</v>
      </c>
      <c r="AG939" s="259">
        <f t="shared" si="113"/>
        <v>0</v>
      </c>
      <c r="AH939" s="699"/>
    </row>
    <row r="940" spans="1:34" s="78" customFormat="1" ht="36.75" customHeight="1" thickBot="1">
      <c r="A940" s="931"/>
      <c r="B940" s="231" t="s">
        <v>448</v>
      </c>
      <c r="C940" s="174" t="s">
        <v>906</v>
      </c>
      <c r="D940" s="50">
        <v>0.2</v>
      </c>
      <c r="E940" s="46" t="s">
        <v>907</v>
      </c>
      <c r="F940" s="444" t="s">
        <v>877</v>
      </c>
      <c r="G940" s="307" t="s">
        <v>908</v>
      </c>
      <c r="H940" s="252"/>
      <c r="I940" s="253"/>
      <c r="J940" s="252"/>
      <c r="K940" s="254"/>
      <c r="L940" s="255">
        <v>0.25</v>
      </c>
      <c r="M940" s="253"/>
      <c r="N940" s="252">
        <v>0.25</v>
      </c>
      <c r="O940" s="254"/>
      <c r="P940" s="255">
        <v>0.25</v>
      </c>
      <c r="Q940" s="253"/>
      <c r="R940" s="252">
        <v>0.25</v>
      </c>
      <c r="S940" s="254"/>
      <c r="T940" s="255"/>
      <c r="U940" s="253"/>
      <c r="V940" s="255"/>
      <c r="W940" s="253"/>
      <c r="X940" s="255"/>
      <c r="Y940" s="253"/>
      <c r="Z940" s="255"/>
      <c r="AA940" s="257"/>
      <c r="AB940" s="255"/>
      <c r="AC940" s="253"/>
      <c r="AD940" s="255"/>
      <c r="AE940" s="437"/>
      <c r="AF940" s="273">
        <f t="shared" si="113"/>
        <v>1</v>
      </c>
      <c r="AG940" s="274">
        <f t="shared" si="113"/>
        <v>0</v>
      </c>
      <c r="AH940" s="710"/>
    </row>
    <row r="941" spans="1:34" s="92" customFormat="1" ht="102" customHeight="1" thickBot="1">
      <c r="A941" s="23"/>
      <c r="B941" s="99"/>
      <c r="C941" s="99"/>
      <c r="D941" s="23">
        <f>SUM(D936:D940)</f>
        <v>1</v>
      </c>
      <c r="E941" s="99"/>
      <c r="F941" s="99"/>
      <c r="G941" s="9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20"/>
      <c r="AG941" s="20"/>
      <c r="AH941" s="24"/>
    </row>
    <row r="942" spans="1:34" s="9" customFormat="1" ht="15.75" customHeight="1">
      <c r="A942" s="727" t="s">
        <v>195</v>
      </c>
      <c r="B942" s="728"/>
      <c r="C942" s="729"/>
      <c r="D942" s="927" t="s">
        <v>1445</v>
      </c>
      <c r="E942" s="928"/>
      <c r="F942" s="928"/>
      <c r="G942" s="928"/>
      <c r="H942" s="928"/>
      <c r="I942" s="928"/>
      <c r="J942" s="928"/>
      <c r="K942" s="928"/>
      <c r="L942" s="928"/>
      <c r="M942" s="928"/>
      <c r="N942" s="928"/>
      <c r="O942" s="928"/>
      <c r="P942" s="928"/>
      <c r="Q942" s="928"/>
      <c r="R942" s="928"/>
      <c r="S942" s="928"/>
      <c r="T942" s="928"/>
      <c r="U942" s="928"/>
      <c r="V942" s="928"/>
      <c r="W942" s="928"/>
      <c r="X942" s="928"/>
      <c r="Y942" s="928"/>
      <c r="Z942" s="928"/>
      <c r="AA942" s="928"/>
      <c r="AB942" s="928"/>
      <c r="AC942" s="928"/>
      <c r="AD942" s="928"/>
      <c r="AE942" s="928"/>
      <c r="AF942" s="928"/>
      <c r="AG942" s="11"/>
      <c r="AH942" s="673"/>
    </row>
    <row r="943" spans="1:34" s="9" customFormat="1" ht="15.75" customHeight="1" thickBot="1">
      <c r="A943" s="733" t="s">
        <v>22</v>
      </c>
      <c r="B943" s="734"/>
      <c r="C943" s="735"/>
      <c r="D943" s="559" t="s">
        <v>1423</v>
      </c>
      <c r="E943" s="647"/>
      <c r="F943" s="647"/>
      <c r="G943" s="647"/>
      <c r="H943" s="12"/>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690"/>
    </row>
    <row r="944" spans="1:34" s="78" customFormat="1" ht="13.5" customHeight="1" thickBot="1">
      <c r="A944" s="737" t="s">
        <v>37</v>
      </c>
      <c r="B944" s="737" t="s">
        <v>35</v>
      </c>
      <c r="C944" s="738" t="s">
        <v>31</v>
      </c>
      <c r="D944" s="738" t="s">
        <v>32</v>
      </c>
      <c r="E944" s="738" t="s">
        <v>33</v>
      </c>
      <c r="F944" s="740" t="s">
        <v>40</v>
      </c>
      <c r="G944" s="738" t="s">
        <v>34</v>
      </c>
      <c r="H944" s="742" t="s">
        <v>2</v>
      </c>
      <c r="I944" s="743"/>
      <c r="J944" s="744" t="s">
        <v>3</v>
      </c>
      <c r="K944" s="744"/>
      <c r="L944" s="742" t="s">
        <v>4</v>
      </c>
      <c r="M944" s="743"/>
      <c r="N944" s="744" t="s">
        <v>5</v>
      </c>
      <c r="O944" s="744"/>
      <c r="P944" s="742" t="s">
        <v>6</v>
      </c>
      <c r="Q944" s="743"/>
      <c r="R944" s="744" t="s">
        <v>7</v>
      </c>
      <c r="S944" s="744"/>
      <c r="T944" s="742" t="s">
        <v>8</v>
      </c>
      <c r="U944" s="743"/>
      <c r="V944" s="744" t="s">
        <v>9</v>
      </c>
      <c r="W944" s="744"/>
      <c r="X944" s="742" t="s">
        <v>10</v>
      </c>
      <c r="Y944" s="743"/>
      <c r="Z944" s="744" t="s">
        <v>11</v>
      </c>
      <c r="AA944" s="744"/>
      <c r="AB944" s="742" t="s">
        <v>12</v>
      </c>
      <c r="AC944" s="743"/>
      <c r="AD944" s="744" t="s">
        <v>13</v>
      </c>
      <c r="AE944" s="743"/>
      <c r="AF944" s="745" t="s">
        <v>20</v>
      </c>
      <c r="AG944" s="745" t="s">
        <v>21</v>
      </c>
      <c r="AH944" s="747" t="s">
        <v>27</v>
      </c>
    </row>
    <row r="945" spans="1:34" s="78" customFormat="1" ht="25.5" customHeight="1" thickBot="1">
      <c r="A945" s="737"/>
      <c r="B945" s="737"/>
      <c r="C945" s="739"/>
      <c r="D945" s="739"/>
      <c r="E945" s="739"/>
      <c r="F945" s="741"/>
      <c r="G945" s="739"/>
      <c r="H945" s="4" t="s">
        <v>23</v>
      </c>
      <c r="I945" s="5" t="s">
        <v>24</v>
      </c>
      <c r="J945" s="4" t="s">
        <v>23</v>
      </c>
      <c r="K945" s="5" t="s">
        <v>24</v>
      </c>
      <c r="L945" s="4" t="s">
        <v>23</v>
      </c>
      <c r="M945" s="5" t="s">
        <v>24</v>
      </c>
      <c r="N945" s="4" t="s">
        <v>23</v>
      </c>
      <c r="O945" s="5" t="s">
        <v>24</v>
      </c>
      <c r="P945" s="4" t="s">
        <v>23</v>
      </c>
      <c r="Q945" s="5" t="s">
        <v>24</v>
      </c>
      <c r="R945" s="4" t="s">
        <v>23</v>
      </c>
      <c r="S945" s="5" t="s">
        <v>24</v>
      </c>
      <c r="T945" s="4" t="s">
        <v>23</v>
      </c>
      <c r="U945" s="5" t="s">
        <v>24</v>
      </c>
      <c r="V945" s="4" t="s">
        <v>23</v>
      </c>
      <c r="W945" s="5" t="s">
        <v>24</v>
      </c>
      <c r="X945" s="4" t="s">
        <v>23</v>
      </c>
      <c r="Y945" s="5" t="s">
        <v>24</v>
      </c>
      <c r="Z945" s="4" t="s">
        <v>23</v>
      </c>
      <c r="AA945" s="5" t="s">
        <v>24</v>
      </c>
      <c r="AB945" s="4" t="s">
        <v>23</v>
      </c>
      <c r="AC945" s="5" t="s">
        <v>24</v>
      </c>
      <c r="AD945" s="4" t="s">
        <v>23</v>
      </c>
      <c r="AE945" s="27" t="s">
        <v>24</v>
      </c>
      <c r="AF945" s="746"/>
      <c r="AG945" s="746"/>
      <c r="AH945" s="748"/>
    </row>
    <row r="946" spans="1:34" s="78" customFormat="1" ht="36.75" customHeight="1">
      <c r="A946" s="1014">
        <v>0.3</v>
      </c>
      <c r="B946" s="211" t="s">
        <v>451</v>
      </c>
      <c r="C946" s="172" t="s">
        <v>909</v>
      </c>
      <c r="D946" s="49">
        <v>0.4</v>
      </c>
      <c r="E946" s="172" t="s">
        <v>910</v>
      </c>
      <c r="F946" s="440" t="s">
        <v>877</v>
      </c>
      <c r="G946" s="332" t="s">
        <v>911</v>
      </c>
      <c r="H946" s="252">
        <v>0.1</v>
      </c>
      <c r="I946" s="253"/>
      <c r="J946" s="252">
        <v>0.3</v>
      </c>
      <c r="K946" s="254"/>
      <c r="L946" s="255">
        <v>0.3</v>
      </c>
      <c r="M946" s="253"/>
      <c r="N946" s="252">
        <v>0.3</v>
      </c>
      <c r="O946" s="254"/>
      <c r="P946" s="255"/>
      <c r="Q946" s="253"/>
      <c r="R946" s="252"/>
      <c r="S946" s="254"/>
      <c r="T946" s="255"/>
      <c r="U946" s="253"/>
      <c r="V946" s="255"/>
      <c r="W946" s="253"/>
      <c r="X946" s="255"/>
      <c r="Y946" s="253"/>
      <c r="Z946" s="255"/>
      <c r="AA946" s="257"/>
      <c r="AB946" s="255"/>
      <c r="AC946" s="253"/>
      <c r="AD946" s="255"/>
      <c r="AE946" s="292"/>
      <c r="AF946" s="445">
        <f t="shared" ref="AF946:AG949" si="114">+H946+J946+L946+N946+P946+R946+T946+V946+X946+Z946+AB946+AD946</f>
        <v>1</v>
      </c>
      <c r="AG946" s="317">
        <f t="shared" si="114"/>
        <v>0</v>
      </c>
      <c r="AH946" s="698"/>
    </row>
    <row r="947" spans="1:34" s="78" customFormat="1" ht="36.75" customHeight="1">
      <c r="A947" s="1015"/>
      <c r="B947" s="230" t="s">
        <v>439</v>
      </c>
      <c r="C947" s="173" t="s">
        <v>912</v>
      </c>
      <c r="D947" s="232">
        <v>0.1</v>
      </c>
      <c r="E947" s="173" t="s">
        <v>913</v>
      </c>
      <c r="F947" s="442" t="s">
        <v>877</v>
      </c>
      <c r="G947" s="30" t="s">
        <v>914</v>
      </c>
      <c r="H947" s="252"/>
      <c r="I947" s="253"/>
      <c r="J947" s="252"/>
      <c r="K947" s="254"/>
      <c r="L947" s="255">
        <v>0.25</v>
      </c>
      <c r="M947" s="253"/>
      <c r="N947" s="252">
        <v>0.25</v>
      </c>
      <c r="O947" s="254"/>
      <c r="P947" s="255">
        <v>0.25</v>
      </c>
      <c r="Q947" s="253"/>
      <c r="R947" s="252">
        <v>0.25</v>
      </c>
      <c r="S947" s="254"/>
      <c r="T947" s="255"/>
      <c r="U947" s="253"/>
      <c r="V947" s="255"/>
      <c r="W947" s="253"/>
      <c r="X947" s="255"/>
      <c r="Y947" s="253"/>
      <c r="Z947" s="255"/>
      <c r="AA947" s="257"/>
      <c r="AB947" s="255"/>
      <c r="AC947" s="253"/>
      <c r="AD947" s="255"/>
      <c r="AE947" s="292"/>
      <c r="AF947" s="446">
        <f t="shared" si="114"/>
        <v>1</v>
      </c>
      <c r="AG947" s="259">
        <f t="shared" si="114"/>
        <v>0</v>
      </c>
      <c r="AH947" s="699"/>
    </row>
    <row r="948" spans="1:34" s="78" customFormat="1" ht="36.75" customHeight="1">
      <c r="A948" s="1015"/>
      <c r="B948" s="230" t="s">
        <v>440</v>
      </c>
      <c r="C948" s="173" t="s">
        <v>915</v>
      </c>
      <c r="D948" s="232">
        <v>0.2</v>
      </c>
      <c r="E948" s="173" t="s">
        <v>916</v>
      </c>
      <c r="F948" s="442" t="s">
        <v>917</v>
      </c>
      <c r="G948" s="30" t="s">
        <v>918</v>
      </c>
      <c r="H948" s="252"/>
      <c r="I948" s="253"/>
      <c r="J948" s="252"/>
      <c r="K948" s="254"/>
      <c r="L948" s="255">
        <v>0.1</v>
      </c>
      <c r="M948" s="253"/>
      <c r="N948" s="252">
        <v>0.1</v>
      </c>
      <c r="O948" s="254"/>
      <c r="P948" s="255">
        <v>0.1</v>
      </c>
      <c r="Q948" s="253"/>
      <c r="R948" s="252">
        <v>0.1</v>
      </c>
      <c r="S948" s="254"/>
      <c r="T948" s="255">
        <v>0.1</v>
      </c>
      <c r="U948" s="253"/>
      <c r="V948" s="255">
        <v>0.1</v>
      </c>
      <c r="W948" s="253"/>
      <c r="X948" s="255">
        <v>0.1</v>
      </c>
      <c r="Y948" s="253"/>
      <c r="Z948" s="255">
        <v>0.1</v>
      </c>
      <c r="AA948" s="257"/>
      <c r="AB948" s="255">
        <v>0.1</v>
      </c>
      <c r="AC948" s="253"/>
      <c r="AD948" s="255">
        <v>0.1</v>
      </c>
      <c r="AE948" s="292"/>
      <c r="AF948" s="446">
        <f t="shared" si="114"/>
        <v>0.99999999999999989</v>
      </c>
      <c r="AG948" s="259">
        <f t="shared" si="114"/>
        <v>0</v>
      </c>
      <c r="AH948" s="699"/>
    </row>
    <row r="949" spans="1:34" s="78" customFormat="1" ht="36.75" customHeight="1" thickBot="1">
      <c r="A949" s="1016"/>
      <c r="B949" s="231" t="s">
        <v>441</v>
      </c>
      <c r="C949" s="174" t="s">
        <v>919</v>
      </c>
      <c r="D949" s="50">
        <v>0.2</v>
      </c>
      <c r="E949" s="174" t="s">
        <v>920</v>
      </c>
      <c r="F949" s="444" t="s">
        <v>877</v>
      </c>
      <c r="G949" s="307" t="s">
        <v>921</v>
      </c>
      <c r="H949" s="252"/>
      <c r="I949" s="253"/>
      <c r="J949" s="252"/>
      <c r="K949" s="254"/>
      <c r="L949" s="255"/>
      <c r="M949" s="253"/>
      <c r="N949" s="252"/>
      <c r="O949" s="254"/>
      <c r="P949" s="255"/>
      <c r="Q949" s="253"/>
      <c r="R949" s="252">
        <v>0.5</v>
      </c>
      <c r="S949" s="254"/>
      <c r="T949" s="255">
        <v>0.5</v>
      </c>
      <c r="U949" s="253"/>
      <c r="V949" s="255"/>
      <c r="W949" s="253"/>
      <c r="X949" s="255"/>
      <c r="Y949" s="253"/>
      <c r="Z949" s="255"/>
      <c r="AA949" s="257"/>
      <c r="AB949" s="255"/>
      <c r="AC949" s="253"/>
      <c r="AD949" s="255"/>
      <c r="AE949" s="292"/>
      <c r="AF949" s="446">
        <f t="shared" si="114"/>
        <v>1</v>
      </c>
      <c r="AG949" s="259">
        <f t="shared" si="114"/>
        <v>0</v>
      </c>
      <c r="AH949" s="699"/>
    </row>
    <row r="950" spans="1:34" s="97" customFormat="1" ht="36.75" customHeight="1" thickBot="1">
      <c r="A950" s="506"/>
      <c r="B950" s="92"/>
      <c r="C950" s="552"/>
      <c r="D950" s="435"/>
      <c r="E950" s="552"/>
      <c r="F950" s="553"/>
      <c r="G950" s="92"/>
      <c r="H950" s="551"/>
      <c r="I950" s="551"/>
      <c r="J950" s="551"/>
      <c r="K950" s="551"/>
      <c r="L950" s="551"/>
      <c r="M950" s="551"/>
      <c r="N950" s="551"/>
      <c r="O950" s="551"/>
      <c r="P950" s="551"/>
      <c r="Q950" s="551"/>
      <c r="R950" s="551"/>
      <c r="S950" s="551"/>
      <c r="T950" s="551"/>
      <c r="U950" s="551"/>
      <c r="V950" s="551"/>
      <c r="W950" s="551"/>
      <c r="X950" s="551"/>
      <c r="Y950" s="551"/>
      <c r="Z950" s="551"/>
      <c r="AA950" s="554"/>
      <c r="AB950" s="551"/>
      <c r="AC950" s="551"/>
      <c r="AD950" s="551"/>
      <c r="AE950" s="554"/>
      <c r="AF950" s="20"/>
      <c r="AG950" s="20"/>
      <c r="AH950" s="24"/>
    </row>
    <row r="951" spans="1:34" s="92" customFormat="1" ht="34.9" customHeight="1">
      <c r="A951" s="727" t="s">
        <v>201</v>
      </c>
      <c r="B951" s="728"/>
      <c r="C951" s="729"/>
      <c r="D951" s="727" t="s">
        <v>523</v>
      </c>
      <c r="E951" s="728"/>
      <c r="F951" s="728"/>
      <c r="G951" s="728"/>
      <c r="H951" s="728"/>
      <c r="I951" s="728"/>
      <c r="J951" s="728"/>
      <c r="K951" s="728"/>
      <c r="L951" s="728"/>
      <c r="M951" s="11"/>
      <c r="N951" s="11"/>
      <c r="O951" s="11"/>
      <c r="P951" s="11"/>
      <c r="Q951" s="11"/>
      <c r="R951" s="11"/>
      <c r="S951" s="11"/>
      <c r="T951" s="11"/>
      <c r="U951" s="11"/>
      <c r="V951" s="11"/>
      <c r="W951" s="11"/>
      <c r="X951" s="11"/>
      <c r="Y951" s="11"/>
      <c r="Z951" s="11"/>
      <c r="AA951" s="11"/>
      <c r="AB951" s="11"/>
      <c r="AC951" s="11"/>
      <c r="AD951" s="11"/>
      <c r="AE951" s="11"/>
      <c r="AF951" s="11"/>
      <c r="AG951" s="11"/>
      <c r="AH951" s="673"/>
    </row>
    <row r="952" spans="1:34" s="92" customFormat="1" ht="28.15" customHeight="1" thickBot="1">
      <c r="A952" s="733" t="s">
        <v>22</v>
      </c>
      <c r="B952" s="734"/>
      <c r="C952" s="735"/>
      <c r="D952" s="559" t="s">
        <v>1386</v>
      </c>
      <c r="E952" s="647"/>
      <c r="F952" s="647"/>
      <c r="G952" s="647"/>
      <c r="H952" s="12"/>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690"/>
    </row>
    <row r="953" spans="1:34" s="92" customFormat="1" ht="50.45" customHeight="1" thickBot="1">
      <c r="A953" s="737" t="s">
        <v>37</v>
      </c>
      <c r="B953" s="737" t="s">
        <v>35</v>
      </c>
      <c r="C953" s="738" t="s">
        <v>31</v>
      </c>
      <c r="D953" s="738" t="s">
        <v>32</v>
      </c>
      <c r="E953" s="738" t="s">
        <v>33</v>
      </c>
      <c r="F953" s="740" t="s">
        <v>40</v>
      </c>
      <c r="G953" s="738" t="s">
        <v>34</v>
      </c>
      <c r="H953" s="742" t="s">
        <v>2</v>
      </c>
      <c r="I953" s="743"/>
      <c r="J953" s="744" t="s">
        <v>3</v>
      </c>
      <c r="K953" s="744"/>
      <c r="L953" s="742" t="s">
        <v>4</v>
      </c>
      <c r="M953" s="743"/>
      <c r="N953" s="744" t="s">
        <v>5</v>
      </c>
      <c r="O953" s="744"/>
      <c r="P953" s="742" t="s">
        <v>6</v>
      </c>
      <c r="Q953" s="743"/>
      <c r="R953" s="744" t="s">
        <v>7</v>
      </c>
      <c r="S953" s="744"/>
      <c r="T953" s="742" t="s">
        <v>8</v>
      </c>
      <c r="U953" s="743"/>
      <c r="V953" s="744" t="s">
        <v>9</v>
      </c>
      <c r="W953" s="744"/>
      <c r="X953" s="742" t="s">
        <v>10</v>
      </c>
      <c r="Y953" s="743"/>
      <c r="Z953" s="744" t="s">
        <v>11</v>
      </c>
      <c r="AA953" s="744"/>
      <c r="AB953" s="742" t="s">
        <v>12</v>
      </c>
      <c r="AC953" s="743"/>
      <c r="AD953" s="744" t="s">
        <v>13</v>
      </c>
      <c r="AE953" s="744"/>
      <c r="AF953" s="745" t="s">
        <v>20</v>
      </c>
      <c r="AG953" s="745" t="s">
        <v>21</v>
      </c>
      <c r="AH953" s="747" t="s">
        <v>27</v>
      </c>
    </row>
    <row r="954" spans="1:34" s="92" customFormat="1" ht="40.9" customHeight="1" thickBot="1">
      <c r="A954" s="737"/>
      <c r="B954" s="737"/>
      <c r="C954" s="739"/>
      <c r="D954" s="739"/>
      <c r="E954" s="739"/>
      <c r="F954" s="741"/>
      <c r="G954" s="739"/>
      <c r="H954" s="26" t="s">
        <v>23</v>
      </c>
      <c r="I954" s="27" t="s">
        <v>24</v>
      </c>
      <c r="J954" s="26" t="s">
        <v>23</v>
      </c>
      <c r="K954" s="27" t="s">
        <v>24</v>
      </c>
      <c r="L954" s="26" t="s">
        <v>23</v>
      </c>
      <c r="M954" s="27" t="s">
        <v>24</v>
      </c>
      <c r="N954" s="26" t="s">
        <v>23</v>
      </c>
      <c r="O954" s="27" t="s">
        <v>24</v>
      </c>
      <c r="P954" s="26" t="s">
        <v>23</v>
      </c>
      <c r="Q954" s="27" t="s">
        <v>24</v>
      </c>
      <c r="R954" s="26" t="s">
        <v>23</v>
      </c>
      <c r="S954" s="27" t="s">
        <v>24</v>
      </c>
      <c r="T954" s="26" t="s">
        <v>23</v>
      </c>
      <c r="U954" s="27" t="s">
        <v>24</v>
      </c>
      <c r="V954" s="26" t="s">
        <v>23</v>
      </c>
      <c r="W954" s="27" t="s">
        <v>24</v>
      </c>
      <c r="X954" s="26" t="s">
        <v>23</v>
      </c>
      <c r="Y954" s="27" t="s">
        <v>24</v>
      </c>
      <c r="Z954" s="26" t="s">
        <v>23</v>
      </c>
      <c r="AA954" s="27" t="s">
        <v>24</v>
      </c>
      <c r="AB954" s="26" t="s">
        <v>23</v>
      </c>
      <c r="AC954" s="27" t="s">
        <v>24</v>
      </c>
      <c r="AD954" s="26" t="s">
        <v>23</v>
      </c>
      <c r="AE954" s="27" t="s">
        <v>24</v>
      </c>
      <c r="AF954" s="746"/>
      <c r="AG954" s="746"/>
      <c r="AH954" s="748"/>
    </row>
    <row r="955" spans="1:34" s="92" customFormat="1" ht="102" customHeight="1">
      <c r="A955" s="773">
        <v>0.15</v>
      </c>
      <c r="B955" s="558" t="s">
        <v>442</v>
      </c>
      <c r="C955" s="287" t="s">
        <v>524</v>
      </c>
      <c r="D955" s="49">
        <v>0.2</v>
      </c>
      <c r="E955" s="288" t="s">
        <v>525</v>
      </c>
      <c r="F955" s="289" t="s">
        <v>526</v>
      </c>
      <c r="G955" s="288" t="s">
        <v>527</v>
      </c>
      <c r="H955" s="290">
        <v>0.16666666666666669</v>
      </c>
      <c r="I955" s="291"/>
      <c r="J955" s="290">
        <v>0.16666666666666669</v>
      </c>
      <c r="K955" s="291"/>
      <c r="L955" s="290">
        <v>0.16666666666666669</v>
      </c>
      <c r="M955" s="291"/>
      <c r="N955" s="290">
        <v>0.16666666666666669</v>
      </c>
      <c r="O955" s="291"/>
      <c r="P955" s="290">
        <v>0.16666666666666669</v>
      </c>
      <c r="Q955" s="291"/>
      <c r="R955" s="290">
        <v>0.16666666666666669</v>
      </c>
      <c r="S955" s="291"/>
      <c r="T955" s="290"/>
      <c r="U955" s="291"/>
      <c r="V955" s="290"/>
      <c r="W955" s="291"/>
      <c r="X955" s="290"/>
      <c r="Y955" s="291"/>
      <c r="Z955" s="290"/>
      <c r="AA955" s="292"/>
      <c r="AB955" s="290"/>
      <c r="AC955" s="291"/>
      <c r="AD955" s="290"/>
      <c r="AE955" s="292"/>
      <c r="AF955" s="81">
        <f>SUM(H955+J955+L955+N955+P955+R955+T955+V955+X955+Z955+AB955+AD955)</f>
        <v>1.0000000000000002</v>
      </c>
      <c r="AG955" s="59">
        <f t="shared" ref="AG955:AG959" si="115">+I955+K955+M955+O955+Q955+S955+U955+W955+Y955+AA955+AC955+AE955</f>
        <v>0</v>
      </c>
      <c r="AH955" s="290"/>
    </row>
    <row r="956" spans="1:34" s="92" customFormat="1" ht="102" customHeight="1">
      <c r="A956" s="774"/>
      <c r="B956" s="293" t="s">
        <v>443</v>
      </c>
      <c r="C956" s="294" t="s">
        <v>528</v>
      </c>
      <c r="D956" s="564">
        <v>0.2</v>
      </c>
      <c r="E956" s="295" t="s">
        <v>529</v>
      </c>
      <c r="F956" s="296" t="s">
        <v>526</v>
      </c>
      <c r="G956" s="295" t="s">
        <v>530</v>
      </c>
      <c r="H956" s="290"/>
      <c r="I956" s="291"/>
      <c r="J956" s="290"/>
      <c r="K956" s="291"/>
      <c r="L956" s="290"/>
      <c r="M956" s="291"/>
      <c r="N956" s="290">
        <v>0.25</v>
      </c>
      <c r="O956" s="291"/>
      <c r="P956" s="290"/>
      <c r="Q956" s="291"/>
      <c r="R956" s="290"/>
      <c r="S956" s="291"/>
      <c r="T956" s="290">
        <v>0.25</v>
      </c>
      <c r="U956" s="291"/>
      <c r="V956" s="290"/>
      <c r="W956" s="291"/>
      <c r="X956" s="290"/>
      <c r="Y956" s="291"/>
      <c r="Z956" s="290">
        <v>0.25</v>
      </c>
      <c r="AA956" s="292"/>
      <c r="AB956" s="290"/>
      <c r="AC956" s="291"/>
      <c r="AD956" s="290">
        <v>0.25</v>
      </c>
      <c r="AE956" s="292"/>
      <c r="AF956" s="81">
        <f>SUM(H956+J956+L956+N956+P956+R956+T956+V956+X956+Z956+AB956+AD956)</f>
        <v>1</v>
      </c>
      <c r="AG956" s="59">
        <f t="shared" si="115"/>
        <v>0</v>
      </c>
      <c r="AH956" s="290"/>
    </row>
    <row r="957" spans="1:34" s="92" customFormat="1" ht="102" customHeight="1">
      <c r="A957" s="774"/>
      <c r="B957" s="297" t="s">
        <v>445</v>
      </c>
      <c r="C957" s="298" t="s">
        <v>531</v>
      </c>
      <c r="D957" s="564">
        <v>0.2</v>
      </c>
      <c r="E957" s="299" t="s">
        <v>532</v>
      </c>
      <c r="F957" s="300" t="s">
        <v>526</v>
      </c>
      <c r="G957" s="299" t="s">
        <v>533</v>
      </c>
      <c r="H957" s="290"/>
      <c r="I957" s="291"/>
      <c r="J957" s="290">
        <v>9.0909090909090912E-2</v>
      </c>
      <c r="K957" s="291"/>
      <c r="L957" s="290">
        <v>9.0909090909090912E-2</v>
      </c>
      <c r="M957" s="291"/>
      <c r="N957" s="290">
        <v>9.0909090909090912E-2</v>
      </c>
      <c r="O957" s="291"/>
      <c r="P957" s="290">
        <v>9.0909090909090912E-2</v>
      </c>
      <c r="Q957" s="291"/>
      <c r="R957" s="290">
        <v>9.0909090909090912E-2</v>
      </c>
      <c r="S957" s="291"/>
      <c r="T957" s="290">
        <v>9.0909090909090912E-2</v>
      </c>
      <c r="U957" s="291"/>
      <c r="V957" s="290">
        <v>9.0909090909090912E-2</v>
      </c>
      <c r="W957" s="291"/>
      <c r="X957" s="290">
        <v>9.0909090909090912E-2</v>
      </c>
      <c r="Y957" s="291"/>
      <c r="Z957" s="290">
        <v>9.0909090909090912E-2</v>
      </c>
      <c r="AA957" s="291"/>
      <c r="AB957" s="290">
        <v>9.0909090909090912E-2</v>
      </c>
      <c r="AC957" s="291"/>
      <c r="AD957" s="290">
        <v>9.0909090909090912E-2</v>
      </c>
      <c r="AE957" s="292"/>
      <c r="AF957" s="81">
        <f>SUM(H957+J957+L957+N957+P957+R957+T957+V957+X957+Z957+AB957+AD957)</f>
        <v>1.0000000000000002</v>
      </c>
      <c r="AG957" s="59">
        <f t="shared" si="115"/>
        <v>0</v>
      </c>
      <c r="AH957" s="290"/>
    </row>
    <row r="958" spans="1:34" s="92" customFormat="1" ht="102" customHeight="1">
      <c r="A958" s="774"/>
      <c r="B958" s="293" t="s">
        <v>444</v>
      </c>
      <c r="C958" s="294" t="s">
        <v>534</v>
      </c>
      <c r="D958" s="564">
        <v>0.2</v>
      </c>
      <c r="E958" s="295" t="s">
        <v>535</v>
      </c>
      <c r="F958" s="296" t="s">
        <v>526</v>
      </c>
      <c r="G958" s="295" t="s">
        <v>536</v>
      </c>
      <c r="H958" s="290"/>
      <c r="I958" s="291"/>
      <c r="J958" s="290"/>
      <c r="K958" s="291"/>
      <c r="L958" s="290"/>
      <c r="M958" s="291"/>
      <c r="N958" s="290">
        <v>0.25</v>
      </c>
      <c r="O958" s="291"/>
      <c r="P958" s="290"/>
      <c r="Q958" s="291"/>
      <c r="R958" s="290"/>
      <c r="S958" s="291"/>
      <c r="T958" s="290">
        <v>0.25</v>
      </c>
      <c r="U958" s="291"/>
      <c r="V958" s="290"/>
      <c r="W958" s="291"/>
      <c r="X958" s="290"/>
      <c r="Y958" s="291"/>
      <c r="Z958" s="290">
        <v>0.25</v>
      </c>
      <c r="AA958" s="292"/>
      <c r="AB958" s="290"/>
      <c r="AC958" s="291"/>
      <c r="AD958" s="290">
        <v>0.25</v>
      </c>
      <c r="AE958" s="292"/>
      <c r="AF958" s="81">
        <f>SUM(H958+J958+L958+N958+P958+R958+T958+V958+X958+Z958+AB958+AD958)</f>
        <v>1</v>
      </c>
      <c r="AG958" s="59">
        <f t="shared" si="115"/>
        <v>0</v>
      </c>
      <c r="AH958" s="290"/>
    </row>
    <row r="959" spans="1:34" s="92" customFormat="1" ht="102" customHeight="1" thickBot="1">
      <c r="A959" s="775"/>
      <c r="B959" s="293" t="s">
        <v>452</v>
      </c>
      <c r="C959" s="294" t="s">
        <v>537</v>
      </c>
      <c r="D959" s="50">
        <v>0.2</v>
      </c>
      <c r="E959" s="295" t="s">
        <v>538</v>
      </c>
      <c r="F959" s="296" t="s">
        <v>526</v>
      </c>
      <c r="G959" s="295" t="s">
        <v>539</v>
      </c>
      <c r="H959" s="290"/>
      <c r="I959" s="291"/>
      <c r="J959" s="290"/>
      <c r="K959" s="291"/>
      <c r="L959" s="290"/>
      <c r="M959" s="291"/>
      <c r="N959" s="290">
        <v>0.25</v>
      </c>
      <c r="O959" s="291"/>
      <c r="P959" s="290"/>
      <c r="Q959" s="291"/>
      <c r="R959" s="290"/>
      <c r="S959" s="291"/>
      <c r="T959" s="290">
        <v>0.25</v>
      </c>
      <c r="U959" s="291"/>
      <c r="V959" s="290"/>
      <c r="W959" s="291"/>
      <c r="X959" s="290"/>
      <c r="Y959" s="291"/>
      <c r="Z959" s="290">
        <v>0.25</v>
      </c>
      <c r="AA959" s="292"/>
      <c r="AB959" s="290"/>
      <c r="AC959" s="291"/>
      <c r="AD959" s="290">
        <v>0.25</v>
      </c>
      <c r="AE959" s="292"/>
      <c r="AF959" s="81">
        <f t="shared" ref="AF959" si="116">+H959+J959+L959+N959+P959+R959+T959+V959+X959+Z959+AB959+AD959</f>
        <v>1</v>
      </c>
      <c r="AG959" s="59">
        <f t="shared" si="115"/>
        <v>0</v>
      </c>
      <c r="AH959" s="290"/>
    </row>
    <row r="960" spans="1:34" s="97" customFormat="1" ht="36.75" customHeight="1" thickBot="1">
      <c r="A960" s="506"/>
      <c r="B960" s="92"/>
      <c r="C960" s="552"/>
      <c r="D960" s="435"/>
      <c r="E960" s="552"/>
      <c r="F960" s="553"/>
      <c r="G960" s="92"/>
      <c r="H960" s="551"/>
      <c r="I960" s="551"/>
      <c r="J960" s="551"/>
      <c r="K960" s="551"/>
      <c r="L960" s="551"/>
      <c r="M960" s="551"/>
      <c r="N960" s="551"/>
      <c r="O960" s="551"/>
      <c r="P960" s="551"/>
      <c r="Q960" s="551"/>
      <c r="R960" s="551"/>
      <c r="S960" s="551"/>
      <c r="T960" s="551"/>
      <c r="U960" s="551"/>
      <c r="V960" s="551"/>
      <c r="W960" s="551"/>
      <c r="X960" s="551"/>
      <c r="Y960" s="551"/>
      <c r="Z960" s="551"/>
      <c r="AA960" s="554"/>
      <c r="AB960" s="551"/>
      <c r="AC960" s="551"/>
      <c r="AD960" s="551"/>
      <c r="AE960" s="554"/>
      <c r="AF960" s="20"/>
      <c r="AG960" s="20"/>
      <c r="AH960" s="24"/>
    </row>
    <row r="961" spans="1:34" s="92" customFormat="1" ht="16.5" customHeight="1">
      <c r="A961" s="756" t="s">
        <v>201</v>
      </c>
      <c r="B961" s="757"/>
      <c r="C961" s="758"/>
      <c r="D961" s="911" t="s">
        <v>1004</v>
      </c>
      <c r="E961" s="912"/>
      <c r="F961" s="912"/>
      <c r="G961" s="912"/>
      <c r="H961" s="912"/>
      <c r="I961" s="912"/>
      <c r="J961" s="912"/>
      <c r="K961" s="912"/>
      <c r="L961" s="912"/>
      <c r="M961" s="912"/>
      <c r="N961" s="912"/>
      <c r="O961" s="912"/>
      <c r="P961" s="912"/>
      <c r="Q961" s="912"/>
      <c r="R961" s="912"/>
      <c r="S961" s="912"/>
      <c r="T961" s="912"/>
      <c r="U961" s="912"/>
      <c r="V961" s="912"/>
      <c r="W961" s="912"/>
      <c r="X961" s="912"/>
      <c r="Y961" s="912"/>
      <c r="Z961" s="912"/>
      <c r="AA961" s="912"/>
      <c r="AB961" s="912"/>
      <c r="AC961" s="912"/>
      <c r="AD961" s="912"/>
      <c r="AE961" s="912"/>
      <c r="AF961" s="912"/>
      <c r="AG961" s="912"/>
      <c r="AH961" s="913"/>
    </row>
    <row r="962" spans="1:34" s="92" customFormat="1" ht="27" customHeight="1" thickBot="1">
      <c r="A962" s="782" t="s">
        <v>1005</v>
      </c>
      <c r="B962" s="783"/>
      <c r="C962" s="784"/>
      <c r="D962" s="906" t="s">
        <v>1057</v>
      </c>
      <c r="E962" s="907"/>
      <c r="F962" s="907"/>
      <c r="G962" s="907"/>
      <c r="H962" s="907"/>
      <c r="I962" s="907"/>
      <c r="J962" s="907"/>
      <c r="K962" s="907"/>
      <c r="L962" s="907"/>
      <c r="M962" s="907"/>
      <c r="N962" s="907"/>
      <c r="O962" s="907"/>
      <c r="P962" s="907"/>
      <c r="Q962" s="907"/>
      <c r="R962" s="907"/>
      <c r="S962" s="907"/>
      <c r="T962" s="907"/>
      <c r="U962" s="907"/>
      <c r="V962" s="907"/>
      <c r="W962" s="907"/>
      <c r="X962" s="907"/>
      <c r="Y962" s="907"/>
      <c r="Z962" s="907"/>
      <c r="AA962" s="907"/>
      <c r="AB962" s="907"/>
      <c r="AC962" s="907"/>
      <c r="AD962" s="907"/>
      <c r="AE962" s="907"/>
      <c r="AF962" s="907"/>
      <c r="AG962" s="907"/>
      <c r="AH962" s="908"/>
    </row>
    <row r="963" spans="1:34" s="92" customFormat="1" ht="51.75" customHeight="1" thickBot="1">
      <c r="A963" s="800" t="s">
        <v>37</v>
      </c>
      <c r="B963" s="802" t="s">
        <v>35</v>
      </c>
      <c r="C963" s="804" t="s">
        <v>31</v>
      </c>
      <c r="D963" s="802" t="s">
        <v>38</v>
      </c>
      <c r="E963" s="802" t="s">
        <v>33</v>
      </c>
      <c r="F963" s="804" t="s">
        <v>40</v>
      </c>
      <c r="G963" s="909" t="s">
        <v>34</v>
      </c>
      <c r="H963" s="742" t="s">
        <v>2</v>
      </c>
      <c r="I963" s="743"/>
      <c r="J963" s="744" t="s">
        <v>3</v>
      </c>
      <c r="K963" s="744"/>
      <c r="L963" s="742" t="s">
        <v>4</v>
      </c>
      <c r="M963" s="743"/>
      <c r="N963" s="744" t="s">
        <v>5</v>
      </c>
      <c r="O963" s="744"/>
      <c r="P963" s="742" t="s">
        <v>6</v>
      </c>
      <c r="Q963" s="743"/>
      <c r="R963" s="744" t="s">
        <v>7</v>
      </c>
      <c r="S963" s="744"/>
      <c r="T963" s="742" t="s">
        <v>8</v>
      </c>
      <c r="U963" s="743"/>
      <c r="V963" s="744" t="s">
        <v>9</v>
      </c>
      <c r="W963" s="744"/>
      <c r="X963" s="742" t="s">
        <v>10</v>
      </c>
      <c r="Y963" s="743"/>
      <c r="Z963" s="744" t="s">
        <v>11</v>
      </c>
      <c r="AA963" s="744"/>
      <c r="AB963" s="742" t="s">
        <v>12</v>
      </c>
      <c r="AC963" s="743"/>
      <c r="AD963" s="744" t="s">
        <v>13</v>
      </c>
      <c r="AE963" s="744"/>
      <c r="AF963" s="745" t="s">
        <v>20</v>
      </c>
      <c r="AG963" s="745" t="s">
        <v>21</v>
      </c>
      <c r="AH963" s="747" t="s">
        <v>27</v>
      </c>
    </row>
    <row r="964" spans="1:34" s="92" customFormat="1" ht="66.75" customHeight="1" thickBot="1">
      <c r="A964" s="801"/>
      <c r="B964" s="803"/>
      <c r="C964" s="805"/>
      <c r="D964" s="803"/>
      <c r="E964" s="803"/>
      <c r="F964" s="805"/>
      <c r="G964" s="910"/>
      <c r="H964" s="26" t="s">
        <v>23</v>
      </c>
      <c r="I964" s="27" t="s">
        <v>24</v>
      </c>
      <c r="J964" s="26" t="s">
        <v>23</v>
      </c>
      <c r="K964" s="27" t="s">
        <v>24</v>
      </c>
      <c r="L964" s="26" t="s">
        <v>23</v>
      </c>
      <c r="M964" s="27" t="s">
        <v>24</v>
      </c>
      <c r="N964" s="26" t="s">
        <v>23</v>
      </c>
      <c r="O964" s="27" t="s">
        <v>24</v>
      </c>
      <c r="P964" s="26" t="s">
        <v>23</v>
      </c>
      <c r="Q964" s="27" t="s">
        <v>24</v>
      </c>
      <c r="R964" s="26" t="s">
        <v>23</v>
      </c>
      <c r="S964" s="27" t="s">
        <v>24</v>
      </c>
      <c r="T964" s="26" t="s">
        <v>23</v>
      </c>
      <c r="U964" s="27" t="s">
        <v>24</v>
      </c>
      <c r="V964" s="26" t="s">
        <v>23</v>
      </c>
      <c r="W964" s="27" t="s">
        <v>24</v>
      </c>
      <c r="X964" s="26" t="s">
        <v>23</v>
      </c>
      <c r="Y964" s="27" t="s">
        <v>24</v>
      </c>
      <c r="Z964" s="26" t="s">
        <v>23</v>
      </c>
      <c r="AA964" s="27" t="s">
        <v>24</v>
      </c>
      <c r="AB964" s="26" t="s">
        <v>23</v>
      </c>
      <c r="AC964" s="27" t="s">
        <v>24</v>
      </c>
      <c r="AD964" s="26" t="s">
        <v>23</v>
      </c>
      <c r="AE964" s="27" t="s">
        <v>24</v>
      </c>
      <c r="AF964" s="746" t="s">
        <v>23</v>
      </c>
      <c r="AG964" s="746" t="s">
        <v>24</v>
      </c>
      <c r="AH964" s="748"/>
    </row>
    <row r="965" spans="1:34" s="92" customFormat="1" ht="102" customHeight="1">
      <c r="A965" s="903">
        <v>0.15</v>
      </c>
      <c r="B965" s="300" t="s">
        <v>442</v>
      </c>
      <c r="C965" s="385" t="s">
        <v>1058</v>
      </c>
      <c r="D965" s="592">
        <v>0.25</v>
      </c>
      <c r="E965" s="288" t="s">
        <v>1059</v>
      </c>
      <c r="F965" s="527" t="s">
        <v>526</v>
      </c>
      <c r="G965" s="499" t="s">
        <v>1219</v>
      </c>
      <c r="H965" s="290"/>
      <c r="I965" s="291"/>
      <c r="J965" s="290"/>
      <c r="K965" s="291"/>
      <c r="L965" s="290"/>
      <c r="M965" s="291"/>
      <c r="N965" s="290">
        <v>0.25</v>
      </c>
      <c r="O965" s="291"/>
      <c r="P965" s="290">
        <v>0.25</v>
      </c>
      <c r="Q965" s="291"/>
      <c r="R965" s="290">
        <v>0.25</v>
      </c>
      <c r="S965" s="291"/>
      <c r="T965" s="290">
        <v>0.25</v>
      </c>
      <c r="U965" s="291"/>
      <c r="V965" s="290"/>
      <c r="W965" s="291"/>
      <c r="X965" s="290"/>
      <c r="Y965" s="291"/>
      <c r="Z965" s="290"/>
      <c r="AA965" s="292"/>
      <c r="AB965" s="290"/>
      <c r="AC965" s="291"/>
      <c r="AD965" s="290"/>
      <c r="AE965" s="292"/>
      <c r="AF965" s="81">
        <f t="shared" ref="AF965:AF968" si="117">SUM(H965+J965+L965+N965+P965+R965+T965+V965+X965+Z965+AB965+AD965)</f>
        <v>1</v>
      </c>
      <c r="AG965" s="59">
        <f t="shared" ref="AG965:AG968" si="118">+I965+K965+M965+O965+Q965+S965+U965+W965+Y965+AA965+AE965</f>
        <v>0</v>
      </c>
      <c r="AH965" s="290"/>
    </row>
    <row r="966" spans="1:34" s="92" customFormat="1" ht="102" customHeight="1" thickBot="1">
      <c r="A966" s="904"/>
      <c r="B966" s="487" t="s">
        <v>443</v>
      </c>
      <c r="C966" s="294" t="s">
        <v>1060</v>
      </c>
      <c r="D966" s="593">
        <v>0.25</v>
      </c>
      <c r="E966" s="295" t="s">
        <v>1061</v>
      </c>
      <c r="F966" s="409" t="s">
        <v>526</v>
      </c>
      <c r="G966" s="500" t="s">
        <v>1062</v>
      </c>
      <c r="H966" s="290">
        <v>0.5</v>
      </c>
      <c r="I966" s="291"/>
      <c r="J966" s="290">
        <v>0.5</v>
      </c>
      <c r="K966" s="291"/>
      <c r="L966" s="290"/>
      <c r="M966" s="291"/>
      <c r="N966" s="290"/>
      <c r="O966" s="291"/>
      <c r="P966" s="290"/>
      <c r="Q966" s="291"/>
      <c r="R966" s="290"/>
      <c r="S966" s="291"/>
      <c r="T966" s="290"/>
      <c r="U966" s="291"/>
      <c r="V966" s="290"/>
      <c r="W966" s="291"/>
      <c r="X966" s="290"/>
      <c r="Y966" s="291"/>
      <c r="Z966" s="290"/>
      <c r="AA966" s="292"/>
      <c r="AB966" s="290"/>
      <c r="AC966" s="291"/>
      <c r="AD966" s="290"/>
      <c r="AE966" s="292"/>
      <c r="AF966" s="81">
        <f t="shared" si="117"/>
        <v>1</v>
      </c>
      <c r="AG966" s="59">
        <f t="shared" si="118"/>
        <v>0</v>
      </c>
      <c r="AH966" s="290"/>
    </row>
    <row r="967" spans="1:34" s="92" customFormat="1" ht="102" customHeight="1">
      <c r="A967" s="904"/>
      <c r="B967" s="300" t="s">
        <v>445</v>
      </c>
      <c r="C967" s="294" t="s">
        <v>1222</v>
      </c>
      <c r="D967" s="593">
        <v>0.25</v>
      </c>
      <c r="E967" s="295" t="s">
        <v>1063</v>
      </c>
      <c r="F967" s="409" t="s">
        <v>526</v>
      </c>
      <c r="G967" s="500" t="s">
        <v>1064</v>
      </c>
      <c r="H967" s="290"/>
      <c r="I967" s="291"/>
      <c r="J967" s="290"/>
      <c r="K967" s="291"/>
      <c r="L967" s="290">
        <v>1</v>
      </c>
      <c r="M967" s="291"/>
      <c r="N967" s="290"/>
      <c r="O967" s="291"/>
      <c r="P967" s="290"/>
      <c r="Q967" s="291"/>
      <c r="R967" s="290"/>
      <c r="S967" s="291"/>
      <c r="T967" s="290"/>
      <c r="U967" s="291"/>
      <c r="V967" s="290"/>
      <c r="W967" s="291"/>
      <c r="X967" s="290"/>
      <c r="Y967" s="291"/>
      <c r="Z967" s="290"/>
      <c r="AA967" s="292"/>
      <c r="AB967" s="290"/>
      <c r="AC967" s="291"/>
      <c r="AD967" s="290"/>
      <c r="AE967" s="292"/>
      <c r="AF967" s="81">
        <f t="shared" si="117"/>
        <v>1</v>
      </c>
      <c r="AG967" s="59">
        <f t="shared" si="118"/>
        <v>0</v>
      </c>
      <c r="AH967" s="290"/>
    </row>
    <row r="968" spans="1:34" s="92" customFormat="1" ht="102" customHeight="1" thickBot="1">
      <c r="A968" s="905"/>
      <c r="B968" s="487" t="s">
        <v>444</v>
      </c>
      <c r="C968" s="392" t="s">
        <v>1065</v>
      </c>
      <c r="D968" s="594">
        <v>0.25</v>
      </c>
      <c r="E968" s="486" t="s">
        <v>1066</v>
      </c>
      <c r="F968" s="501" t="s">
        <v>526</v>
      </c>
      <c r="G968" s="502" t="s">
        <v>1067</v>
      </c>
      <c r="H968" s="290"/>
      <c r="I968" s="291"/>
      <c r="J968" s="290"/>
      <c r="K968" s="291"/>
      <c r="L968" s="290"/>
      <c r="M968" s="291"/>
      <c r="N968" s="290"/>
      <c r="O968" s="291"/>
      <c r="P968" s="290">
        <v>0.5</v>
      </c>
      <c r="Q968" s="291"/>
      <c r="R968" s="290"/>
      <c r="S968" s="291"/>
      <c r="T968" s="290"/>
      <c r="U968" s="291"/>
      <c r="V968" s="290"/>
      <c r="W968" s="291"/>
      <c r="X968" s="290"/>
      <c r="Y968" s="291"/>
      <c r="Z968" s="290"/>
      <c r="AA968" s="292"/>
      <c r="AB968" s="290">
        <v>0.5</v>
      </c>
      <c r="AC968" s="291"/>
      <c r="AD968" s="290"/>
      <c r="AE968" s="292"/>
      <c r="AF968" s="81">
        <f t="shared" si="117"/>
        <v>1</v>
      </c>
      <c r="AG968" s="59">
        <f t="shared" si="118"/>
        <v>0</v>
      </c>
      <c r="AH968" s="290"/>
    </row>
    <row r="969" spans="1:34" s="97" customFormat="1" ht="36.75" customHeight="1" thickBot="1">
      <c r="A969" s="506">
        <f>+A965+A955+A946+A936+A925</f>
        <v>1.1000000000000001</v>
      </c>
      <c r="B969" s="92"/>
      <c r="C969" s="552"/>
      <c r="D969" s="435"/>
      <c r="E969" s="552"/>
      <c r="F969" s="553"/>
      <c r="G969" s="92"/>
      <c r="H969" s="551"/>
      <c r="I969" s="551"/>
      <c r="J969" s="551"/>
      <c r="K969" s="551"/>
      <c r="L969" s="551"/>
      <c r="M969" s="551"/>
      <c r="N969" s="551"/>
      <c r="O969" s="551"/>
      <c r="P969" s="551"/>
      <c r="Q969" s="551"/>
      <c r="R969" s="551"/>
      <c r="S969" s="551"/>
      <c r="T969" s="551"/>
      <c r="U969" s="551"/>
      <c r="V969" s="551"/>
      <c r="W969" s="551"/>
      <c r="X969" s="551"/>
      <c r="Y969" s="551"/>
      <c r="Z969" s="551"/>
      <c r="AA969" s="554"/>
      <c r="AB969" s="551"/>
      <c r="AC969" s="551"/>
      <c r="AD969" s="551"/>
      <c r="AE969" s="554"/>
      <c r="AF969" s="20"/>
      <c r="AG969" s="20"/>
      <c r="AH969" s="24"/>
    </row>
    <row r="970" spans="1:34" s="2" customFormat="1" ht="65.25" customHeight="1" thickBot="1">
      <c r="A970" s="820"/>
      <c r="B970" s="821"/>
      <c r="C970" s="826" t="s">
        <v>41</v>
      </c>
      <c r="D970" s="827"/>
      <c r="E970" s="827"/>
      <c r="F970" s="827"/>
      <c r="G970" s="827"/>
      <c r="H970" s="827"/>
      <c r="I970" s="827"/>
      <c r="J970" s="827"/>
      <c r="K970" s="827"/>
      <c r="L970" s="827"/>
      <c r="M970" s="827"/>
      <c r="N970" s="827"/>
      <c r="O970" s="827"/>
      <c r="P970" s="827"/>
      <c r="Q970" s="827"/>
      <c r="R970" s="827"/>
      <c r="S970" s="827"/>
      <c r="T970" s="827"/>
      <c r="U970" s="827"/>
      <c r="V970" s="827"/>
      <c r="W970" s="827"/>
      <c r="X970" s="827"/>
      <c r="Y970" s="827"/>
      <c r="Z970" s="827"/>
      <c r="AA970" s="827"/>
      <c r="AB970" s="827"/>
      <c r="AC970" s="827"/>
      <c r="AD970" s="827"/>
      <c r="AE970" s="827"/>
      <c r="AF970" s="827"/>
      <c r="AG970" s="827"/>
      <c r="AH970" s="828"/>
    </row>
    <row r="971" spans="1:34" s="2" customFormat="1" ht="17.25" customHeight="1" thickBot="1">
      <c r="A971" s="822"/>
      <c r="B971" s="823"/>
      <c r="C971" s="650" t="s">
        <v>30</v>
      </c>
      <c r="D971" s="14"/>
      <c r="E971" s="653"/>
      <c r="F971" s="654"/>
      <c r="G971" s="654"/>
      <c r="H971" s="14"/>
      <c r="I971" s="15"/>
      <c r="J971" s="16"/>
      <c r="K971" s="16"/>
      <c r="L971" s="16"/>
      <c r="M971" s="16"/>
      <c r="N971" s="16"/>
      <c r="O971" s="16"/>
      <c r="P971" s="16"/>
      <c r="Q971" s="16"/>
      <c r="R971" s="16"/>
      <c r="S971" s="17"/>
      <c r="T971" s="829" t="s">
        <v>39</v>
      </c>
      <c r="U971" s="830"/>
      <c r="V971" s="830"/>
      <c r="W971" s="830"/>
      <c r="X971" s="830"/>
      <c r="Y971" s="830"/>
      <c r="Z971" s="830"/>
      <c r="AA971" s="830"/>
      <c r="AB971" s="830"/>
      <c r="AC971" s="830"/>
      <c r="AD971" s="830"/>
      <c r="AE971" s="830"/>
      <c r="AF971" s="830"/>
      <c r="AG971" s="830"/>
      <c r="AH971" s="831"/>
    </row>
    <row r="972" spans="1:34" s="2" customFormat="1" ht="15" customHeight="1" thickBot="1">
      <c r="A972" s="824"/>
      <c r="B972" s="825"/>
      <c r="C972" s="829" t="s">
        <v>36</v>
      </c>
      <c r="D972" s="830"/>
      <c r="E972" s="830"/>
      <c r="F972" s="830"/>
      <c r="G972" s="830"/>
      <c r="H972" s="830"/>
      <c r="I972" s="830"/>
      <c r="J972" s="830"/>
      <c r="K972" s="830"/>
      <c r="L972" s="830"/>
      <c r="M972" s="830"/>
      <c r="N972" s="830"/>
      <c r="O972" s="830"/>
      <c r="P972" s="830"/>
      <c r="Q972" s="830"/>
      <c r="R972" s="830"/>
      <c r="S972" s="830"/>
      <c r="T972" s="830"/>
      <c r="U972" s="830"/>
      <c r="V972" s="830"/>
      <c r="W972" s="830"/>
      <c r="X972" s="830"/>
      <c r="Y972" s="830"/>
      <c r="Z972" s="830"/>
      <c r="AA972" s="830"/>
      <c r="AB972" s="830"/>
      <c r="AC972" s="830"/>
      <c r="AD972" s="830"/>
      <c r="AE972" s="830"/>
      <c r="AF972" s="830"/>
      <c r="AG972" s="830"/>
      <c r="AH972" s="831"/>
    </row>
    <row r="973" spans="1:34" s="8" customFormat="1" ht="27" customHeight="1" thickBot="1">
      <c r="A973" s="6"/>
      <c r="B973" s="6"/>
      <c r="C973" s="651"/>
      <c r="D973" s="6"/>
      <c r="E973" s="651"/>
      <c r="F973" s="655"/>
      <c r="G973" s="655"/>
      <c r="H973" s="7"/>
      <c r="I973" s="7"/>
      <c r="J973" s="7"/>
      <c r="K973" s="7"/>
      <c r="AH973" s="689"/>
    </row>
    <row r="974" spans="1:34" s="8" customFormat="1" ht="15.75">
      <c r="A974" s="832" t="s">
        <v>29</v>
      </c>
      <c r="B974" s="833"/>
      <c r="C974" s="834" t="s">
        <v>14</v>
      </c>
      <c r="D974" s="835"/>
      <c r="E974" s="835"/>
      <c r="F974" s="835"/>
      <c r="G974" s="835"/>
      <c r="H974" s="835"/>
      <c r="I974" s="836"/>
      <c r="J974" s="999" t="s">
        <v>922</v>
      </c>
      <c r="K974" s="1000"/>
      <c r="L974" s="1000"/>
      <c r="M974" s="1000"/>
      <c r="N974" s="1000"/>
      <c r="O974" s="1000"/>
      <c r="P974" s="1000"/>
      <c r="Q974" s="1000"/>
      <c r="R974" s="1000"/>
      <c r="S974" s="1000"/>
      <c r="T974" s="1000"/>
      <c r="U974" s="1000"/>
      <c r="V974" s="1000"/>
      <c r="W974" s="1000"/>
      <c r="X974" s="1000"/>
      <c r="Y974" s="1000"/>
      <c r="Z974" s="1000"/>
      <c r="AA974" s="1000"/>
      <c r="AB974" s="1000"/>
      <c r="AC974" s="1000"/>
      <c r="AD974" s="1000"/>
      <c r="AE974" s="1000"/>
      <c r="AF974" s="1000"/>
      <c r="AG974" s="1000"/>
      <c r="AH974" s="1001"/>
    </row>
    <row r="975" spans="1:34" s="8" customFormat="1" ht="15.75">
      <c r="A975" s="840">
        <v>-2015</v>
      </c>
      <c r="B975" s="841"/>
      <c r="C975" s="844" t="s">
        <v>0</v>
      </c>
      <c r="D975" s="845"/>
      <c r="E975" s="845"/>
      <c r="F975" s="845"/>
      <c r="G975" s="845"/>
      <c r="H975" s="845"/>
      <c r="I975" s="846"/>
      <c r="J975" s="1002" t="s">
        <v>923</v>
      </c>
      <c r="K975" s="1003"/>
      <c r="L975" s="1003"/>
      <c r="M975" s="1003"/>
      <c r="N975" s="1003"/>
      <c r="O975" s="1003"/>
      <c r="P975" s="1003"/>
      <c r="Q975" s="1003"/>
      <c r="R975" s="1003"/>
      <c r="S975" s="1003"/>
      <c r="T975" s="1003"/>
      <c r="U975" s="1003"/>
      <c r="V975" s="1003"/>
      <c r="W975" s="1003"/>
      <c r="X975" s="1003"/>
      <c r="Y975" s="1003"/>
      <c r="Z975" s="1003"/>
      <c r="AA975" s="1003"/>
      <c r="AB975" s="1003"/>
      <c r="AC975" s="1003"/>
      <c r="AD975" s="1003"/>
      <c r="AE975" s="1003"/>
      <c r="AF975" s="1003"/>
      <c r="AG975" s="1003"/>
      <c r="AH975" s="1004"/>
    </row>
    <row r="976" spans="1:34" s="8" customFormat="1" ht="16.5" thickBot="1">
      <c r="A976" s="842"/>
      <c r="B976" s="843"/>
      <c r="C976" s="850" t="s">
        <v>1</v>
      </c>
      <c r="D976" s="851"/>
      <c r="E976" s="851"/>
      <c r="F976" s="851"/>
      <c r="G976" s="851"/>
      <c r="H976" s="851"/>
      <c r="I976" s="852"/>
      <c r="J976" s="1005" t="s">
        <v>924</v>
      </c>
      <c r="K976" s="1006"/>
      <c r="L976" s="1006"/>
      <c r="M976" s="1006"/>
      <c r="N976" s="1006"/>
      <c r="O976" s="1006"/>
      <c r="P976" s="1006"/>
      <c r="Q976" s="1006"/>
      <c r="R976" s="1006"/>
      <c r="S976" s="1006"/>
      <c r="T976" s="1006"/>
      <c r="U976" s="1006"/>
      <c r="V976" s="1006"/>
      <c r="W976" s="1006"/>
      <c r="X976" s="1006"/>
      <c r="Y976" s="1006"/>
      <c r="Z976" s="1006"/>
      <c r="AA976" s="1006"/>
      <c r="AB976" s="1006"/>
      <c r="AC976" s="1006"/>
      <c r="AD976" s="1006"/>
      <c r="AE976" s="1006"/>
      <c r="AF976" s="1006"/>
      <c r="AG976" s="1006"/>
      <c r="AH976" s="1007"/>
    </row>
    <row r="977" spans="1:34" s="9" customFormat="1" ht="25.5" customHeight="1" thickBot="1">
      <c r="C977" s="78"/>
      <c r="E977" s="78"/>
      <c r="F977" s="78"/>
      <c r="G977" s="78"/>
      <c r="AH977" s="581"/>
    </row>
    <row r="978" spans="1:34" s="8" customFormat="1" ht="15.75" customHeight="1">
      <c r="A978" s="856" t="s">
        <v>26</v>
      </c>
      <c r="B978" s="859" t="s">
        <v>19</v>
      </c>
      <c r="C978" s="860"/>
      <c r="D978" s="972" t="s">
        <v>313</v>
      </c>
      <c r="E978" s="973"/>
      <c r="F978" s="973"/>
      <c r="G978" s="973"/>
      <c r="H978" s="973"/>
      <c r="I978" s="973"/>
      <c r="J978" s="973"/>
      <c r="K978" s="973"/>
      <c r="L978" s="973"/>
      <c r="M978" s="973"/>
      <c r="N978" s="973"/>
      <c r="O978" s="973"/>
      <c r="P978" s="973"/>
      <c r="Q978" s="973"/>
      <c r="R978" s="973"/>
      <c r="S978" s="974"/>
      <c r="T978" s="864" t="s">
        <v>25</v>
      </c>
      <c r="U978" s="865"/>
      <c r="V978" s="866"/>
      <c r="W978" s="873" t="s">
        <v>28</v>
      </c>
      <c r="X978" s="874"/>
      <c r="Y978" s="1008" t="s">
        <v>221</v>
      </c>
      <c r="Z978" s="1009"/>
      <c r="AA978" s="1009"/>
      <c r="AB978" s="1009"/>
      <c r="AC978" s="1009"/>
      <c r="AD978" s="1009"/>
      <c r="AE978" s="1009"/>
      <c r="AF978" s="1009"/>
      <c r="AG978" s="1009"/>
      <c r="AH978" s="1010"/>
    </row>
    <row r="979" spans="1:34" s="8" customFormat="1" ht="15.75" customHeight="1">
      <c r="A979" s="857"/>
      <c r="B979" s="883" t="s">
        <v>15</v>
      </c>
      <c r="C979" s="884"/>
      <c r="D979" s="981" t="s">
        <v>925</v>
      </c>
      <c r="E979" s="982"/>
      <c r="F979" s="982"/>
      <c r="G979" s="982"/>
      <c r="H979" s="982"/>
      <c r="I979" s="982"/>
      <c r="J979" s="982"/>
      <c r="K979" s="982"/>
      <c r="L979" s="982"/>
      <c r="M979" s="982"/>
      <c r="N979" s="982"/>
      <c r="O979" s="982"/>
      <c r="P979" s="982"/>
      <c r="Q979" s="982"/>
      <c r="R979" s="982"/>
      <c r="S979" s="983"/>
      <c r="T979" s="867"/>
      <c r="U979" s="868"/>
      <c r="V979" s="869"/>
      <c r="W979" s="875"/>
      <c r="X979" s="876"/>
      <c r="Y979" s="1011"/>
      <c r="Z979" s="1012"/>
      <c r="AA979" s="1012"/>
      <c r="AB979" s="1012"/>
      <c r="AC979" s="1012"/>
      <c r="AD979" s="1012"/>
      <c r="AE979" s="1012"/>
      <c r="AF979" s="1012"/>
      <c r="AG979" s="1012"/>
      <c r="AH979" s="1013"/>
    </row>
    <row r="980" spans="1:34" s="8" customFormat="1" ht="15.75" customHeight="1">
      <c r="A980" s="857"/>
      <c r="B980" s="883" t="s">
        <v>16</v>
      </c>
      <c r="C980" s="884"/>
      <c r="D980" s="981" t="s">
        <v>926</v>
      </c>
      <c r="E980" s="982"/>
      <c r="F980" s="982"/>
      <c r="G980" s="982"/>
      <c r="H980" s="982"/>
      <c r="I980" s="982"/>
      <c r="J980" s="982"/>
      <c r="K980" s="982"/>
      <c r="L980" s="982"/>
      <c r="M980" s="982"/>
      <c r="N980" s="982"/>
      <c r="O980" s="982"/>
      <c r="P980" s="982"/>
      <c r="Q980" s="982"/>
      <c r="R980" s="982"/>
      <c r="S980" s="983"/>
      <c r="T980" s="867"/>
      <c r="U980" s="868"/>
      <c r="V980" s="869"/>
      <c r="W980" s="888" t="s">
        <v>17</v>
      </c>
      <c r="X980" s="889"/>
      <c r="Y980" s="984" t="s">
        <v>927</v>
      </c>
      <c r="Z980" s="985"/>
      <c r="AA980" s="985"/>
      <c r="AB980" s="985"/>
      <c r="AC980" s="985"/>
      <c r="AD980" s="985"/>
      <c r="AE980" s="985"/>
      <c r="AF980" s="985"/>
      <c r="AG980" s="985"/>
      <c r="AH980" s="986"/>
    </row>
    <row r="981" spans="1:34" s="8" customFormat="1" ht="15.75" customHeight="1" thickBot="1">
      <c r="A981" s="858"/>
      <c r="B981" s="898" t="s">
        <v>18</v>
      </c>
      <c r="C981" s="899"/>
      <c r="D981" s="990" t="s">
        <v>928</v>
      </c>
      <c r="E981" s="991"/>
      <c r="F981" s="991"/>
      <c r="G981" s="991"/>
      <c r="H981" s="991"/>
      <c r="I981" s="991"/>
      <c r="J981" s="991"/>
      <c r="K981" s="991"/>
      <c r="L981" s="991"/>
      <c r="M981" s="991"/>
      <c r="N981" s="991"/>
      <c r="O981" s="991"/>
      <c r="P981" s="991"/>
      <c r="Q981" s="991"/>
      <c r="R981" s="991"/>
      <c r="S981" s="992"/>
      <c r="T981" s="870"/>
      <c r="U981" s="871"/>
      <c r="V981" s="872"/>
      <c r="W981" s="890"/>
      <c r="X981" s="891"/>
      <c r="Y981" s="987"/>
      <c r="Z981" s="988"/>
      <c r="AA981" s="988"/>
      <c r="AB981" s="988"/>
      <c r="AC981" s="988"/>
      <c r="AD981" s="988"/>
      <c r="AE981" s="988"/>
      <c r="AF981" s="988"/>
      <c r="AG981" s="988"/>
      <c r="AH981" s="989"/>
    </row>
    <row r="982" spans="1:34" s="92" customFormat="1" ht="27" customHeight="1" thickBot="1">
      <c r="A982" s="23"/>
      <c r="B982" s="99"/>
      <c r="C982" s="99"/>
      <c r="D982" s="23"/>
      <c r="E982" s="99"/>
      <c r="F982" s="99"/>
      <c r="G982" s="9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20"/>
      <c r="AG982" s="20"/>
      <c r="AH982" s="24"/>
    </row>
    <row r="983" spans="1:34" s="9" customFormat="1" ht="15.75" customHeight="1">
      <c r="A983" s="727" t="s">
        <v>183</v>
      </c>
      <c r="B983" s="728"/>
      <c r="C983" s="729"/>
      <c r="D983" s="727" t="s">
        <v>929</v>
      </c>
      <c r="E983" s="728"/>
      <c r="F983" s="728"/>
      <c r="G983" s="728"/>
      <c r="H983" s="728"/>
      <c r="I983" s="728"/>
      <c r="J983" s="728"/>
      <c r="K983" s="728"/>
      <c r="L983" s="728"/>
      <c r="M983" s="728"/>
      <c r="N983" s="728"/>
      <c r="O983" s="728"/>
      <c r="P983" s="728"/>
      <c r="Q983" s="728"/>
      <c r="R983" s="728"/>
      <c r="S983" s="728"/>
      <c r="T983" s="11"/>
      <c r="U983" s="11"/>
      <c r="V983" s="11"/>
      <c r="W983" s="11"/>
      <c r="X983" s="11"/>
      <c r="Y983" s="11"/>
      <c r="Z983" s="11"/>
      <c r="AA983" s="11"/>
      <c r="AB983" s="11"/>
      <c r="AC983" s="11"/>
      <c r="AD983" s="11"/>
      <c r="AE983" s="11"/>
      <c r="AF983" s="11"/>
      <c r="AG983" s="11"/>
      <c r="AH983" s="673"/>
    </row>
    <row r="984" spans="1:34" s="9" customFormat="1" ht="15.75" customHeight="1" thickBot="1">
      <c r="A984" s="733" t="s">
        <v>22</v>
      </c>
      <c r="B984" s="734"/>
      <c r="C984" s="735"/>
      <c r="D984" s="559" t="s">
        <v>1386</v>
      </c>
      <c r="E984" s="647"/>
      <c r="F984" s="647"/>
      <c r="G984" s="647"/>
      <c r="H984" s="12"/>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690"/>
    </row>
    <row r="985" spans="1:34" s="78" customFormat="1" ht="13.5" customHeight="1" thickBot="1">
      <c r="A985" s="737" t="s">
        <v>37</v>
      </c>
      <c r="B985" s="737" t="s">
        <v>35</v>
      </c>
      <c r="C985" s="738" t="s">
        <v>31</v>
      </c>
      <c r="D985" s="738" t="s">
        <v>32</v>
      </c>
      <c r="E985" s="738" t="s">
        <v>33</v>
      </c>
      <c r="F985" s="740" t="s">
        <v>40</v>
      </c>
      <c r="G985" s="738" t="s">
        <v>34</v>
      </c>
      <c r="H985" s="742" t="s">
        <v>2</v>
      </c>
      <c r="I985" s="743"/>
      <c r="J985" s="744" t="s">
        <v>3</v>
      </c>
      <c r="K985" s="744"/>
      <c r="L985" s="742" t="s">
        <v>4</v>
      </c>
      <c r="M985" s="743"/>
      <c r="N985" s="744" t="s">
        <v>5</v>
      </c>
      <c r="O985" s="744"/>
      <c r="P985" s="742" t="s">
        <v>6</v>
      </c>
      <c r="Q985" s="743"/>
      <c r="R985" s="744" t="s">
        <v>7</v>
      </c>
      <c r="S985" s="744"/>
      <c r="T985" s="742" t="s">
        <v>8</v>
      </c>
      <c r="U985" s="743"/>
      <c r="V985" s="744" t="s">
        <v>9</v>
      </c>
      <c r="W985" s="744"/>
      <c r="X985" s="742" t="s">
        <v>10</v>
      </c>
      <c r="Y985" s="743"/>
      <c r="Z985" s="744" t="s">
        <v>11</v>
      </c>
      <c r="AA985" s="744"/>
      <c r="AB985" s="742" t="s">
        <v>12</v>
      </c>
      <c r="AC985" s="743"/>
      <c r="AD985" s="744" t="s">
        <v>13</v>
      </c>
      <c r="AE985" s="744"/>
      <c r="AF985" s="745" t="s">
        <v>20</v>
      </c>
      <c r="AG985" s="745" t="s">
        <v>21</v>
      </c>
      <c r="AH985" s="747" t="s">
        <v>27</v>
      </c>
    </row>
    <row r="986" spans="1:34" s="78" customFormat="1" ht="25.5" customHeight="1" thickBot="1">
      <c r="A986" s="737"/>
      <c r="B986" s="737"/>
      <c r="C986" s="739"/>
      <c r="D986" s="739"/>
      <c r="E986" s="739"/>
      <c r="F986" s="741"/>
      <c r="G986" s="739"/>
      <c r="H986" s="4" t="s">
        <v>23</v>
      </c>
      <c r="I986" s="5" t="s">
        <v>24</v>
      </c>
      <c r="J986" s="4" t="s">
        <v>23</v>
      </c>
      <c r="K986" s="5" t="s">
        <v>24</v>
      </c>
      <c r="L986" s="4" t="s">
        <v>23</v>
      </c>
      <c r="M986" s="5" t="s">
        <v>24</v>
      </c>
      <c r="N986" s="4" t="s">
        <v>23</v>
      </c>
      <c r="O986" s="5" t="s">
        <v>24</v>
      </c>
      <c r="P986" s="4" t="s">
        <v>23</v>
      </c>
      <c r="Q986" s="5" t="s">
        <v>24</v>
      </c>
      <c r="R986" s="4" t="s">
        <v>23</v>
      </c>
      <c r="S986" s="5" t="s">
        <v>24</v>
      </c>
      <c r="T986" s="4" t="s">
        <v>23</v>
      </c>
      <c r="U986" s="5" t="s">
        <v>24</v>
      </c>
      <c r="V986" s="4" t="s">
        <v>23</v>
      </c>
      <c r="W986" s="5" t="s">
        <v>24</v>
      </c>
      <c r="X986" s="4" t="s">
        <v>23</v>
      </c>
      <c r="Y986" s="5" t="s">
        <v>24</v>
      </c>
      <c r="Z986" s="4" t="s">
        <v>23</v>
      </c>
      <c r="AA986" s="5" t="s">
        <v>24</v>
      </c>
      <c r="AB986" s="4" t="s">
        <v>23</v>
      </c>
      <c r="AC986" s="5" t="s">
        <v>24</v>
      </c>
      <c r="AD986" s="4" t="s">
        <v>23</v>
      </c>
      <c r="AE986" s="5" t="s">
        <v>24</v>
      </c>
      <c r="AF986" s="817"/>
      <c r="AG986" s="817"/>
      <c r="AH986" s="818"/>
    </row>
    <row r="987" spans="1:34" s="78" customFormat="1" ht="166.5" thickBot="1">
      <c r="A987" s="996">
        <v>0.35</v>
      </c>
      <c r="B987" s="438" t="s">
        <v>429</v>
      </c>
      <c r="C987" s="172" t="s">
        <v>1412</v>
      </c>
      <c r="D987" s="49">
        <v>0.2</v>
      </c>
      <c r="E987" s="172" t="s">
        <v>930</v>
      </c>
      <c r="F987" s="562" t="s">
        <v>187</v>
      </c>
      <c r="G987" s="173" t="s">
        <v>931</v>
      </c>
      <c r="H987" s="252"/>
      <c r="I987" s="253"/>
      <c r="J987" s="252"/>
      <c r="K987" s="254"/>
      <c r="L987" s="255">
        <v>0.5</v>
      </c>
      <c r="M987" s="253"/>
      <c r="N987" s="252"/>
      <c r="O987" s="254"/>
      <c r="P987" s="255"/>
      <c r="Q987" s="253"/>
      <c r="R987" s="252">
        <v>0.5</v>
      </c>
      <c r="S987" s="254"/>
      <c r="T987" s="255"/>
      <c r="U987" s="253"/>
      <c r="V987" s="255"/>
      <c r="W987" s="253"/>
      <c r="X987" s="255"/>
      <c r="Y987" s="253"/>
      <c r="Z987" s="255"/>
      <c r="AA987" s="257"/>
      <c r="AB987" s="255"/>
      <c r="AC987" s="253"/>
      <c r="AD987" s="255"/>
      <c r="AE987" s="447"/>
      <c r="AF987" s="446">
        <f t="shared" ref="AF987:AG991" si="119">+H987+J987+L987+N987+P987+R987+T987+V987+X987+Z987+AB987+AD987</f>
        <v>1</v>
      </c>
      <c r="AG987" s="259">
        <f t="shared" si="119"/>
        <v>0</v>
      </c>
      <c r="AH987" s="708"/>
    </row>
    <row r="988" spans="1:34" s="78" customFormat="1" ht="141" thickBot="1">
      <c r="A988" s="997"/>
      <c r="B988" s="448" t="s">
        <v>430</v>
      </c>
      <c r="C988" s="652" t="s">
        <v>1413</v>
      </c>
      <c r="D988" s="232">
        <v>0.2</v>
      </c>
      <c r="E988" s="652" t="s">
        <v>932</v>
      </c>
      <c r="F988" s="563" t="s">
        <v>187</v>
      </c>
      <c r="G988" s="173" t="s">
        <v>933</v>
      </c>
      <c r="H988" s="252"/>
      <c r="I988" s="253"/>
      <c r="J988" s="252"/>
      <c r="K988" s="254"/>
      <c r="L988" s="255"/>
      <c r="M988" s="253"/>
      <c r="N988" s="252"/>
      <c r="O988" s="254"/>
      <c r="P988" s="255"/>
      <c r="Q988" s="253"/>
      <c r="R988" s="252">
        <v>0.1429</v>
      </c>
      <c r="S988" s="254"/>
      <c r="T988" s="255">
        <v>0.1429</v>
      </c>
      <c r="U988" s="253"/>
      <c r="V988" s="255">
        <v>0.1429</v>
      </c>
      <c r="W988" s="253"/>
      <c r="X988" s="255">
        <v>0.1429</v>
      </c>
      <c r="Y988" s="253"/>
      <c r="Z988" s="255">
        <v>0.1429</v>
      </c>
      <c r="AA988" s="257"/>
      <c r="AB988" s="255">
        <v>0.1429</v>
      </c>
      <c r="AC988" s="253"/>
      <c r="AD988" s="255">
        <v>0.1429</v>
      </c>
      <c r="AE988" s="292"/>
      <c r="AF988" s="445">
        <f t="shared" si="119"/>
        <v>1.0003</v>
      </c>
      <c r="AG988" s="317">
        <f t="shared" si="119"/>
        <v>0</v>
      </c>
      <c r="AH988" s="699"/>
    </row>
    <row r="989" spans="1:34" s="78" customFormat="1" ht="90" thickBot="1">
      <c r="A989" s="997"/>
      <c r="B989" s="234" t="s">
        <v>431</v>
      </c>
      <c r="C989" s="173" t="s">
        <v>1414</v>
      </c>
      <c r="D989" s="232">
        <v>0.2</v>
      </c>
      <c r="E989" s="663" t="s">
        <v>934</v>
      </c>
      <c r="F989" s="563" t="s">
        <v>187</v>
      </c>
      <c r="G989" s="173" t="s">
        <v>935</v>
      </c>
      <c r="H989" s="252">
        <v>8.3299999999999999E-2</v>
      </c>
      <c r="I989" s="253"/>
      <c r="J989" s="252">
        <v>8.3299999999999999E-2</v>
      </c>
      <c r="K989" s="254"/>
      <c r="L989" s="255">
        <v>8.3299999999999999E-2</v>
      </c>
      <c r="M989" s="253"/>
      <c r="N989" s="252">
        <v>8.3299999999999999E-2</v>
      </c>
      <c r="O989" s="254"/>
      <c r="P989" s="255">
        <v>8.3299999999999999E-2</v>
      </c>
      <c r="Q989" s="253"/>
      <c r="R989" s="252">
        <v>8.3299999999999999E-2</v>
      </c>
      <c r="S989" s="254"/>
      <c r="T989" s="255">
        <v>8.3299999999999999E-2</v>
      </c>
      <c r="U989" s="253"/>
      <c r="V989" s="255">
        <v>8.3299999999999999E-2</v>
      </c>
      <c r="W989" s="253"/>
      <c r="X989" s="255">
        <v>8.3299999999999999E-2</v>
      </c>
      <c r="Y989" s="253"/>
      <c r="Z989" s="255">
        <v>8.3299999999999999E-2</v>
      </c>
      <c r="AA989" s="257"/>
      <c r="AB989" s="255">
        <v>8.3299999999999999E-2</v>
      </c>
      <c r="AC989" s="253"/>
      <c r="AD989" s="255">
        <v>8.3299999999999999E-2</v>
      </c>
      <c r="AE989" s="292"/>
      <c r="AF989" s="445">
        <f t="shared" si="119"/>
        <v>0.99960000000000016</v>
      </c>
      <c r="AG989" s="317">
        <f t="shared" si="119"/>
        <v>0</v>
      </c>
      <c r="AH989" s="699"/>
    </row>
    <row r="990" spans="1:34" s="78" customFormat="1" ht="77.25" thickBot="1">
      <c r="A990" s="997"/>
      <c r="B990" s="234" t="s">
        <v>432</v>
      </c>
      <c r="C990" s="173" t="s">
        <v>1415</v>
      </c>
      <c r="D990" s="50">
        <v>0.2</v>
      </c>
      <c r="E990" s="663" t="s">
        <v>936</v>
      </c>
      <c r="F990" s="563" t="s">
        <v>187</v>
      </c>
      <c r="G990" s="173" t="s">
        <v>937</v>
      </c>
      <c r="H990" s="252">
        <v>8.3299999999999999E-2</v>
      </c>
      <c r="I990" s="253"/>
      <c r="J990" s="252">
        <v>8.3299999999999999E-2</v>
      </c>
      <c r="K990" s="254"/>
      <c r="L990" s="255">
        <v>8.3299999999999999E-2</v>
      </c>
      <c r="M990" s="253"/>
      <c r="N990" s="252">
        <v>8.3299999999999999E-2</v>
      </c>
      <c r="O990" s="254"/>
      <c r="P990" s="255">
        <v>8.3299999999999999E-2</v>
      </c>
      <c r="Q990" s="253"/>
      <c r="R990" s="252">
        <v>8.3299999999999999E-2</v>
      </c>
      <c r="S990" s="254"/>
      <c r="T990" s="255">
        <v>8.3299999999999999E-2</v>
      </c>
      <c r="U990" s="253"/>
      <c r="V990" s="255">
        <v>8.3299999999999999E-2</v>
      </c>
      <c r="W990" s="253"/>
      <c r="X990" s="255">
        <v>8.3299999999999999E-2</v>
      </c>
      <c r="Y990" s="253"/>
      <c r="Z990" s="255">
        <v>8.3299999999999999E-2</v>
      </c>
      <c r="AA990" s="257"/>
      <c r="AB990" s="255">
        <v>8.3299999999999999E-2</v>
      </c>
      <c r="AC990" s="253"/>
      <c r="AD990" s="255">
        <v>8.3299999999999999E-2</v>
      </c>
      <c r="AE990" s="292"/>
      <c r="AF990" s="445">
        <f t="shared" si="119"/>
        <v>0.99960000000000016</v>
      </c>
      <c r="AG990" s="317">
        <f t="shared" si="119"/>
        <v>0</v>
      </c>
      <c r="AH990" s="699"/>
    </row>
    <row r="991" spans="1:34" s="78" customFormat="1" ht="141" thickBot="1">
      <c r="A991" s="998"/>
      <c r="B991" s="235" t="s">
        <v>433</v>
      </c>
      <c r="C991" s="174" t="s">
        <v>1416</v>
      </c>
      <c r="D991" s="49">
        <v>0.2</v>
      </c>
      <c r="E991" s="664" t="s">
        <v>938</v>
      </c>
      <c r="F991" s="46" t="s">
        <v>187</v>
      </c>
      <c r="G991" s="173" t="s">
        <v>939</v>
      </c>
      <c r="H991" s="252"/>
      <c r="I991" s="253"/>
      <c r="J991" s="252"/>
      <c r="K991" s="254"/>
      <c r="L991" s="255"/>
      <c r="M991" s="253"/>
      <c r="N991" s="252"/>
      <c r="O991" s="254"/>
      <c r="P991" s="255"/>
      <c r="Q991" s="253"/>
      <c r="R991" s="252"/>
      <c r="S991" s="254"/>
      <c r="T991" s="255">
        <v>0.1666</v>
      </c>
      <c r="U991" s="253"/>
      <c r="V991" s="255">
        <v>0.1666</v>
      </c>
      <c r="W991" s="253"/>
      <c r="X991" s="255">
        <v>0.1666</v>
      </c>
      <c r="Y991" s="253"/>
      <c r="Z991" s="255">
        <v>0.1666</v>
      </c>
      <c r="AA991" s="257"/>
      <c r="AB991" s="255">
        <v>0.1666</v>
      </c>
      <c r="AC991" s="253"/>
      <c r="AD991" s="255">
        <v>0.1666</v>
      </c>
      <c r="AE991" s="292"/>
      <c r="AF991" s="445">
        <f t="shared" si="119"/>
        <v>0.99959999999999993</v>
      </c>
      <c r="AG991" s="317">
        <f t="shared" si="119"/>
        <v>0</v>
      </c>
      <c r="AH991" s="710"/>
    </row>
    <row r="992" spans="1:34" s="92" customFormat="1" ht="36.75" customHeight="1" thickBot="1">
      <c r="A992" s="23"/>
      <c r="B992" s="99"/>
      <c r="C992" s="99"/>
      <c r="D992" s="23"/>
      <c r="E992" s="99"/>
      <c r="F992" s="99"/>
      <c r="G992" s="9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20"/>
      <c r="AG992" s="20"/>
      <c r="AH992" s="24"/>
    </row>
    <row r="993" spans="1:34" s="9" customFormat="1" ht="15.75" customHeight="1">
      <c r="A993" s="727" t="s">
        <v>189</v>
      </c>
      <c r="B993" s="728"/>
      <c r="C993" s="729"/>
      <c r="D993" s="727" t="s">
        <v>940</v>
      </c>
      <c r="E993" s="728"/>
      <c r="F993" s="728"/>
      <c r="G993" s="728"/>
      <c r="H993" s="728"/>
      <c r="I993" s="728"/>
      <c r="J993" s="728"/>
      <c r="K993" s="728"/>
      <c r="L993" s="728"/>
      <c r="M993" s="728"/>
      <c r="N993" s="728"/>
      <c r="O993" s="728"/>
      <c r="P993" s="728"/>
      <c r="Q993" s="11"/>
      <c r="R993" s="11"/>
      <c r="S993" s="11"/>
      <c r="T993" s="11"/>
      <c r="U993" s="11"/>
      <c r="V993" s="11"/>
      <c r="W993" s="11"/>
      <c r="X993" s="11"/>
      <c r="Y993" s="11"/>
      <c r="Z993" s="11"/>
      <c r="AA993" s="11"/>
      <c r="AB993" s="11"/>
      <c r="AC993" s="11"/>
      <c r="AD993" s="11"/>
      <c r="AE993" s="11"/>
      <c r="AF993" s="11"/>
      <c r="AG993" s="11"/>
      <c r="AH993" s="673"/>
    </row>
    <row r="994" spans="1:34" s="9" customFormat="1" ht="15.75" customHeight="1" thickBot="1">
      <c r="A994" s="733" t="s">
        <v>22</v>
      </c>
      <c r="B994" s="734"/>
      <c r="C994" s="735"/>
      <c r="D994" s="559" t="s">
        <v>1386</v>
      </c>
      <c r="E994" s="647"/>
      <c r="F994" s="647"/>
      <c r="G994" s="647"/>
      <c r="H994" s="12"/>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690"/>
    </row>
    <row r="995" spans="1:34" s="78" customFormat="1" ht="13.5" customHeight="1" thickBot="1">
      <c r="A995" s="737" t="s">
        <v>37</v>
      </c>
      <c r="B995" s="737" t="s">
        <v>35</v>
      </c>
      <c r="C995" s="738" t="s">
        <v>31</v>
      </c>
      <c r="D995" s="738" t="s">
        <v>32</v>
      </c>
      <c r="E995" s="738" t="s">
        <v>33</v>
      </c>
      <c r="F995" s="740" t="s">
        <v>40</v>
      </c>
      <c r="G995" s="738" t="s">
        <v>34</v>
      </c>
      <c r="H995" s="742" t="s">
        <v>2</v>
      </c>
      <c r="I995" s="743"/>
      <c r="J995" s="744" t="s">
        <v>3</v>
      </c>
      <c r="K995" s="744"/>
      <c r="L995" s="742" t="s">
        <v>4</v>
      </c>
      <c r="M995" s="743"/>
      <c r="N995" s="744" t="s">
        <v>5</v>
      </c>
      <c r="O995" s="744"/>
      <c r="P995" s="742" t="s">
        <v>6</v>
      </c>
      <c r="Q995" s="743"/>
      <c r="R995" s="744" t="s">
        <v>7</v>
      </c>
      <c r="S995" s="744"/>
      <c r="T995" s="742" t="s">
        <v>8</v>
      </c>
      <c r="U995" s="743"/>
      <c r="V995" s="744" t="s">
        <v>9</v>
      </c>
      <c r="W995" s="744"/>
      <c r="X995" s="742" t="s">
        <v>10</v>
      </c>
      <c r="Y995" s="743"/>
      <c r="Z995" s="744" t="s">
        <v>11</v>
      </c>
      <c r="AA995" s="744"/>
      <c r="AB995" s="742" t="s">
        <v>12</v>
      </c>
      <c r="AC995" s="743"/>
      <c r="AD995" s="744" t="s">
        <v>13</v>
      </c>
      <c r="AE995" s="744"/>
      <c r="AF995" s="745" t="s">
        <v>20</v>
      </c>
      <c r="AG995" s="745" t="s">
        <v>21</v>
      </c>
      <c r="AH995" s="747" t="s">
        <v>27</v>
      </c>
    </row>
    <row r="996" spans="1:34" s="78" customFormat="1" ht="25.15" customHeight="1" thickBot="1">
      <c r="A996" s="737"/>
      <c r="B996" s="737"/>
      <c r="C996" s="739"/>
      <c r="D996" s="739"/>
      <c r="E996" s="739"/>
      <c r="F996" s="741"/>
      <c r="G996" s="739"/>
      <c r="H996" s="26" t="s">
        <v>23</v>
      </c>
      <c r="I996" s="27" t="s">
        <v>24</v>
      </c>
      <c r="J996" s="26" t="s">
        <v>23</v>
      </c>
      <c r="K996" s="27" t="s">
        <v>24</v>
      </c>
      <c r="L996" s="26" t="s">
        <v>23</v>
      </c>
      <c r="M996" s="27" t="s">
        <v>24</v>
      </c>
      <c r="N996" s="26" t="s">
        <v>23</v>
      </c>
      <c r="O996" s="27" t="s">
        <v>24</v>
      </c>
      <c r="P996" s="26" t="s">
        <v>23</v>
      </c>
      <c r="Q996" s="27" t="s">
        <v>24</v>
      </c>
      <c r="R996" s="26" t="s">
        <v>23</v>
      </c>
      <c r="S996" s="27" t="s">
        <v>24</v>
      </c>
      <c r="T996" s="26" t="s">
        <v>23</v>
      </c>
      <c r="U996" s="27" t="s">
        <v>24</v>
      </c>
      <c r="V996" s="26" t="s">
        <v>23</v>
      </c>
      <c r="W996" s="27" t="s">
        <v>24</v>
      </c>
      <c r="X996" s="26" t="s">
        <v>23</v>
      </c>
      <c r="Y996" s="27" t="s">
        <v>24</v>
      </c>
      <c r="Z996" s="26" t="s">
        <v>23</v>
      </c>
      <c r="AA996" s="27" t="s">
        <v>24</v>
      </c>
      <c r="AB996" s="26" t="s">
        <v>23</v>
      </c>
      <c r="AC996" s="27" t="s">
        <v>24</v>
      </c>
      <c r="AD996" s="26" t="s">
        <v>23</v>
      </c>
      <c r="AE996" s="27" t="s">
        <v>24</v>
      </c>
      <c r="AF996" s="746"/>
      <c r="AG996" s="746"/>
      <c r="AH996" s="748"/>
    </row>
    <row r="997" spans="1:34" s="78" customFormat="1" ht="293.25">
      <c r="A997" s="929">
        <v>0.35</v>
      </c>
      <c r="B997" s="438" t="s">
        <v>435</v>
      </c>
      <c r="C997" s="439" t="s">
        <v>1417</v>
      </c>
      <c r="D997" s="49">
        <v>0.1666</v>
      </c>
      <c r="E997" s="172" t="s">
        <v>941</v>
      </c>
      <c r="F997" s="562" t="s">
        <v>187</v>
      </c>
      <c r="G997" s="173" t="s">
        <v>933</v>
      </c>
      <c r="H997" s="252">
        <v>8.3299999999999999E-2</v>
      </c>
      <c r="I997" s="253"/>
      <c r="J997" s="252">
        <v>8.3299999999999999E-2</v>
      </c>
      <c r="K997" s="254"/>
      <c r="L997" s="255">
        <v>8.3299999999999999E-2</v>
      </c>
      <c r="M997" s="253"/>
      <c r="N997" s="252">
        <v>8.3299999999999999E-2</v>
      </c>
      <c r="O997" s="254"/>
      <c r="P997" s="255">
        <v>8.3299999999999999E-2</v>
      </c>
      <c r="Q997" s="253"/>
      <c r="R997" s="252">
        <v>8.3299999999999999E-2</v>
      </c>
      <c r="S997" s="254"/>
      <c r="T997" s="255">
        <v>8.3299999999999999E-2</v>
      </c>
      <c r="U997" s="253"/>
      <c r="V997" s="255">
        <v>8.3299999999999999E-2</v>
      </c>
      <c r="W997" s="253"/>
      <c r="X997" s="255">
        <v>8.3299999999999999E-2</v>
      </c>
      <c r="Y997" s="253"/>
      <c r="Z997" s="255">
        <v>8.3299999999999999E-2</v>
      </c>
      <c r="AA997" s="257"/>
      <c r="AB997" s="255">
        <v>8.3299999999999999E-2</v>
      </c>
      <c r="AC997" s="253"/>
      <c r="AD997" s="255">
        <v>8.3299999999999999E-2</v>
      </c>
      <c r="AE997" s="447"/>
      <c r="AF997" s="446">
        <f t="shared" ref="AF997:AG1002" si="120">+H997+J997+L997+N997+P997+R997+T997+V997+X997+Z997+AB997+AD997</f>
        <v>0.99960000000000016</v>
      </c>
      <c r="AG997" s="259">
        <f t="shared" si="120"/>
        <v>0</v>
      </c>
      <c r="AH997" s="698"/>
    </row>
    <row r="998" spans="1:34" s="78" customFormat="1" ht="102">
      <c r="A998" s="930"/>
      <c r="B998" s="234" t="s">
        <v>436</v>
      </c>
      <c r="C998" s="309" t="s">
        <v>1418</v>
      </c>
      <c r="D998" s="232">
        <v>0.1666</v>
      </c>
      <c r="E998" s="173" t="s">
        <v>942</v>
      </c>
      <c r="F998" s="563" t="s">
        <v>187</v>
      </c>
      <c r="G998" s="213" t="s">
        <v>943</v>
      </c>
      <c r="H998" s="252">
        <v>1</v>
      </c>
      <c r="I998" s="253"/>
      <c r="J998" s="252"/>
      <c r="K998" s="254"/>
      <c r="L998" s="255"/>
      <c r="M998" s="253"/>
      <c r="N998" s="252"/>
      <c r="O998" s="254"/>
      <c r="P998" s="255"/>
      <c r="Q998" s="253"/>
      <c r="R998" s="252"/>
      <c r="S998" s="254"/>
      <c r="T998" s="255"/>
      <c r="U998" s="253"/>
      <c r="V998" s="255"/>
      <c r="W998" s="253"/>
      <c r="X998" s="255"/>
      <c r="Y998" s="253"/>
      <c r="Z998" s="255"/>
      <c r="AA998" s="257"/>
      <c r="AB998" s="255"/>
      <c r="AC998" s="253"/>
      <c r="AD998" s="255"/>
      <c r="AE998" s="252"/>
      <c r="AF998" s="446">
        <f t="shared" si="120"/>
        <v>1</v>
      </c>
      <c r="AG998" s="259">
        <f t="shared" si="120"/>
        <v>0</v>
      </c>
      <c r="AH998" s="699"/>
    </row>
    <row r="999" spans="1:34" s="78" customFormat="1" ht="204.75" thickBot="1">
      <c r="A999" s="930"/>
      <c r="B999" s="234" t="s">
        <v>437</v>
      </c>
      <c r="C999" s="309" t="s">
        <v>1419</v>
      </c>
      <c r="D999" s="422">
        <v>0.1666</v>
      </c>
      <c r="E999" s="173" t="s">
        <v>944</v>
      </c>
      <c r="F999" s="563" t="s">
        <v>187</v>
      </c>
      <c r="G999" s="213" t="s">
        <v>945</v>
      </c>
      <c r="H999" s="252"/>
      <c r="I999" s="253"/>
      <c r="J999" s="252">
        <v>0.5</v>
      </c>
      <c r="K999" s="254"/>
      <c r="L999" s="255">
        <v>0.5</v>
      </c>
      <c r="M999" s="253"/>
      <c r="N999" s="252"/>
      <c r="O999" s="254"/>
      <c r="P999" s="255"/>
      <c r="Q999" s="253"/>
      <c r="R999" s="252"/>
      <c r="S999" s="254"/>
      <c r="T999" s="255"/>
      <c r="U999" s="253"/>
      <c r="V999" s="255"/>
      <c r="W999" s="253"/>
      <c r="X999" s="255"/>
      <c r="Y999" s="253"/>
      <c r="Z999" s="255"/>
      <c r="AA999" s="257"/>
      <c r="AB999" s="255"/>
      <c r="AC999" s="253"/>
      <c r="AD999" s="255"/>
      <c r="AE999" s="252"/>
      <c r="AF999" s="446">
        <f t="shared" si="120"/>
        <v>1</v>
      </c>
      <c r="AG999" s="259">
        <f t="shared" si="120"/>
        <v>0</v>
      </c>
      <c r="AH999" s="699"/>
    </row>
    <row r="1000" spans="1:34" s="78" customFormat="1" ht="192" thickBot="1">
      <c r="A1000" s="930"/>
      <c r="B1000" s="234" t="s">
        <v>438</v>
      </c>
      <c r="C1000" s="309" t="s">
        <v>1420</v>
      </c>
      <c r="D1000" s="49">
        <v>0.1666</v>
      </c>
      <c r="E1000" s="173" t="s">
        <v>946</v>
      </c>
      <c r="F1000" s="563" t="s">
        <v>187</v>
      </c>
      <c r="G1000" s="213" t="s">
        <v>947</v>
      </c>
      <c r="H1000" s="252">
        <v>0.5</v>
      </c>
      <c r="I1000" s="253"/>
      <c r="J1000" s="252"/>
      <c r="K1000" s="254"/>
      <c r="L1000" s="255"/>
      <c r="M1000" s="253"/>
      <c r="N1000" s="252"/>
      <c r="O1000" s="254"/>
      <c r="P1000" s="255"/>
      <c r="Q1000" s="253"/>
      <c r="R1000" s="252"/>
      <c r="S1000" s="254"/>
      <c r="T1000" s="255">
        <v>0.5</v>
      </c>
      <c r="U1000" s="253"/>
      <c r="V1000" s="255"/>
      <c r="W1000" s="253"/>
      <c r="X1000" s="255"/>
      <c r="Y1000" s="253"/>
      <c r="Z1000" s="255"/>
      <c r="AA1000" s="257"/>
      <c r="AB1000" s="255"/>
      <c r="AC1000" s="253"/>
      <c r="AD1000" s="255"/>
      <c r="AE1000" s="252"/>
      <c r="AF1000" s="446">
        <f t="shared" si="120"/>
        <v>1</v>
      </c>
      <c r="AG1000" s="259">
        <f t="shared" si="120"/>
        <v>0</v>
      </c>
      <c r="AH1000" s="699"/>
    </row>
    <row r="1001" spans="1:34" s="78" customFormat="1" ht="102">
      <c r="A1001" s="930"/>
      <c r="B1001" s="234" t="s">
        <v>448</v>
      </c>
      <c r="C1001" s="309" t="s">
        <v>1421</v>
      </c>
      <c r="D1001" s="49">
        <v>0.1666</v>
      </c>
      <c r="E1001" s="173" t="s">
        <v>933</v>
      </c>
      <c r="F1001" s="563" t="s">
        <v>187</v>
      </c>
      <c r="G1001" s="213" t="s">
        <v>948</v>
      </c>
      <c r="H1001" s="252">
        <v>8.3299999999999999E-2</v>
      </c>
      <c r="I1001" s="253"/>
      <c r="J1001" s="252">
        <v>8.3299999999999999E-2</v>
      </c>
      <c r="K1001" s="254"/>
      <c r="L1001" s="255">
        <v>8.3299999999999999E-2</v>
      </c>
      <c r="M1001" s="253"/>
      <c r="N1001" s="252">
        <v>8.3299999999999999E-2</v>
      </c>
      <c r="O1001" s="254"/>
      <c r="P1001" s="255">
        <v>8.3299999999999999E-2</v>
      </c>
      <c r="Q1001" s="253"/>
      <c r="R1001" s="252">
        <v>8.3299999999999999E-2</v>
      </c>
      <c r="S1001" s="254"/>
      <c r="T1001" s="255">
        <v>8.3299999999999999E-2</v>
      </c>
      <c r="U1001" s="253"/>
      <c r="V1001" s="255">
        <v>8.3299999999999999E-2</v>
      </c>
      <c r="W1001" s="253"/>
      <c r="X1001" s="255">
        <v>8.3299999999999999E-2</v>
      </c>
      <c r="Y1001" s="253"/>
      <c r="Z1001" s="255">
        <v>8.3299999999999999E-2</v>
      </c>
      <c r="AA1001" s="257"/>
      <c r="AB1001" s="255">
        <v>8.3299999999999999E-2</v>
      </c>
      <c r="AC1001" s="253"/>
      <c r="AD1001" s="255">
        <v>8.3299999999999999E-2</v>
      </c>
      <c r="AE1001" s="252"/>
      <c r="AF1001" s="446">
        <f t="shared" si="120"/>
        <v>0.99960000000000016</v>
      </c>
      <c r="AG1001" s="259">
        <f t="shared" si="120"/>
        <v>0</v>
      </c>
      <c r="AH1001" s="699"/>
    </row>
    <row r="1002" spans="1:34" s="78" customFormat="1" ht="36.75" customHeight="1" thickBot="1">
      <c r="A1002" s="931"/>
      <c r="B1002" s="235" t="s">
        <v>449</v>
      </c>
      <c r="C1002" s="443" t="s">
        <v>1422</v>
      </c>
      <c r="D1002" s="449">
        <v>0.1666</v>
      </c>
      <c r="E1002" s="174" t="s">
        <v>949</v>
      </c>
      <c r="F1002" s="46" t="s">
        <v>187</v>
      </c>
      <c r="G1002" s="213" t="s">
        <v>950</v>
      </c>
      <c r="H1002" s="252">
        <v>8.3299999999999999E-2</v>
      </c>
      <c r="I1002" s="253"/>
      <c r="J1002" s="252">
        <v>8.3299999999999999E-2</v>
      </c>
      <c r="K1002" s="254"/>
      <c r="L1002" s="255">
        <v>8.3299999999999999E-2</v>
      </c>
      <c r="M1002" s="253"/>
      <c r="N1002" s="252">
        <v>8.3299999999999999E-2</v>
      </c>
      <c r="O1002" s="254"/>
      <c r="P1002" s="255">
        <v>8.3299999999999999E-2</v>
      </c>
      <c r="Q1002" s="253"/>
      <c r="R1002" s="252">
        <v>8.3299999999999999E-2</v>
      </c>
      <c r="S1002" s="254"/>
      <c r="T1002" s="255">
        <v>8.3299999999999999E-2</v>
      </c>
      <c r="U1002" s="253"/>
      <c r="V1002" s="255">
        <v>8.3299999999999999E-2</v>
      </c>
      <c r="W1002" s="253"/>
      <c r="X1002" s="255">
        <v>8.3299999999999999E-2</v>
      </c>
      <c r="Y1002" s="253"/>
      <c r="Z1002" s="255">
        <v>8.3299999999999999E-2</v>
      </c>
      <c r="AA1002" s="257"/>
      <c r="AB1002" s="255">
        <v>8.3299999999999999E-2</v>
      </c>
      <c r="AC1002" s="253"/>
      <c r="AD1002" s="255">
        <v>8.3299999999999999E-2</v>
      </c>
      <c r="AE1002" s="252"/>
      <c r="AF1002" s="446">
        <f t="shared" si="120"/>
        <v>0.99960000000000016</v>
      </c>
      <c r="AG1002" s="259">
        <f t="shared" si="120"/>
        <v>0</v>
      </c>
      <c r="AH1002" s="710"/>
    </row>
    <row r="1003" spans="1:34" s="92" customFormat="1" ht="69" customHeight="1" thickBot="1">
      <c r="A1003" s="23"/>
      <c r="B1003" s="99"/>
      <c r="C1003" s="99"/>
      <c r="D1003" s="23"/>
      <c r="E1003" s="99"/>
      <c r="F1003" s="99"/>
      <c r="G1003" s="9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20"/>
      <c r="AG1003" s="20"/>
      <c r="AH1003" s="24"/>
    </row>
    <row r="1004" spans="1:34" s="9" customFormat="1" ht="15.75" customHeight="1">
      <c r="A1004" s="727" t="s">
        <v>951</v>
      </c>
      <c r="B1004" s="728"/>
      <c r="C1004" s="729"/>
      <c r="D1004" s="727" t="s">
        <v>523</v>
      </c>
      <c r="E1004" s="728"/>
      <c r="F1004" s="728"/>
      <c r="G1004" s="728"/>
      <c r="H1004" s="728"/>
      <c r="I1004" s="728"/>
      <c r="J1004" s="728"/>
      <c r="K1004" s="728"/>
      <c r="L1004" s="728"/>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673"/>
    </row>
    <row r="1005" spans="1:34" s="9" customFormat="1" ht="15.75" customHeight="1" thickBot="1">
      <c r="A1005" s="733" t="s">
        <v>22</v>
      </c>
      <c r="B1005" s="734"/>
      <c r="C1005" s="735"/>
      <c r="D1005" s="228"/>
      <c r="E1005" s="647"/>
      <c r="F1005" s="647"/>
      <c r="G1005" s="647"/>
      <c r="H1005" s="12"/>
      <c r="I1005" s="13"/>
      <c r="J1005" s="13"/>
      <c r="K1005" s="13"/>
      <c r="L1005" s="13"/>
      <c r="M1005" s="13"/>
      <c r="N1005" s="13"/>
      <c r="O1005" s="13"/>
      <c r="P1005" s="13"/>
      <c r="Q1005" s="13"/>
      <c r="R1005" s="13"/>
      <c r="S1005" s="13"/>
      <c r="T1005" s="13"/>
      <c r="U1005" s="13"/>
      <c r="V1005" s="13"/>
      <c r="W1005" s="13"/>
      <c r="X1005" s="13"/>
      <c r="Y1005" s="13"/>
      <c r="Z1005" s="13"/>
      <c r="AA1005" s="13"/>
      <c r="AB1005" s="13"/>
      <c r="AC1005" s="13"/>
      <c r="AD1005" s="13"/>
      <c r="AE1005" s="13"/>
      <c r="AF1005" s="13"/>
      <c r="AG1005" s="13"/>
      <c r="AH1005" s="690"/>
    </row>
    <row r="1006" spans="1:34" s="78" customFormat="1" ht="13.5" customHeight="1" thickBot="1">
      <c r="A1006" s="737" t="s">
        <v>37</v>
      </c>
      <c r="B1006" s="737" t="s">
        <v>35</v>
      </c>
      <c r="C1006" s="738" t="s">
        <v>31</v>
      </c>
      <c r="D1006" s="738" t="s">
        <v>32</v>
      </c>
      <c r="E1006" s="738" t="s">
        <v>33</v>
      </c>
      <c r="F1006" s="740" t="s">
        <v>40</v>
      </c>
      <c r="G1006" s="738" t="s">
        <v>34</v>
      </c>
      <c r="H1006" s="742" t="s">
        <v>2</v>
      </c>
      <c r="I1006" s="743"/>
      <c r="J1006" s="744" t="s">
        <v>3</v>
      </c>
      <c r="K1006" s="744"/>
      <c r="L1006" s="742" t="s">
        <v>4</v>
      </c>
      <c r="M1006" s="743"/>
      <c r="N1006" s="744" t="s">
        <v>5</v>
      </c>
      <c r="O1006" s="744"/>
      <c r="P1006" s="742" t="s">
        <v>6</v>
      </c>
      <c r="Q1006" s="743"/>
      <c r="R1006" s="744" t="s">
        <v>7</v>
      </c>
      <c r="S1006" s="744"/>
      <c r="T1006" s="742" t="s">
        <v>8</v>
      </c>
      <c r="U1006" s="743"/>
      <c r="V1006" s="744" t="s">
        <v>9</v>
      </c>
      <c r="W1006" s="744"/>
      <c r="X1006" s="742" t="s">
        <v>10</v>
      </c>
      <c r="Y1006" s="743"/>
      <c r="Z1006" s="744" t="s">
        <v>11</v>
      </c>
      <c r="AA1006" s="744"/>
      <c r="AB1006" s="742" t="s">
        <v>12</v>
      </c>
      <c r="AC1006" s="743"/>
      <c r="AD1006" s="744" t="s">
        <v>13</v>
      </c>
      <c r="AE1006" s="744"/>
      <c r="AF1006" s="745" t="s">
        <v>20</v>
      </c>
      <c r="AG1006" s="745" t="s">
        <v>21</v>
      </c>
      <c r="AH1006" s="747" t="s">
        <v>27</v>
      </c>
    </row>
    <row r="1007" spans="1:34" s="78" customFormat="1" ht="25.5" customHeight="1" thickBot="1">
      <c r="A1007" s="737"/>
      <c r="B1007" s="737"/>
      <c r="C1007" s="739"/>
      <c r="D1007" s="739"/>
      <c r="E1007" s="739"/>
      <c r="F1007" s="741"/>
      <c r="G1007" s="739"/>
      <c r="H1007" s="26" t="s">
        <v>23</v>
      </c>
      <c r="I1007" s="27" t="s">
        <v>24</v>
      </c>
      <c r="J1007" s="26" t="s">
        <v>23</v>
      </c>
      <c r="K1007" s="27" t="s">
        <v>24</v>
      </c>
      <c r="L1007" s="26" t="s">
        <v>23</v>
      </c>
      <c r="M1007" s="27" t="s">
        <v>24</v>
      </c>
      <c r="N1007" s="26" t="s">
        <v>23</v>
      </c>
      <c r="O1007" s="27" t="s">
        <v>24</v>
      </c>
      <c r="P1007" s="26" t="s">
        <v>23</v>
      </c>
      <c r="Q1007" s="27" t="s">
        <v>24</v>
      </c>
      <c r="R1007" s="26" t="s">
        <v>23</v>
      </c>
      <c r="S1007" s="27" t="s">
        <v>24</v>
      </c>
      <c r="T1007" s="26" t="s">
        <v>23</v>
      </c>
      <c r="U1007" s="27" t="s">
        <v>24</v>
      </c>
      <c r="V1007" s="26" t="s">
        <v>23</v>
      </c>
      <c r="W1007" s="27" t="s">
        <v>24</v>
      </c>
      <c r="X1007" s="26" t="s">
        <v>23</v>
      </c>
      <c r="Y1007" s="27" t="s">
        <v>24</v>
      </c>
      <c r="Z1007" s="26" t="s">
        <v>23</v>
      </c>
      <c r="AA1007" s="27" t="s">
        <v>24</v>
      </c>
      <c r="AB1007" s="26" t="s">
        <v>23</v>
      </c>
      <c r="AC1007" s="27" t="s">
        <v>24</v>
      </c>
      <c r="AD1007" s="26" t="s">
        <v>23</v>
      </c>
      <c r="AE1007" s="27" t="s">
        <v>24</v>
      </c>
      <c r="AF1007" s="746"/>
      <c r="AG1007" s="746"/>
      <c r="AH1007" s="748"/>
    </row>
    <row r="1008" spans="1:34" s="78" customFormat="1" ht="36.75" customHeight="1">
      <c r="A1008" s="773">
        <v>0.15</v>
      </c>
      <c r="B1008" s="577" t="s">
        <v>444</v>
      </c>
      <c r="C1008" s="287" t="s">
        <v>524</v>
      </c>
      <c r="D1008" s="562">
        <v>20</v>
      </c>
      <c r="E1008" s="288" t="s">
        <v>525</v>
      </c>
      <c r="F1008" s="289" t="s">
        <v>526</v>
      </c>
      <c r="G1008" s="288" t="s">
        <v>527</v>
      </c>
      <c r="H1008" s="290">
        <v>0.16666666666666669</v>
      </c>
      <c r="I1008" s="291"/>
      <c r="J1008" s="290">
        <v>0.16666666666666669</v>
      </c>
      <c r="K1008" s="291"/>
      <c r="L1008" s="290">
        <v>0.16666666666666669</v>
      </c>
      <c r="M1008" s="291"/>
      <c r="N1008" s="290">
        <v>0.16666666666666669</v>
      </c>
      <c r="O1008" s="291"/>
      <c r="P1008" s="290">
        <v>0.16666666666666669</v>
      </c>
      <c r="Q1008" s="291"/>
      <c r="R1008" s="290">
        <v>0.16666666666666669</v>
      </c>
      <c r="S1008" s="291"/>
      <c r="T1008" s="290"/>
      <c r="U1008" s="291"/>
      <c r="V1008" s="290"/>
      <c r="W1008" s="291"/>
      <c r="X1008" s="290"/>
      <c r="Y1008" s="291"/>
      <c r="Z1008" s="290"/>
      <c r="AA1008" s="292"/>
      <c r="AB1008" s="290"/>
      <c r="AC1008" s="291"/>
      <c r="AD1008" s="290"/>
      <c r="AE1008" s="292"/>
      <c r="AF1008" s="81">
        <f>SUM(H1008+J1008+L1008+N1008+P1008+R1008+T1008+V1008+X1008+Z1008+AB1008+AD1008)</f>
        <v>1.0000000000000002</v>
      </c>
      <c r="AG1008" s="59">
        <f t="shared" ref="AG1008:AG1012" si="121">+I1008+K1008+M1008+O1008+Q1008+S1008+U1008+W1008+Y1008+AA1008+AC1008+AE1008</f>
        <v>0</v>
      </c>
      <c r="AH1008" s="290"/>
    </row>
    <row r="1009" spans="1:34" s="78" customFormat="1" ht="36.75" customHeight="1">
      <c r="A1009" s="774"/>
      <c r="B1009" s="296" t="s">
        <v>443</v>
      </c>
      <c r="C1009" s="294" t="s">
        <v>528</v>
      </c>
      <c r="D1009" s="563">
        <v>20</v>
      </c>
      <c r="E1009" s="295" t="s">
        <v>529</v>
      </c>
      <c r="F1009" s="296" t="s">
        <v>526</v>
      </c>
      <c r="G1009" s="295" t="s">
        <v>530</v>
      </c>
      <c r="H1009" s="290"/>
      <c r="I1009" s="291"/>
      <c r="J1009" s="290"/>
      <c r="K1009" s="291"/>
      <c r="L1009" s="290"/>
      <c r="M1009" s="291"/>
      <c r="N1009" s="290">
        <v>0.25</v>
      </c>
      <c r="O1009" s="291"/>
      <c r="P1009" s="290"/>
      <c r="Q1009" s="291"/>
      <c r="R1009" s="290"/>
      <c r="S1009" s="291"/>
      <c r="T1009" s="290">
        <v>0.25</v>
      </c>
      <c r="U1009" s="291"/>
      <c r="V1009" s="290"/>
      <c r="W1009" s="291"/>
      <c r="X1009" s="290"/>
      <c r="Y1009" s="291"/>
      <c r="Z1009" s="290">
        <v>0.25</v>
      </c>
      <c r="AA1009" s="292"/>
      <c r="AB1009" s="290"/>
      <c r="AC1009" s="291"/>
      <c r="AD1009" s="290">
        <v>0.25</v>
      </c>
      <c r="AE1009" s="292"/>
      <c r="AF1009" s="81">
        <f>SUM(H1009+J1009+L1009+N1009+P1009+R1009+T1009+V1009+X1009+Z1009+AB1009+AD1009)</f>
        <v>1</v>
      </c>
      <c r="AG1009" s="59">
        <f t="shared" si="121"/>
        <v>0</v>
      </c>
      <c r="AH1009" s="290"/>
    </row>
    <row r="1010" spans="1:34" s="78" customFormat="1" ht="111" customHeight="1">
      <c r="A1010" s="774"/>
      <c r="B1010" s="300" t="s">
        <v>445</v>
      </c>
      <c r="C1010" s="298" t="s">
        <v>531</v>
      </c>
      <c r="D1010" s="563">
        <v>20</v>
      </c>
      <c r="E1010" s="299" t="s">
        <v>532</v>
      </c>
      <c r="F1010" s="300" t="s">
        <v>526</v>
      </c>
      <c r="G1010" s="299" t="s">
        <v>533</v>
      </c>
      <c r="H1010" s="290"/>
      <c r="I1010" s="291"/>
      <c r="J1010" s="290">
        <v>9.0909090909090912E-2</v>
      </c>
      <c r="K1010" s="291"/>
      <c r="L1010" s="290">
        <v>9.0909090909090912E-2</v>
      </c>
      <c r="M1010" s="291"/>
      <c r="N1010" s="290">
        <v>9.0909090909090912E-2</v>
      </c>
      <c r="O1010" s="291"/>
      <c r="P1010" s="290">
        <v>9.0909090909090912E-2</v>
      </c>
      <c r="Q1010" s="291"/>
      <c r="R1010" s="290">
        <v>9.0909090909090912E-2</v>
      </c>
      <c r="S1010" s="291"/>
      <c r="T1010" s="290">
        <v>9.0909090909090912E-2</v>
      </c>
      <c r="U1010" s="291"/>
      <c r="V1010" s="290">
        <v>9.0909090909090912E-2</v>
      </c>
      <c r="W1010" s="291"/>
      <c r="X1010" s="290">
        <v>9.0909090909090912E-2</v>
      </c>
      <c r="Y1010" s="291"/>
      <c r="Z1010" s="290">
        <v>9.0909090909090912E-2</v>
      </c>
      <c r="AA1010" s="291"/>
      <c r="AB1010" s="290">
        <v>9.0909090909090912E-2</v>
      </c>
      <c r="AC1010" s="291"/>
      <c r="AD1010" s="290">
        <v>9.0909090909090912E-2</v>
      </c>
      <c r="AE1010" s="292"/>
      <c r="AF1010" s="81">
        <f>SUM(H1010+J1010+L1010+N1010+P1010+R1010+T1010+V1010+X1010+Z1010+AB1010+AD1010)</f>
        <v>1.0000000000000002</v>
      </c>
      <c r="AG1010" s="59">
        <f t="shared" si="121"/>
        <v>0</v>
      </c>
      <c r="AH1010" s="290"/>
    </row>
    <row r="1011" spans="1:34" s="78" customFormat="1" ht="36.75" customHeight="1">
      <c r="A1011" s="774"/>
      <c r="B1011" s="296" t="s">
        <v>444</v>
      </c>
      <c r="C1011" s="294" t="s">
        <v>534</v>
      </c>
      <c r="D1011" s="563">
        <v>20</v>
      </c>
      <c r="E1011" s="295" t="s">
        <v>535</v>
      </c>
      <c r="F1011" s="296" t="s">
        <v>526</v>
      </c>
      <c r="G1011" s="295" t="s">
        <v>536</v>
      </c>
      <c r="H1011" s="290"/>
      <c r="I1011" s="291"/>
      <c r="J1011" s="290"/>
      <c r="K1011" s="291"/>
      <c r="L1011" s="290"/>
      <c r="M1011" s="291"/>
      <c r="N1011" s="290">
        <v>0.25</v>
      </c>
      <c r="O1011" s="291"/>
      <c r="P1011" s="290"/>
      <c r="Q1011" s="291"/>
      <c r="R1011" s="290"/>
      <c r="S1011" s="291"/>
      <c r="T1011" s="290">
        <v>0.25</v>
      </c>
      <c r="U1011" s="291"/>
      <c r="V1011" s="290"/>
      <c r="W1011" s="291"/>
      <c r="X1011" s="290"/>
      <c r="Y1011" s="291"/>
      <c r="Z1011" s="290">
        <v>0.25</v>
      </c>
      <c r="AA1011" s="292"/>
      <c r="AB1011" s="290"/>
      <c r="AC1011" s="291"/>
      <c r="AD1011" s="290">
        <v>0.25</v>
      </c>
      <c r="AE1011" s="292"/>
      <c r="AF1011" s="81">
        <f>SUM(H1011+J1011+L1011+N1011+P1011+R1011+T1011+V1011+X1011+Z1011+AB1011+AD1011)</f>
        <v>1</v>
      </c>
      <c r="AG1011" s="59">
        <f t="shared" si="121"/>
        <v>0</v>
      </c>
      <c r="AH1011" s="290"/>
    </row>
    <row r="1012" spans="1:34" s="78" customFormat="1" ht="36.75" customHeight="1" thickBot="1">
      <c r="A1012" s="775"/>
      <c r="B1012" s="296" t="s">
        <v>452</v>
      </c>
      <c r="C1012" s="294" t="s">
        <v>537</v>
      </c>
      <c r="D1012" s="46">
        <v>20</v>
      </c>
      <c r="E1012" s="295" t="s">
        <v>538</v>
      </c>
      <c r="F1012" s="296" t="s">
        <v>526</v>
      </c>
      <c r="G1012" s="295" t="s">
        <v>539</v>
      </c>
      <c r="H1012" s="290"/>
      <c r="I1012" s="291"/>
      <c r="J1012" s="290"/>
      <c r="K1012" s="291"/>
      <c r="L1012" s="290"/>
      <c r="M1012" s="291"/>
      <c r="N1012" s="290">
        <v>0.25</v>
      </c>
      <c r="O1012" s="291"/>
      <c r="P1012" s="290"/>
      <c r="Q1012" s="291"/>
      <c r="R1012" s="290"/>
      <c r="S1012" s="291"/>
      <c r="T1012" s="290">
        <v>0.25</v>
      </c>
      <c r="U1012" s="291"/>
      <c r="V1012" s="290"/>
      <c r="W1012" s="291"/>
      <c r="X1012" s="290"/>
      <c r="Y1012" s="291"/>
      <c r="Z1012" s="290">
        <v>0.25</v>
      </c>
      <c r="AA1012" s="292"/>
      <c r="AB1012" s="290"/>
      <c r="AC1012" s="291"/>
      <c r="AD1012" s="290">
        <v>0.25</v>
      </c>
      <c r="AE1012" s="292"/>
      <c r="AF1012" s="81">
        <f t="shared" ref="AF1012" si="122">+H1012+J1012+L1012+N1012+P1012+R1012+T1012+V1012+X1012+Z1012+AB1012+AD1012</f>
        <v>1</v>
      </c>
      <c r="AG1012" s="59">
        <f t="shared" si="121"/>
        <v>0</v>
      </c>
      <c r="AH1012" s="290"/>
    </row>
    <row r="1013" spans="1:34" s="97" customFormat="1" ht="36.75" customHeight="1" thickBot="1">
      <c r="A1013" s="506"/>
      <c r="B1013" s="555"/>
      <c r="C1013" s="504"/>
      <c r="D1013" s="99"/>
      <c r="E1013" s="505"/>
      <c r="F1013" s="522"/>
      <c r="G1013" s="505"/>
      <c r="H1013" s="551"/>
      <c r="I1013" s="551"/>
      <c r="J1013" s="551"/>
      <c r="K1013" s="551"/>
      <c r="L1013" s="551"/>
      <c r="M1013" s="551"/>
      <c r="N1013" s="551"/>
      <c r="O1013" s="551"/>
      <c r="P1013" s="551"/>
      <c r="Q1013" s="551"/>
      <c r="R1013" s="551"/>
      <c r="S1013" s="551"/>
      <c r="T1013" s="551"/>
      <c r="U1013" s="551"/>
      <c r="V1013" s="551"/>
      <c r="W1013" s="551"/>
      <c r="X1013" s="551"/>
      <c r="Y1013" s="551"/>
      <c r="Z1013" s="551"/>
      <c r="AA1013" s="554"/>
      <c r="AB1013" s="551"/>
      <c r="AC1013" s="551"/>
      <c r="AD1013" s="551"/>
      <c r="AE1013" s="554"/>
      <c r="AF1013" s="20"/>
      <c r="AG1013" s="20"/>
      <c r="AH1013" s="551"/>
    </row>
    <row r="1014" spans="1:34" s="78" customFormat="1" ht="36.75" customHeight="1">
      <c r="A1014" s="756" t="s">
        <v>201</v>
      </c>
      <c r="B1014" s="757"/>
      <c r="C1014" s="758"/>
      <c r="D1014" s="759" t="s">
        <v>1004</v>
      </c>
      <c r="E1014" s="760"/>
      <c r="F1014" s="760"/>
      <c r="G1014" s="760"/>
      <c r="H1014" s="760"/>
      <c r="I1014" s="760"/>
      <c r="J1014" s="760"/>
      <c r="K1014" s="760"/>
      <c r="L1014" s="760"/>
      <c r="M1014" s="760"/>
      <c r="N1014" s="760"/>
      <c r="O1014" s="760"/>
      <c r="P1014" s="760"/>
      <c r="Q1014" s="760"/>
      <c r="R1014" s="760"/>
      <c r="S1014" s="760"/>
      <c r="T1014" s="760"/>
      <c r="U1014" s="760"/>
      <c r="V1014" s="760"/>
      <c r="W1014" s="760"/>
      <c r="X1014" s="760"/>
      <c r="Y1014" s="760"/>
      <c r="Z1014" s="760"/>
      <c r="AA1014" s="760"/>
      <c r="AB1014" s="760"/>
      <c r="AC1014" s="760"/>
      <c r="AD1014" s="760"/>
      <c r="AE1014" s="760"/>
      <c r="AF1014" s="760"/>
      <c r="AG1014" s="760"/>
      <c r="AH1014" s="761"/>
    </row>
    <row r="1015" spans="1:34" s="78" customFormat="1" ht="36.75" customHeight="1" thickBot="1">
      <c r="A1015" s="782" t="s">
        <v>1005</v>
      </c>
      <c r="B1015" s="783"/>
      <c r="C1015" s="784"/>
      <c r="D1015" s="906" t="s">
        <v>1131</v>
      </c>
      <c r="E1015" s="907"/>
      <c r="F1015" s="907"/>
      <c r="G1015" s="907"/>
      <c r="H1015" s="907"/>
      <c r="I1015" s="907"/>
      <c r="J1015" s="907"/>
      <c r="K1015" s="907"/>
      <c r="L1015" s="907"/>
      <c r="M1015" s="907"/>
      <c r="N1015" s="907"/>
      <c r="O1015" s="907"/>
      <c r="P1015" s="907"/>
      <c r="Q1015" s="907"/>
      <c r="R1015" s="907"/>
      <c r="S1015" s="907"/>
      <c r="T1015" s="907"/>
      <c r="U1015" s="907"/>
      <c r="V1015" s="907"/>
      <c r="W1015" s="907"/>
      <c r="X1015" s="907"/>
      <c r="Y1015" s="907"/>
      <c r="Z1015" s="907"/>
      <c r="AA1015" s="907"/>
      <c r="AB1015" s="907"/>
      <c r="AC1015" s="907"/>
      <c r="AD1015" s="907"/>
      <c r="AE1015" s="907"/>
      <c r="AF1015" s="907"/>
      <c r="AG1015" s="907"/>
      <c r="AH1015" s="908"/>
    </row>
    <row r="1016" spans="1:34" s="78" customFormat="1" ht="36.75" customHeight="1" thickBot="1">
      <c r="A1016" s="800" t="s">
        <v>37</v>
      </c>
      <c r="B1016" s="802" t="s">
        <v>35</v>
      </c>
      <c r="C1016" s="804" t="s">
        <v>31</v>
      </c>
      <c r="D1016" s="802" t="s">
        <v>38</v>
      </c>
      <c r="E1016" s="802" t="s">
        <v>33</v>
      </c>
      <c r="F1016" s="804" t="s">
        <v>40</v>
      </c>
      <c r="G1016" s="909" t="s">
        <v>34</v>
      </c>
      <c r="H1016" s="742" t="s">
        <v>2</v>
      </c>
      <c r="I1016" s="743"/>
      <c r="J1016" s="744" t="s">
        <v>3</v>
      </c>
      <c r="K1016" s="744"/>
      <c r="L1016" s="742" t="s">
        <v>4</v>
      </c>
      <c r="M1016" s="743"/>
      <c r="N1016" s="744" t="s">
        <v>5</v>
      </c>
      <c r="O1016" s="744"/>
      <c r="P1016" s="742" t="s">
        <v>6</v>
      </c>
      <c r="Q1016" s="743"/>
      <c r="R1016" s="744" t="s">
        <v>7</v>
      </c>
      <c r="S1016" s="744"/>
      <c r="T1016" s="742" t="s">
        <v>8</v>
      </c>
      <c r="U1016" s="743"/>
      <c r="V1016" s="744" t="s">
        <v>9</v>
      </c>
      <c r="W1016" s="744"/>
      <c r="X1016" s="742" t="s">
        <v>10</v>
      </c>
      <c r="Y1016" s="743"/>
      <c r="Z1016" s="744" t="s">
        <v>11</v>
      </c>
      <c r="AA1016" s="744"/>
      <c r="AB1016" s="742" t="s">
        <v>12</v>
      </c>
      <c r="AC1016" s="743"/>
      <c r="AD1016" s="744" t="s">
        <v>13</v>
      </c>
      <c r="AE1016" s="744"/>
      <c r="AF1016" s="745" t="s">
        <v>20</v>
      </c>
      <c r="AG1016" s="745" t="s">
        <v>21</v>
      </c>
      <c r="AH1016" s="747" t="s">
        <v>27</v>
      </c>
    </row>
    <row r="1017" spans="1:34" s="78" customFormat="1" ht="36.75" customHeight="1" thickBot="1">
      <c r="A1017" s="801"/>
      <c r="B1017" s="803"/>
      <c r="C1017" s="805"/>
      <c r="D1017" s="803"/>
      <c r="E1017" s="803"/>
      <c r="F1017" s="805"/>
      <c r="G1017" s="910"/>
      <c r="H1017" s="26" t="s">
        <v>23</v>
      </c>
      <c r="I1017" s="27" t="s">
        <v>24</v>
      </c>
      <c r="J1017" s="26" t="s">
        <v>23</v>
      </c>
      <c r="K1017" s="27" t="s">
        <v>24</v>
      </c>
      <c r="L1017" s="26" t="s">
        <v>23</v>
      </c>
      <c r="M1017" s="27" t="s">
        <v>24</v>
      </c>
      <c r="N1017" s="26" t="s">
        <v>23</v>
      </c>
      <c r="O1017" s="27" t="s">
        <v>24</v>
      </c>
      <c r="P1017" s="26" t="s">
        <v>23</v>
      </c>
      <c r="Q1017" s="27" t="s">
        <v>24</v>
      </c>
      <c r="R1017" s="26" t="s">
        <v>23</v>
      </c>
      <c r="S1017" s="27" t="s">
        <v>24</v>
      </c>
      <c r="T1017" s="26" t="s">
        <v>23</v>
      </c>
      <c r="U1017" s="27" t="s">
        <v>24</v>
      </c>
      <c r="V1017" s="26" t="s">
        <v>23</v>
      </c>
      <c r="W1017" s="27" t="s">
        <v>24</v>
      </c>
      <c r="X1017" s="26" t="s">
        <v>23</v>
      </c>
      <c r="Y1017" s="27" t="s">
        <v>24</v>
      </c>
      <c r="Z1017" s="26" t="s">
        <v>23</v>
      </c>
      <c r="AA1017" s="27" t="s">
        <v>24</v>
      </c>
      <c r="AB1017" s="26" t="s">
        <v>23</v>
      </c>
      <c r="AC1017" s="27" t="s">
        <v>24</v>
      </c>
      <c r="AD1017" s="26" t="s">
        <v>23</v>
      </c>
      <c r="AE1017" s="27" t="s">
        <v>24</v>
      </c>
      <c r="AF1017" s="746" t="s">
        <v>23</v>
      </c>
      <c r="AG1017" s="746" t="s">
        <v>24</v>
      </c>
      <c r="AH1017" s="748"/>
    </row>
    <row r="1018" spans="1:34" s="78" customFormat="1" ht="114.75">
      <c r="A1018" s="993">
        <v>0.15</v>
      </c>
      <c r="B1018" s="576" t="s">
        <v>442</v>
      </c>
      <c r="C1018" s="385" t="s">
        <v>1132</v>
      </c>
      <c r="D1018" s="573">
        <v>6.6666666666666666E-2</v>
      </c>
      <c r="E1018" s="288" t="s">
        <v>1133</v>
      </c>
      <c r="F1018" s="289" t="s">
        <v>526</v>
      </c>
      <c r="G1018" s="499" t="s">
        <v>1134</v>
      </c>
      <c r="H1018" s="290"/>
      <c r="I1018" s="291"/>
      <c r="J1018" s="290">
        <v>1</v>
      </c>
      <c r="K1018" s="291"/>
      <c r="L1018" s="290"/>
      <c r="M1018" s="291"/>
      <c r="N1018" s="290"/>
      <c r="O1018" s="291"/>
      <c r="P1018" s="290"/>
      <c r="Q1018" s="291"/>
      <c r="R1018" s="290"/>
      <c r="S1018" s="291"/>
      <c r="T1018" s="290"/>
      <c r="U1018" s="291"/>
      <c r="V1018" s="290"/>
      <c r="W1018" s="291"/>
      <c r="X1018" s="290"/>
      <c r="Y1018" s="291"/>
      <c r="Z1018" s="290"/>
      <c r="AA1018" s="292"/>
      <c r="AB1018" s="290"/>
      <c r="AC1018" s="291"/>
      <c r="AD1018" s="290"/>
      <c r="AE1018" s="292"/>
      <c r="AF1018" s="81">
        <f t="shared" ref="AF1018:AF1032" si="123">SUM(H1018+J1018+L1018+N1018+P1018+R1018+T1018+V1018+X1018+Z1018+AB1018+AD1018)</f>
        <v>1</v>
      </c>
      <c r="AG1018" s="59">
        <f t="shared" ref="AG1018:AG1032" si="124">+I1018+K1018+M1018+O1018+Q1018+S1018+U1018+W1018+Y1018+AA1018+AE1018</f>
        <v>0</v>
      </c>
      <c r="AH1018" s="290"/>
    </row>
    <row r="1019" spans="1:34" s="78" customFormat="1" ht="127.5">
      <c r="A1019" s="994"/>
      <c r="B1019" s="296" t="s">
        <v>443</v>
      </c>
      <c r="C1019" s="294" t="s">
        <v>1135</v>
      </c>
      <c r="D1019" s="574">
        <v>6.6666666666666666E-2</v>
      </c>
      <c r="E1019" s="295" t="s">
        <v>1136</v>
      </c>
      <c r="F1019" s="296" t="s">
        <v>526</v>
      </c>
      <c r="G1019" s="500" t="s">
        <v>1137</v>
      </c>
      <c r="H1019" s="290"/>
      <c r="I1019" s="291"/>
      <c r="J1019" s="290"/>
      <c r="K1019" s="291"/>
      <c r="L1019" s="290">
        <v>1</v>
      </c>
      <c r="M1019" s="291"/>
      <c r="N1019" s="290"/>
      <c r="O1019" s="291"/>
      <c r="P1019" s="290"/>
      <c r="Q1019" s="291"/>
      <c r="R1019" s="290"/>
      <c r="S1019" s="291"/>
      <c r="T1019" s="290"/>
      <c r="U1019" s="291"/>
      <c r="V1019" s="290"/>
      <c r="W1019" s="291"/>
      <c r="X1019" s="290"/>
      <c r="Y1019" s="291"/>
      <c r="Z1019" s="290"/>
      <c r="AA1019" s="292"/>
      <c r="AB1019" s="290"/>
      <c r="AC1019" s="291"/>
      <c r="AD1019" s="290"/>
      <c r="AE1019" s="292"/>
      <c r="AF1019" s="81">
        <f t="shared" si="123"/>
        <v>1</v>
      </c>
      <c r="AG1019" s="59">
        <f t="shared" si="124"/>
        <v>0</v>
      </c>
      <c r="AH1019" s="290"/>
    </row>
    <row r="1020" spans="1:34" s="78" customFormat="1" ht="127.5">
      <c r="A1020" s="994"/>
      <c r="B1020" s="576" t="s">
        <v>445</v>
      </c>
      <c r="C1020" s="294" t="s">
        <v>1138</v>
      </c>
      <c r="D1020" s="574">
        <v>6.6666666666666666E-2</v>
      </c>
      <c r="E1020" s="295" t="s">
        <v>1139</v>
      </c>
      <c r="F1020" s="296" t="s">
        <v>526</v>
      </c>
      <c r="G1020" s="500" t="s">
        <v>1140</v>
      </c>
      <c r="H1020" s="290"/>
      <c r="I1020" s="291"/>
      <c r="J1020" s="290"/>
      <c r="K1020" s="291"/>
      <c r="L1020" s="290"/>
      <c r="M1020" s="291"/>
      <c r="N1020" s="290"/>
      <c r="O1020" s="291"/>
      <c r="P1020" s="290"/>
      <c r="Q1020" s="291"/>
      <c r="R1020" s="290"/>
      <c r="S1020" s="291"/>
      <c r="T1020" s="290">
        <v>0.5</v>
      </c>
      <c r="U1020" s="291"/>
      <c r="V1020" s="290">
        <v>0.5</v>
      </c>
      <c r="W1020" s="291"/>
      <c r="X1020" s="290"/>
      <c r="Y1020" s="291"/>
      <c r="Z1020" s="290"/>
      <c r="AA1020" s="292"/>
      <c r="AB1020" s="290"/>
      <c r="AC1020" s="291"/>
      <c r="AD1020" s="290"/>
      <c r="AE1020" s="292"/>
      <c r="AF1020" s="81">
        <f t="shared" si="123"/>
        <v>1</v>
      </c>
      <c r="AG1020" s="59">
        <f t="shared" si="124"/>
        <v>0</v>
      </c>
      <c r="AH1020" s="290"/>
    </row>
    <row r="1021" spans="1:34" s="78" customFormat="1" ht="89.25">
      <c r="A1021" s="994"/>
      <c r="B1021" s="296" t="s">
        <v>444</v>
      </c>
      <c r="C1021" s="294" t="s">
        <v>1141</v>
      </c>
      <c r="D1021" s="574">
        <v>6.6666666666666666E-2</v>
      </c>
      <c r="E1021" s="295" t="s">
        <v>1142</v>
      </c>
      <c r="F1021" s="296" t="s">
        <v>526</v>
      </c>
      <c r="G1021" s="500" t="s">
        <v>1143</v>
      </c>
      <c r="H1021" s="290"/>
      <c r="I1021" s="291"/>
      <c r="J1021" s="290"/>
      <c r="K1021" s="291"/>
      <c r="L1021" s="290">
        <v>1</v>
      </c>
      <c r="M1021" s="291"/>
      <c r="N1021" s="290"/>
      <c r="O1021" s="291"/>
      <c r="P1021" s="290"/>
      <c r="Q1021" s="291"/>
      <c r="R1021" s="290"/>
      <c r="S1021" s="291"/>
      <c r="T1021" s="290"/>
      <c r="U1021" s="291"/>
      <c r="V1021" s="290"/>
      <c r="W1021" s="291"/>
      <c r="X1021" s="290"/>
      <c r="Y1021" s="291"/>
      <c r="Z1021" s="290"/>
      <c r="AA1021" s="292"/>
      <c r="AB1021" s="290"/>
      <c r="AC1021" s="291"/>
      <c r="AD1021" s="290"/>
      <c r="AE1021" s="292"/>
      <c r="AF1021" s="81">
        <f t="shared" si="123"/>
        <v>1</v>
      </c>
      <c r="AG1021" s="59">
        <f t="shared" si="124"/>
        <v>0</v>
      </c>
      <c r="AH1021" s="290"/>
    </row>
    <row r="1022" spans="1:34" s="78" customFormat="1" ht="89.25">
      <c r="A1022" s="994"/>
      <c r="B1022" s="576" t="s">
        <v>452</v>
      </c>
      <c r="C1022" s="294" t="s">
        <v>1144</v>
      </c>
      <c r="D1022" s="574">
        <v>6.6666666666666666E-2</v>
      </c>
      <c r="E1022" s="295" t="s">
        <v>1145</v>
      </c>
      <c r="F1022" s="296" t="s">
        <v>526</v>
      </c>
      <c r="G1022" s="500" t="s">
        <v>1146</v>
      </c>
      <c r="H1022" s="290"/>
      <c r="I1022" s="291"/>
      <c r="J1022" s="290"/>
      <c r="K1022" s="291"/>
      <c r="L1022" s="290">
        <v>0.25</v>
      </c>
      <c r="M1022" s="291"/>
      <c r="N1022" s="290"/>
      <c r="O1022" s="291"/>
      <c r="P1022" s="290"/>
      <c r="Q1022" s="291"/>
      <c r="R1022" s="290">
        <v>0.25</v>
      </c>
      <c r="S1022" s="291"/>
      <c r="T1022" s="290"/>
      <c r="U1022" s="291"/>
      <c r="V1022" s="290"/>
      <c r="W1022" s="291"/>
      <c r="X1022" s="290">
        <v>0.25</v>
      </c>
      <c r="Y1022" s="291"/>
      <c r="Z1022" s="290"/>
      <c r="AA1022" s="292"/>
      <c r="AB1022" s="290"/>
      <c r="AC1022" s="291"/>
      <c r="AD1022" s="290">
        <v>0.25</v>
      </c>
      <c r="AE1022" s="292"/>
      <c r="AF1022" s="81">
        <f t="shared" si="123"/>
        <v>1</v>
      </c>
      <c r="AG1022" s="59">
        <f t="shared" si="124"/>
        <v>0</v>
      </c>
      <c r="AH1022" s="290"/>
    </row>
    <row r="1023" spans="1:34" s="78" customFormat="1" ht="127.5">
      <c r="A1023" s="994"/>
      <c r="B1023" s="296" t="s">
        <v>453</v>
      </c>
      <c r="C1023" s="294" t="s">
        <v>1147</v>
      </c>
      <c r="D1023" s="574">
        <v>6.6666666666666666E-2</v>
      </c>
      <c r="E1023" s="295" t="s">
        <v>1148</v>
      </c>
      <c r="F1023" s="296" t="s">
        <v>1149</v>
      </c>
      <c r="G1023" s="500" t="s">
        <v>1150</v>
      </c>
      <c r="H1023" s="290"/>
      <c r="I1023" s="291"/>
      <c r="J1023" s="290"/>
      <c r="K1023" s="291"/>
      <c r="L1023" s="290"/>
      <c r="M1023" s="291"/>
      <c r="N1023" s="290">
        <v>0.25</v>
      </c>
      <c r="O1023" s="291"/>
      <c r="P1023" s="290">
        <v>0.25</v>
      </c>
      <c r="Q1023" s="291"/>
      <c r="R1023" s="290">
        <v>0.25</v>
      </c>
      <c r="S1023" s="291"/>
      <c r="T1023" s="290">
        <v>0.25</v>
      </c>
      <c r="U1023" s="291"/>
      <c r="V1023" s="290"/>
      <c r="W1023" s="291"/>
      <c r="X1023" s="290"/>
      <c r="Y1023" s="291"/>
      <c r="Z1023" s="290"/>
      <c r="AA1023" s="292"/>
      <c r="AB1023" s="290"/>
      <c r="AC1023" s="291"/>
      <c r="AD1023" s="290"/>
      <c r="AE1023" s="292"/>
      <c r="AF1023" s="81">
        <f t="shared" si="123"/>
        <v>1</v>
      </c>
      <c r="AG1023" s="59">
        <f t="shared" si="124"/>
        <v>0</v>
      </c>
      <c r="AH1023" s="290"/>
    </row>
    <row r="1024" spans="1:34" s="78" customFormat="1" ht="140.25">
      <c r="A1024" s="994"/>
      <c r="B1024" s="576" t="s">
        <v>454</v>
      </c>
      <c r="C1024" s="294" t="s">
        <v>1151</v>
      </c>
      <c r="D1024" s="574">
        <v>6.6666666666666666E-2</v>
      </c>
      <c r="E1024" s="295" t="s">
        <v>1152</v>
      </c>
      <c r="F1024" s="296" t="s">
        <v>526</v>
      </c>
      <c r="G1024" s="500" t="s">
        <v>1153</v>
      </c>
      <c r="H1024" s="290"/>
      <c r="I1024" s="291"/>
      <c r="J1024" s="290">
        <v>0.25</v>
      </c>
      <c r="K1024" s="291"/>
      <c r="L1024" s="290"/>
      <c r="M1024" s="291"/>
      <c r="N1024" s="290"/>
      <c r="O1024" s="291"/>
      <c r="P1024" s="290">
        <v>0.25</v>
      </c>
      <c r="Q1024" s="291"/>
      <c r="R1024" s="290"/>
      <c r="S1024" s="291"/>
      <c r="T1024" s="290"/>
      <c r="U1024" s="291"/>
      <c r="V1024" s="290">
        <v>0.25</v>
      </c>
      <c r="W1024" s="291"/>
      <c r="X1024" s="290"/>
      <c r="Y1024" s="291"/>
      <c r="Z1024" s="290"/>
      <c r="AA1024" s="292"/>
      <c r="AB1024" s="290">
        <v>0.25</v>
      </c>
      <c r="AC1024" s="291"/>
      <c r="AD1024" s="290"/>
      <c r="AE1024" s="292"/>
      <c r="AF1024" s="81">
        <f t="shared" si="123"/>
        <v>1</v>
      </c>
      <c r="AG1024" s="59">
        <f t="shared" si="124"/>
        <v>0</v>
      </c>
      <c r="AH1024" s="290"/>
    </row>
    <row r="1025" spans="1:34" s="78" customFormat="1" ht="204">
      <c r="A1025" s="994"/>
      <c r="B1025" s="296" t="s">
        <v>698</v>
      </c>
      <c r="C1025" s="294" t="s">
        <v>1154</v>
      </c>
      <c r="D1025" s="574">
        <v>6.6666666666666666E-2</v>
      </c>
      <c r="E1025" s="295" t="s">
        <v>1155</v>
      </c>
      <c r="F1025" s="296" t="s">
        <v>526</v>
      </c>
      <c r="G1025" s="500" t="s">
        <v>1156</v>
      </c>
      <c r="H1025" s="290"/>
      <c r="I1025" s="291"/>
      <c r="J1025" s="290"/>
      <c r="K1025" s="291"/>
      <c r="L1025" s="290"/>
      <c r="M1025" s="291"/>
      <c r="N1025" s="290"/>
      <c r="O1025" s="291"/>
      <c r="P1025" s="290"/>
      <c r="Q1025" s="291"/>
      <c r="R1025" s="290">
        <v>0.5</v>
      </c>
      <c r="S1025" s="291"/>
      <c r="T1025" s="290"/>
      <c r="U1025" s="291"/>
      <c r="V1025" s="290"/>
      <c r="W1025" s="291"/>
      <c r="X1025" s="290"/>
      <c r="Y1025" s="291"/>
      <c r="Z1025" s="290"/>
      <c r="AA1025" s="292"/>
      <c r="AB1025" s="290"/>
      <c r="AC1025" s="291"/>
      <c r="AD1025" s="290">
        <v>0.5</v>
      </c>
      <c r="AE1025" s="292"/>
      <c r="AF1025" s="81">
        <f t="shared" si="123"/>
        <v>1</v>
      </c>
      <c r="AG1025" s="59">
        <f t="shared" si="124"/>
        <v>0</v>
      </c>
      <c r="AH1025" s="290"/>
    </row>
    <row r="1026" spans="1:34" s="78" customFormat="1" ht="63.75">
      <c r="A1026" s="994"/>
      <c r="B1026" s="576" t="s">
        <v>701</v>
      </c>
      <c r="C1026" s="294" t="s">
        <v>1157</v>
      </c>
      <c r="D1026" s="574">
        <v>6.6666666666666666E-2</v>
      </c>
      <c r="E1026" s="295" t="s">
        <v>1158</v>
      </c>
      <c r="F1026" s="296" t="s">
        <v>526</v>
      </c>
      <c r="G1026" s="500" t="s">
        <v>1159</v>
      </c>
      <c r="H1026" s="290"/>
      <c r="I1026" s="291"/>
      <c r="J1026" s="290"/>
      <c r="K1026" s="291"/>
      <c r="L1026" s="290">
        <v>0.5</v>
      </c>
      <c r="M1026" s="291"/>
      <c r="N1026" s="290">
        <v>0.5</v>
      </c>
      <c r="O1026" s="291"/>
      <c r="P1026" s="290"/>
      <c r="Q1026" s="291"/>
      <c r="R1026" s="290"/>
      <c r="S1026" s="291"/>
      <c r="T1026" s="290"/>
      <c r="U1026" s="291"/>
      <c r="V1026" s="290"/>
      <c r="W1026" s="291"/>
      <c r="X1026" s="290"/>
      <c r="Y1026" s="291"/>
      <c r="Z1026" s="290"/>
      <c r="AA1026" s="292"/>
      <c r="AB1026" s="290"/>
      <c r="AC1026" s="291"/>
      <c r="AD1026" s="290"/>
      <c r="AE1026" s="292"/>
      <c r="AF1026" s="81">
        <f t="shared" si="123"/>
        <v>1</v>
      </c>
      <c r="AG1026" s="59">
        <f t="shared" si="124"/>
        <v>0</v>
      </c>
      <c r="AH1026" s="290"/>
    </row>
    <row r="1027" spans="1:34" s="78" customFormat="1" ht="102">
      <c r="A1027" s="994"/>
      <c r="B1027" s="296" t="s">
        <v>705</v>
      </c>
      <c r="C1027" s="294" t="s">
        <v>1160</v>
      </c>
      <c r="D1027" s="574">
        <v>6.6666666666666666E-2</v>
      </c>
      <c r="E1027" s="295" t="s">
        <v>1161</v>
      </c>
      <c r="F1027" s="296" t="s">
        <v>526</v>
      </c>
      <c r="G1027" s="500" t="s">
        <v>1162</v>
      </c>
      <c r="H1027" s="290">
        <v>8.3333333333333343E-2</v>
      </c>
      <c r="I1027" s="291"/>
      <c r="J1027" s="290">
        <v>8.3333333333333343E-2</v>
      </c>
      <c r="K1027" s="291"/>
      <c r="L1027" s="290">
        <v>8.3333333333333343E-2</v>
      </c>
      <c r="M1027" s="291"/>
      <c r="N1027" s="290">
        <v>8.3333333333333343E-2</v>
      </c>
      <c r="O1027" s="291"/>
      <c r="P1027" s="290">
        <v>8.3333333333333343E-2</v>
      </c>
      <c r="Q1027" s="291"/>
      <c r="R1027" s="290">
        <v>8.3333333333333343E-2</v>
      </c>
      <c r="S1027" s="291"/>
      <c r="T1027" s="290">
        <v>8.3333333333333343E-2</v>
      </c>
      <c r="U1027" s="291"/>
      <c r="V1027" s="290">
        <v>8.3333333333333343E-2</v>
      </c>
      <c r="W1027" s="291"/>
      <c r="X1027" s="290">
        <v>8.3333333333333343E-2</v>
      </c>
      <c r="Y1027" s="291"/>
      <c r="Z1027" s="290">
        <v>8.3333333333333343E-2</v>
      </c>
      <c r="AA1027" s="292"/>
      <c r="AB1027" s="290">
        <v>8.3333333333333343E-2</v>
      </c>
      <c r="AC1027" s="291"/>
      <c r="AD1027" s="290">
        <v>8.3333333333333343E-2</v>
      </c>
      <c r="AE1027" s="292"/>
      <c r="AF1027" s="81">
        <f t="shared" si="123"/>
        <v>1.0000000000000002</v>
      </c>
      <c r="AG1027" s="59">
        <f t="shared" si="124"/>
        <v>0</v>
      </c>
      <c r="AH1027" s="290"/>
    </row>
    <row r="1028" spans="1:34" s="78" customFormat="1" ht="63.75">
      <c r="A1028" s="994"/>
      <c r="B1028" s="576" t="s">
        <v>708</v>
      </c>
      <c r="C1028" s="526" t="s">
        <v>1163</v>
      </c>
      <c r="D1028" s="574">
        <v>6.6666666666666666E-2</v>
      </c>
      <c r="E1028" s="295" t="s">
        <v>1164</v>
      </c>
      <c r="F1028" s="409"/>
      <c r="G1028" s="500" t="s">
        <v>1165</v>
      </c>
      <c r="H1028" s="290"/>
      <c r="I1028" s="291"/>
      <c r="J1028" s="290"/>
      <c r="K1028" s="291"/>
      <c r="L1028" s="290"/>
      <c r="M1028" s="291"/>
      <c r="N1028" s="290"/>
      <c r="O1028" s="291"/>
      <c r="P1028" s="290"/>
      <c r="Q1028" s="291"/>
      <c r="R1028" s="290"/>
      <c r="S1028" s="291"/>
      <c r="T1028" s="290"/>
      <c r="U1028" s="291"/>
      <c r="V1028" s="290"/>
      <c r="W1028" s="291"/>
      <c r="X1028" s="290">
        <v>0.5</v>
      </c>
      <c r="Y1028" s="291"/>
      <c r="Z1028" s="290">
        <v>0.5</v>
      </c>
      <c r="AA1028" s="292"/>
      <c r="AB1028" s="290"/>
      <c r="AC1028" s="291"/>
      <c r="AD1028" s="290"/>
      <c r="AE1028" s="292"/>
      <c r="AF1028" s="81">
        <f t="shared" si="123"/>
        <v>1</v>
      </c>
      <c r="AG1028" s="59">
        <f t="shared" si="124"/>
        <v>0</v>
      </c>
      <c r="AH1028" s="290"/>
    </row>
    <row r="1029" spans="1:34" s="78" customFormat="1" ht="102">
      <c r="A1029" s="994"/>
      <c r="B1029" s="296" t="s">
        <v>712</v>
      </c>
      <c r="C1029" s="294" t="s">
        <v>1166</v>
      </c>
      <c r="D1029" s="574">
        <v>6.6666666666666666E-2</v>
      </c>
      <c r="E1029" s="295" t="s">
        <v>1167</v>
      </c>
      <c r="F1029" s="296" t="s">
        <v>526</v>
      </c>
      <c r="G1029" s="500" t="s">
        <v>1168</v>
      </c>
      <c r="H1029" s="290"/>
      <c r="I1029" s="291"/>
      <c r="J1029" s="290"/>
      <c r="K1029" s="291"/>
      <c r="L1029" s="290"/>
      <c r="M1029" s="291"/>
      <c r="N1029" s="290"/>
      <c r="O1029" s="291"/>
      <c r="P1029" s="290"/>
      <c r="Q1029" s="291"/>
      <c r="R1029" s="290"/>
      <c r="S1029" s="291"/>
      <c r="T1029" s="290"/>
      <c r="U1029" s="291"/>
      <c r="V1029" s="290"/>
      <c r="W1029" s="291"/>
      <c r="X1029" s="290"/>
      <c r="Y1029" s="291"/>
      <c r="Z1029" s="290"/>
      <c r="AA1029" s="292"/>
      <c r="AB1029" s="290"/>
      <c r="AC1029" s="291"/>
      <c r="AD1029" s="290">
        <v>1</v>
      </c>
      <c r="AE1029" s="292"/>
      <c r="AF1029" s="81">
        <f t="shared" si="123"/>
        <v>1</v>
      </c>
      <c r="AG1029" s="59">
        <f t="shared" si="124"/>
        <v>0</v>
      </c>
      <c r="AH1029" s="290"/>
    </row>
    <row r="1030" spans="1:34" s="78" customFormat="1" ht="229.5">
      <c r="A1030" s="994"/>
      <c r="B1030" s="576" t="s">
        <v>716</v>
      </c>
      <c r="C1030" s="294" t="s">
        <v>1169</v>
      </c>
      <c r="D1030" s="574">
        <v>6.6666666666666666E-2</v>
      </c>
      <c r="E1030" s="295" t="s">
        <v>1170</v>
      </c>
      <c r="F1030" s="409" t="s">
        <v>526</v>
      </c>
      <c r="G1030" s="500" t="s">
        <v>1171</v>
      </c>
      <c r="H1030" s="290"/>
      <c r="I1030" s="291"/>
      <c r="J1030" s="290"/>
      <c r="K1030" s="291"/>
      <c r="L1030" s="290"/>
      <c r="M1030" s="291"/>
      <c r="N1030" s="290"/>
      <c r="O1030" s="291"/>
      <c r="P1030" s="290"/>
      <c r="Q1030" s="291"/>
      <c r="R1030" s="290">
        <v>0.25</v>
      </c>
      <c r="S1030" s="291"/>
      <c r="T1030" s="290">
        <v>0.25</v>
      </c>
      <c r="U1030" s="291"/>
      <c r="V1030" s="290"/>
      <c r="W1030" s="291"/>
      <c r="X1030" s="290"/>
      <c r="Y1030" s="291"/>
      <c r="Z1030" s="290"/>
      <c r="AA1030" s="292"/>
      <c r="AB1030" s="290">
        <v>0.25</v>
      </c>
      <c r="AC1030" s="291"/>
      <c r="AD1030" s="290">
        <v>0.25</v>
      </c>
      <c r="AE1030" s="292"/>
      <c r="AF1030" s="81">
        <f t="shared" si="123"/>
        <v>1</v>
      </c>
      <c r="AG1030" s="59">
        <f t="shared" si="124"/>
        <v>0</v>
      </c>
      <c r="AH1030" s="290"/>
    </row>
    <row r="1031" spans="1:34" s="78" customFormat="1" ht="36.75" customHeight="1" thickBot="1">
      <c r="A1031" s="994"/>
      <c r="B1031" s="300" t="s">
        <v>720</v>
      </c>
      <c r="C1031" s="294" t="s">
        <v>1172</v>
      </c>
      <c r="D1031" s="574">
        <v>6.6666666666666666E-2</v>
      </c>
      <c r="E1031" s="295" t="s">
        <v>1173</v>
      </c>
      <c r="F1031" s="296" t="s">
        <v>526</v>
      </c>
      <c r="G1031" s="500" t="s">
        <v>1174</v>
      </c>
      <c r="H1031" s="290"/>
      <c r="I1031" s="291"/>
      <c r="J1031" s="290">
        <v>0.25</v>
      </c>
      <c r="K1031" s="291"/>
      <c r="L1031" s="290"/>
      <c r="M1031" s="291"/>
      <c r="N1031" s="290"/>
      <c r="O1031" s="291"/>
      <c r="P1031" s="290">
        <v>0.25</v>
      </c>
      <c r="Q1031" s="291"/>
      <c r="R1031" s="290"/>
      <c r="S1031" s="291"/>
      <c r="T1031" s="290"/>
      <c r="U1031" s="291"/>
      <c r="V1031" s="290">
        <v>0.25</v>
      </c>
      <c r="W1031" s="291"/>
      <c r="X1031" s="290"/>
      <c r="Y1031" s="291"/>
      <c r="Z1031" s="290"/>
      <c r="AA1031" s="292"/>
      <c r="AB1031" s="290">
        <v>0.25</v>
      </c>
      <c r="AC1031" s="291"/>
      <c r="AD1031" s="290"/>
      <c r="AE1031" s="292"/>
      <c r="AF1031" s="81">
        <f t="shared" si="123"/>
        <v>1</v>
      </c>
      <c r="AG1031" s="59">
        <f t="shared" si="124"/>
        <v>0</v>
      </c>
      <c r="AH1031" s="290"/>
    </row>
    <row r="1032" spans="1:34" s="78" customFormat="1" ht="77.25" thickBot="1">
      <c r="A1032" s="995"/>
      <c r="B1032" s="675" t="s">
        <v>724</v>
      </c>
      <c r="C1032" s="674" t="s">
        <v>1175</v>
      </c>
      <c r="D1032" s="575">
        <v>6.6666666666666666E-2</v>
      </c>
      <c r="E1032" s="486" t="s">
        <v>1176</v>
      </c>
      <c r="F1032" s="487" t="s">
        <v>526</v>
      </c>
      <c r="G1032" s="502" t="s">
        <v>1177</v>
      </c>
      <c r="H1032" s="290">
        <v>0.33329999999999999</v>
      </c>
      <c r="I1032" s="291"/>
      <c r="J1032" s="290">
        <v>0.33329999999999999</v>
      </c>
      <c r="K1032" s="291"/>
      <c r="L1032" s="290">
        <v>0.33329999999999999</v>
      </c>
      <c r="M1032" s="291"/>
      <c r="N1032" s="290"/>
      <c r="O1032" s="291"/>
      <c r="P1032" s="290"/>
      <c r="Q1032" s="291"/>
      <c r="R1032" s="290"/>
      <c r="S1032" s="291"/>
      <c r="T1032" s="290"/>
      <c r="U1032" s="291"/>
      <c r="V1032" s="290"/>
      <c r="W1032" s="291"/>
      <c r="X1032" s="290"/>
      <c r="Y1032" s="291"/>
      <c r="Z1032" s="290"/>
      <c r="AA1032" s="292"/>
      <c r="AB1032" s="290"/>
      <c r="AC1032" s="291"/>
      <c r="AD1032" s="290"/>
      <c r="AE1032" s="292"/>
      <c r="AF1032" s="81">
        <f t="shared" si="123"/>
        <v>0.99990000000000001</v>
      </c>
      <c r="AG1032" s="59">
        <f t="shared" si="124"/>
        <v>0</v>
      </c>
      <c r="AH1032" s="290"/>
    </row>
    <row r="1033" spans="1:34" s="97" customFormat="1" ht="36.75" customHeight="1" thickBot="1">
      <c r="A1033" s="506">
        <f>+A1018+A1008+A997+A987</f>
        <v>0.99999999999999989</v>
      </c>
      <c r="B1033" s="555"/>
      <c r="C1033" s="504"/>
      <c r="D1033" s="595">
        <f>SUM(D1018:D1032)</f>
        <v>0.99999999999999989</v>
      </c>
      <c r="E1033" s="505"/>
      <c r="F1033" s="522"/>
      <c r="G1033" s="505"/>
      <c r="H1033" s="551"/>
      <c r="I1033" s="551"/>
      <c r="J1033" s="551"/>
      <c r="K1033" s="551"/>
      <c r="L1033" s="551"/>
      <c r="M1033" s="551"/>
      <c r="N1033" s="551"/>
      <c r="O1033" s="551"/>
      <c r="P1033" s="551"/>
      <c r="Q1033" s="551"/>
      <c r="R1033" s="551"/>
      <c r="S1033" s="551"/>
      <c r="T1033" s="551"/>
      <c r="U1033" s="551"/>
      <c r="V1033" s="551"/>
      <c r="W1033" s="551"/>
      <c r="X1033" s="551"/>
      <c r="Y1033" s="551"/>
      <c r="Z1033" s="551"/>
      <c r="AA1033" s="554"/>
      <c r="AB1033" s="551"/>
      <c r="AC1033" s="551"/>
      <c r="AD1033" s="551"/>
      <c r="AE1033" s="554"/>
      <c r="AF1033" s="20"/>
      <c r="AG1033" s="20"/>
      <c r="AH1033" s="551"/>
    </row>
    <row r="1034" spans="1:34" s="2" customFormat="1" ht="65.25" customHeight="1" thickBot="1">
      <c r="A1034" s="820"/>
      <c r="B1034" s="821"/>
      <c r="C1034" s="826" t="s">
        <v>41</v>
      </c>
      <c r="D1034" s="827"/>
      <c r="E1034" s="827"/>
      <c r="F1034" s="827"/>
      <c r="G1034" s="827"/>
      <c r="H1034" s="827"/>
      <c r="I1034" s="827"/>
      <c r="J1034" s="827"/>
      <c r="K1034" s="827"/>
      <c r="L1034" s="827"/>
      <c r="M1034" s="827"/>
      <c r="N1034" s="827"/>
      <c r="O1034" s="827"/>
      <c r="P1034" s="827"/>
      <c r="Q1034" s="827"/>
      <c r="R1034" s="827"/>
      <c r="S1034" s="827"/>
      <c r="T1034" s="827"/>
      <c r="U1034" s="827"/>
      <c r="V1034" s="827"/>
      <c r="W1034" s="827"/>
      <c r="X1034" s="827"/>
      <c r="Y1034" s="827"/>
      <c r="Z1034" s="827"/>
      <c r="AA1034" s="827"/>
      <c r="AB1034" s="827"/>
      <c r="AC1034" s="827"/>
      <c r="AD1034" s="827"/>
      <c r="AE1034" s="827"/>
      <c r="AF1034" s="827"/>
      <c r="AG1034" s="827"/>
      <c r="AH1034" s="828"/>
    </row>
    <row r="1035" spans="1:34" s="2" customFormat="1" ht="17.25" customHeight="1" thickBot="1">
      <c r="A1035" s="822"/>
      <c r="B1035" s="823"/>
      <c r="C1035" s="650" t="s">
        <v>30</v>
      </c>
      <c r="D1035" s="14"/>
      <c r="E1035" s="653"/>
      <c r="F1035" s="654"/>
      <c r="G1035" s="654"/>
      <c r="H1035" s="14"/>
      <c r="I1035" s="15"/>
      <c r="J1035" s="16"/>
      <c r="K1035" s="16"/>
      <c r="L1035" s="16"/>
      <c r="M1035" s="16"/>
      <c r="N1035" s="16"/>
      <c r="O1035" s="16"/>
      <c r="P1035" s="16"/>
      <c r="Q1035" s="16"/>
      <c r="R1035" s="16"/>
      <c r="S1035" s="17"/>
      <c r="T1035" s="829" t="s">
        <v>39</v>
      </c>
      <c r="U1035" s="830"/>
      <c r="V1035" s="830"/>
      <c r="W1035" s="830"/>
      <c r="X1035" s="830"/>
      <c r="Y1035" s="830"/>
      <c r="Z1035" s="830"/>
      <c r="AA1035" s="830"/>
      <c r="AB1035" s="830"/>
      <c r="AC1035" s="830"/>
      <c r="AD1035" s="830"/>
      <c r="AE1035" s="830"/>
      <c r="AF1035" s="830"/>
      <c r="AG1035" s="830"/>
      <c r="AH1035" s="831"/>
    </row>
    <row r="1036" spans="1:34" s="2" customFormat="1" ht="15" customHeight="1" thickBot="1">
      <c r="A1036" s="824"/>
      <c r="B1036" s="825"/>
      <c r="C1036" s="829" t="s">
        <v>36</v>
      </c>
      <c r="D1036" s="830"/>
      <c r="E1036" s="830"/>
      <c r="F1036" s="830"/>
      <c r="G1036" s="830"/>
      <c r="H1036" s="830"/>
      <c r="I1036" s="830"/>
      <c r="J1036" s="830"/>
      <c r="K1036" s="830"/>
      <c r="L1036" s="830"/>
      <c r="M1036" s="830"/>
      <c r="N1036" s="830"/>
      <c r="O1036" s="830"/>
      <c r="P1036" s="830"/>
      <c r="Q1036" s="830"/>
      <c r="R1036" s="830"/>
      <c r="S1036" s="830"/>
      <c r="T1036" s="830"/>
      <c r="U1036" s="830"/>
      <c r="V1036" s="830"/>
      <c r="W1036" s="830"/>
      <c r="X1036" s="830"/>
      <c r="Y1036" s="830"/>
      <c r="Z1036" s="830"/>
      <c r="AA1036" s="830"/>
      <c r="AB1036" s="830"/>
      <c r="AC1036" s="830"/>
      <c r="AD1036" s="830"/>
      <c r="AE1036" s="830"/>
      <c r="AF1036" s="830"/>
      <c r="AG1036" s="830"/>
      <c r="AH1036" s="831"/>
    </row>
    <row r="1037" spans="1:34" s="8" customFormat="1" ht="27" customHeight="1" thickBot="1">
      <c r="A1037" s="6"/>
      <c r="B1037" s="6"/>
      <c r="C1037" s="651"/>
      <c r="D1037" s="6"/>
      <c r="E1037" s="651"/>
      <c r="F1037" s="655"/>
      <c r="G1037" s="655"/>
      <c r="H1037" s="7"/>
      <c r="I1037" s="7"/>
      <c r="J1037" s="7"/>
      <c r="K1037" s="7"/>
      <c r="AH1037" s="689"/>
    </row>
    <row r="1038" spans="1:34" s="8" customFormat="1" ht="15">
      <c r="A1038" s="832" t="s">
        <v>29</v>
      </c>
      <c r="B1038" s="833"/>
      <c r="C1038" s="834" t="s">
        <v>14</v>
      </c>
      <c r="D1038" s="835"/>
      <c r="E1038" s="835"/>
      <c r="F1038" s="835"/>
      <c r="G1038" s="835"/>
      <c r="H1038" s="835"/>
      <c r="I1038" s="836"/>
      <c r="J1038" s="837" t="s">
        <v>922</v>
      </c>
      <c r="K1038" s="838"/>
      <c r="L1038" s="838"/>
      <c r="M1038" s="838"/>
      <c r="N1038" s="838"/>
      <c r="O1038" s="838"/>
      <c r="P1038" s="838"/>
      <c r="Q1038" s="838"/>
      <c r="R1038" s="838"/>
      <c r="S1038" s="838"/>
      <c r="T1038" s="838"/>
      <c r="U1038" s="838"/>
      <c r="V1038" s="838"/>
      <c r="W1038" s="838"/>
      <c r="X1038" s="838"/>
      <c r="Y1038" s="838"/>
      <c r="Z1038" s="838"/>
      <c r="AA1038" s="838"/>
      <c r="AB1038" s="838"/>
      <c r="AC1038" s="838"/>
      <c r="AD1038" s="838"/>
      <c r="AE1038" s="838"/>
      <c r="AF1038" s="838"/>
      <c r="AG1038" s="838"/>
      <c r="AH1038" s="839"/>
    </row>
    <row r="1039" spans="1:34" s="8" customFormat="1" ht="15">
      <c r="A1039" s="840">
        <v>-2015</v>
      </c>
      <c r="B1039" s="841"/>
      <c r="C1039" s="844" t="s">
        <v>0</v>
      </c>
      <c r="D1039" s="845"/>
      <c r="E1039" s="845"/>
      <c r="F1039" s="845"/>
      <c r="G1039" s="845"/>
      <c r="H1039" s="845"/>
      <c r="I1039" s="846"/>
      <c r="J1039" s="847" t="s">
        <v>952</v>
      </c>
      <c r="K1039" s="848"/>
      <c r="L1039" s="848"/>
      <c r="M1039" s="848"/>
      <c r="N1039" s="848"/>
      <c r="O1039" s="848"/>
      <c r="P1039" s="848"/>
      <c r="Q1039" s="848"/>
      <c r="R1039" s="848"/>
      <c r="S1039" s="848"/>
      <c r="T1039" s="848"/>
      <c r="U1039" s="848"/>
      <c r="V1039" s="848"/>
      <c r="W1039" s="848"/>
      <c r="X1039" s="848"/>
      <c r="Y1039" s="848"/>
      <c r="Z1039" s="848"/>
      <c r="AA1039" s="848"/>
      <c r="AB1039" s="848"/>
      <c r="AC1039" s="848"/>
      <c r="AD1039" s="848"/>
      <c r="AE1039" s="848"/>
      <c r="AF1039" s="848"/>
      <c r="AG1039" s="848"/>
      <c r="AH1039" s="849"/>
    </row>
    <row r="1040" spans="1:34" s="8" customFormat="1" ht="15.75" thickBot="1">
      <c r="A1040" s="842"/>
      <c r="B1040" s="843"/>
      <c r="C1040" s="850" t="s">
        <v>1</v>
      </c>
      <c r="D1040" s="851"/>
      <c r="E1040" s="851"/>
      <c r="F1040" s="851"/>
      <c r="G1040" s="851"/>
      <c r="H1040" s="851"/>
      <c r="I1040" s="852"/>
      <c r="J1040" s="853" t="s">
        <v>953</v>
      </c>
      <c r="K1040" s="854"/>
      <c r="L1040" s="854"/>
      <c r="M1040" s="854"/>
      <c r="N1040" s="854"/>
      <c r="O1040" s="854"/>
      <c r="P1040" s="854"/>
      <c r="Q1040" s="854"/>
      <c r="R1040" s="854"/>
      <c r="S1040" s="854"/>
      <c r="T1040" s="854"/>
      <c r="U1040" s="854"/>
      <c r="V1040" s="854"/>
      <c r="W1040" s="854"/>
      <c r="X1040" s="854"/>
      <c r="Y1040" s="854"/>
      <c r="Z1040" s="854"/>
      <c r="AA1040" s="854"/>
      <c r="AB1040" s="854"/>
      <c r="AC1040" s="854"/>
      <c r="AD1040" s="854"/>
      <c r="AE1040" s="854"/>
      <c r="AF1040" s="854"/>
      <c r="AG1040" s="854"/>
      <c r="AH1040" s="855"/>
    </row>
    <row r="1041" spans="1:34" s="9" customFormat="1" ht="25.5" customHeight="1" thickBot="1">
      <c r="C1041" s="78"/>
      <c r="E1041" s="78"/>
      <c r="F1041" s="78"/>
      <c r="G1041" s="78"/>
      <c r="AH1041" s="581"/>
    </row>
    <row r="1042" spans="1:34" s="8" customFormat="1" ht="15.75" customHeight="1">
      <c r="A1042" s="856" t="s">
        <v>26</v>
      </c>
      <c r="B1042" s="859" t="s">
        <v>19</v>
      </c>
      <c r="C1042" s="860"/>
      <c r="D1042" s="972" t="s">
        <v>313</v>
      </c>
      <c r="E1042" s="973"/>
      <c r="F1042" s="973"/>
      <c r="G1042" s="973"/>
      <c r="H1042" s="973"/>
      <c r="I1042" s="973"/>
      <c r="J1042" s="973"/>
      <c r="K1042" s="973"/>
      <c r="L1042" s="973"/>
      <c r="M1042" s="973"/>
      <c r="N1042" s="973"/>
      <c r="O1042" s="973"/>
      <c r="P1042" s="973"/>
      <c r="Q1042" s="973"/>
      <c r="R1042" s="973"/>
      <c r="S1042" s="974"/>
      <c r="T1042" s="864" t="s">
        <v>25</v>
      </c>
      <c r="U1042" s="865"/>
      <c r="V1042" s="866"/>
      <c r="W1042" s="873" t="s">
        <v>28</v>
      </c>
      <c r="X1042" s="874"/>
      <c r="Y1042" s="975" t="s">
        <v>954</v>
      </c>
      <c r="Z1042" s="976"/>
      <c r="AA1042" s="976"/>
      <c r="AB1042" s="976"/>
      <c r="AC1042" s="976"/>
      <c r="AD1042" s="976"/>
      <c r="AE1042" s="976"/>
      <c r="AF1042" s="976"/>
      <c r="AG1042" s="976"/>
      <c r="AH1042" s="977"/>
    </row>
    <row r="1043" spans="1:34" s="8" customFormat="1" ht="15.75" customHeight="1">
      <c r="A1043" s="857"/>
      <c r="B1043" s="883" t="s">
        <v>15</v>
      </c>
      <c r="C1043" s="884"/>
      <c r="D1043" s="981" t="s">
        <v>925</v>
      </c>
      <c r="E1043" s="982"/>
      <c r="F1043" s="982"/>
      <c r="G1043" s="982"/>
      <c r="H1043" s="982"/>
      <c r="I1043" s="982"/>
      <c r="J1043" s="982"/>
      <c r="K1043" s="982"/>
      <c r="L1043" s="982"/>
      <c r="M1043" s="982"/>
      <c r="N1043" s="982"/>
      <c r="O1043" s="982"/>
      <c r="P1043" s="982"/>
      <c r="Q1043" s="982"/>
      <c r="R1043" s="982"/>
      <c r="S1043" s="983"/>
      <c r="T1043" s="867"/>
      <c r="U1043" s="868"/>
      <c r="V1043" s="869"/>
      <c r="W1043" s="875"/>
      <c r="X1043" s="876"/>
      <c r="Y1043" s="978"/>
      <c r="Z1043" s="979"/>
      <c r="AA1043" s="979"/>
      <c r="AB1043" s="979"/>
      <c r="AC1043" s="979"/>
      <c r="AD1043" s="979"/>
      <c r="AE1043" s="979"/>
      <c r="AF1043" s="979"/>
      <c r="AG1043" s="979"/>
      <c r="AH1043" s="980"/>
    </row>
    <row r="1044" spans="1:34" s="8" customFormat="1" ht="15.75" customHeight="1">
      <c r="A1044" s="857"/>
      <c r="B1044" s="883" t="s">
        <v>16</v>
      </c>
      <c r="C1044" s="884"/>
      <c r="D1044" s="981" t="s">
        <v>926</v>
      </c>
      <c r="E1044" s="982"/>
      <c r="F1044" s="982"/>
      <c r="G1044" s="982"/>
      <c r="H1044" s="982"/>
      <c r="I1044" s="982"/>
      <c r="J1044" s="982"/>
      <c r="K1044" s="982"/>
      <c r="L1044" s="982"/>
      <c r="M1044" s="982"/>
      <c r="N1044" s="982"/>
      <c r="O1044" s="982"/>
      <c r="P1044" s="982"/>
      <c r="Q1044" s="982"/>
      <c r="R1044" s="982"/>
      <c r="S1044" s="983"/>
      <c r="T1044" s="867"/>
      <c r="U1044" s="868"/>
      <c r="V1044" s="869"/>
      <c r="W1044" s="888" t="s">
        <v>17</v>
      </c>
      <c r="X1044" s="889"/>
      <c r="Y1044" s="984" t="s">
        <v>955</v>
      </c>
      <c r="Z1044" s="985"/>
      <c r="AA1044" s="985"/>
      <c r="AB1044" s="985"/>
      <c r="AC1044" s="985"/>
      <c r="AD1044" s="985"/>
      <c r="AE1044" s="985"/>
      <c r="AF1044" s="985"/>
      <c r="AG1044" s="985"/>
      <c r="AH1044" s="986"/>
    </row>
    <row r="1045" spans="1:34" s="8" customFormat="1" ht="15.75" customHeight="1" thickBot="1">
      <c r="A1045" s="858"/>
      <c r="B1045" s="898" t="s">
        <v>18</v>
      </c>
      <c r="C1045" s="899"/>
      <c r="D1045" s="990" t="s">
        <v>956</v>
      </c>
      <c r="E1045" s="991"/>
      <c r="F1045" s="991"/>
      <c r="G1045" s="991"/>
      <c r="H1045" s="991"/>
      <c r="I1045" s="991"/>
      <c r="J1045" s="991"/>
      <c r="K1045" s="991"/>
      <c r="L1045" s="991"/>
      <c r="M1045" s="991"/>
      <c r="N1045" s="991"/>
      <c r="O1045" s="991"/>
      <c r="P1045" s="991"/>
      <c r="Q1045" s="991"/>
      <c r="R1045" s="991"/>
      <c r="S1045" s="992"/>
      <c r="T1045" s="870"/>
      <c r="U1045" s="871"/>
      <c r="V1045" s="872"/>
      <c r="W1045" s="890"/>
      <c r="X1045" s="891"/>
      <c r="Y1045" s="987"/>
      <c r="Z1045" s="988"/>
      <c r="AA1045" s="988"/>
      <c r="AB1045" s="988"/>
      <c r="AC1045" s="988"/>
      <c r="AD1045" s="988"/>
      <c r="AE1045" s="988"/>
      <c r="AF1045" s="988"/>
      <c r="AG1045" s="988"/>
      <c r="AH1045" s="989"/>
    </row>
    <row r="1046" spans="1:34" s="92" customFormat="1" ht="42.75" customHeight="1" thickBot="1">
      <c r="A1046" s="23"/>
      <c r="B1046" s="99"/>
      <c r="C1046" s="99"/>
      <c r="D1046" s="23"/>
      <c r="E1046" s="99"/>
      <c r="F1046" s="99"/>
      <c r="G1046" s="9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19"/>
      <c r="AF1046" s="20"/>
      <c r="AG1046" s="20"/>
      <c r="AH1046" s="24"/>
    </row>
    <row r="1047" spans="1:34" s="9" customFormat="1" ht="15.75" customHeight="1">
      <c r="A1047" s="727" t="s">
        <v>183</v>
      </c>
      <c r="B1047" s="728"/>
      <c r="C1047" s="729"/>
      <c r="D1047" s="730" t="s">
        <v>957</v>
      </c>
      <c r="E1047" s="731"/>
      <c r="F1047" s="731"/>
      <c r="G1047" s="731"/>
      <c r="H1047" s="731"/>
      <c r="I1047" s="731"/>
      <c r="J1047" s="731"/>
      <c r="K1047" s="73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c r="AH1047" s="673"/>
    </row>
    <row r="1048" spans="1:34" s="9" customFormat="1" ht="15.75" customHeight="1" thickBot="1">
      <c r="A1048" s="733" t="s">
        <v>22</v>
      </c>
      <c r="B1048" s="734"/>
      <c r="C1048" s="735"/>
      <c r="D1048" s="749" t="s">
        <v>1411</v>
      </c>
      <c r="E1048" s="750"/>
      <c r="F1048" s="647"/>
      <c r="G1048" s="647"/>
      <c r="H1048" s="12"/>
      <c r="I1048" s="13"/>
      <c r="J1048" s="13"/>
      <c r="K1048" s="13"/>
      <c r="L1048" s="13"/>
      <c r="M1048" s="13"/>
      <c r="N1048" s="13"/>
      <c r="O1048" s="13"/>
      <c r="P1048" s="13"/>
      <c r="Q1048" s="13"/>
      <c r="R1048" s="13"/>
      <c r="S1048" s="13"/>
      <c r="T1048" s="13"/>
      <c r="U1048" s="13"/>
      <c r="V1048" s="13"/>
      <c r="W1048" s="13"/>
      <c r="X1048" s="13"/>
      <c r="Y1048" s="13"/>
      <c r="Z1048" s="13"/>
      <c r="AA1048" s="13"/>
      <c r="AB1048" s="13"/>
      <c r="AC1048" s="13"/>
      <c r="AD1048" s="13"/>
      <c r="AE1048" s="13"/>
      <c r="AF1048" s="13"/>
      <c r="AG1048" s="13"/>
      <c r="AH1048" s="690"/>
    </row>
    <row r="1049" spans="1:34" s="78" customFormat="1" ht="13.5" customHeight="1" thickBot="1">
      <c r="A1049" s="737" t="s">
        <v>37</v>
      </c>
      <c r="B1049" s="737" t="s">
        <v>35</v>
      </c>
      <c r="C1049" s="738" t="s">
        <v>31</v>
      </c>
      <c r="D1049" s="738" t="s">
        <v>32</v>
      </c>
      <c r="E1049" s="738" t="s">
        <v>33</v>
      </c>
      <c r="F1049" s="740" t="s">
        <v>40</v>
      </c>
      <c r="G1049" s="738" t="s">
        <v>34</v>
      </c>
      <c r="H1049" s="742" t="s">
        <v>2</v>
      </c>
      <c r="I1049" s="743"/>
      <c r="J1049" s="744" t="s">
        <v>3</v>
      </c>
      <c r="K1049" s="744"/>
      <c r="L1049" s="742" t="s">
        <v>4</v>
      </c>
      <c r="M1049" s="743"/>
      <c r="N1049" s="744" t="s">
        <v>5</v>
      </c>
      <c r="O1049" s="744"/>
      <c r="P1049" s="742" t="s">
        <v>6</v>
      </c>
      <c r="Q1049" s="743"/>
      <c r="R1049" s="744" t="s">
        <v>7</v>
      </c>
      <c r="S1049" s="744"/>
      <c r="T1049" s="742" t="s">
        <v>8</v>
      </c>
      <c r="U1049" s="743"/>
      <c r="V1049" s="744" t="s">
        <v>9</v>
      </c>
      <c r="W1049" s="744"/>
      <c r="X1049" s="742" t="s">
        <v>10</v>
      </c>
      <c r="Y1049" s="743"/>
      <c r="Z1049" s="744" t="s">
        <v>11</v>
      </c>
      <c r="AA1049" s="744"/>
      <c r="AB1049" s="742" t="s">
        <v>12</v>
      </c>
      <c r="AC1049" s="743"/>
      <c r="AD1049" s="744" t="s">
        <v>13</v>
      </c>
      <c r="AE1049" s="744"/>
      <c r="AF1049" s="745" t="s">
        <v>20</v>
      </c>
      <c r="AG1049" s="745" t="s">
        <v>21</v>
      </c>
      <c r="AH1049" s="747" t="s">
        <v>27</v>
      </c>
    </row>
    <row r="1050" spans="1:34" s="78" customFormat="1" ht="25.5" customHeight="1" thickBot="1">
      <c r="A1050" s="737"/>
      <c r="B1050" s="737"/>
      <c r="C1050" s="739"/>
      <c r="D1050" s="739"/>
      <c r="E1050" s="739"/>
      <c r="F1050" s="741"/>
      <c r="G1050" s="739"/>
      <c r="H1050" s="26" t="s">
        <v>23</v>
      </c>
      <c r="I1050" s="27" t="s">
        <v>24</v>
      </c>
      <c r="J1050" s="26" t="s">
        <v>23</v>
      </c>
      <c r="K1050" s="27" t="s">
        <v>24</v>
      </c>
      <c r="L1050" s="26" t="s">
        <v>23</v>
      </c>
      <c r="M1050" s="27" t="s">
        <v>24</v>
      </c>
      <c r="N1050" s="26" t="s">
        <v>23</v>
      </c>
      <c r="O1050" s="27" t="s">
        <v>24</v>
      </c>
      <c r="P1050" s="26" t="s">
        <v>23</v>
      </c>
      <c r="Q1050" s="27" t="s">
        <v>24</v>
      </c>
      <c r="R1050" s="26" t="s">
        <v>23</v>
      </c>
      <c r="S1050" s="27" t="s">
        <v>24</v>
      </c>
      <c r="T1050" s="26" t="s">
        <v>23</v>
      </c>
      <c r="U1050" s="27" t="s">
        <v>24</v>
      </c>
      <c r="V1050" s="26" t="s">
        <v>23</v>
      </c>
      <c r="W1050" s="27" t="s">
        <v>24</v>
      </c>
      <c r="X1050" s="26" t="s">
        <v>23</v>
      </c>
      <c r="Y1050" s="27" t="s">
        <v>24</v>
      </c>
      <c r="Z1050" s="26" t="s">
        <v>23</v>
      </c>
      <c r="AA1050" s="27" t="s">
        <v>24</v>
      </c>
      <c r="AB1050" s="26" t="s">
        <v>23</v>
      </c>
      <c r="AC1050" s="27" t="s">
        <v>24</v>
      </c>
      <c r="AD1050" s="26" t="s">
        <v>23</v>
      </c>
      <c r="AE1050" s="27" t="s">
        <v>24</v>
      </c>
      <c r="AF1050" s="746"/>
      <c r="AG1050" s="746"/>
      <c r="AH1050" s="748"/>
    </row>
    <row r="1051" spans="1:34" s="78" customFormat="1" ht="36.75" customHeight="1" thickBot="1">
      <c r="A1051" s="969">
        <v>0.3</v>
      </c>
      <c r="B1051" s="596" t="s">
        <v>429</v>
      </c>
      <c r="C1051" s="450" t="s">
        <v>958</v>
      </c>
      <c r="D1051" s="451">
        <v>0.6</v>
      </c>
      <c r="E1051" s="450" t="s">
        <v>959</v>
      </c>
      <c r="F1051" s="452">
        <v>18172263.888888888</v>
      </c>
      <c r="G1051" s="450" t="s">
        <v>960</v>
      </c>
      <c r="H1051" s="453">
        <v>0.1</v>
      </c>
      <c r="I1051" s="454"/>
      <c r="J1051" s="453">
        <v>0.1</v>
      </c>
      <c r="K1051" s="454"/>
      <c r="L1051" s="453">
        <v>0.1333</v>
      </c>
      <c r="M1051" s="454"/>
      <c r="N1051" s="453"/>
      <c r="O1051" s="454"/>
      <c r="P1051" s="453"/>
      <c r="Q1051" s="454"/>
      <c r="R1051" s="453">
        <v>0.33329999999999999</v>
      </c>
      <c r="S1051" s="454"/>
      <c r="T1051" s="453"/>
      <c r="U1051" s="454"/>
      <c r="V1051" s="455"/>
      <c r="W1051" s="456"/>
      <c r="X1051" s="455"/>
      <c r="Y1051" s="456"/>
      <c r="Z1051" s="453">
        <v>0.33329999999999999</v>
      </c>
      <c r="AA1051" s="454"/>
      <c r="AB1051" s="455"/>
      <c r="AC1051" s="456"/>
      <c r="AD1051" s="455"/>
      <c r="AE1051" s="456"/>
      <c r="AF1051" s="316">
        <f t="shared" ref="AF1051:AG1052" si="125">+H1051+J1051+L1051+N1051+P1051+R1051+T1051+V1051+X1051+Z1051+AB1051+AD1051</f>
        <v>0.99990000000000001</v>
      </c>
      <c r="AG1051" s="317">
        <f t="shared" si="125"/>
        <v>0</v>
      </c>
      <c r="AH1051" s="698"/>
    </row>
    <row r="1052" spans="1:34" s="78" customFormat="1" ht="36.75" customHeight="1" thickBot="1">
      <c r="A1052" s="970"/>
      <c r="B1052" s="596" t="s">
        <v>430</v>
      </c>
      <c r="C1052" s="450" t="s">
        <v>961</v>
      </c>
      <c r="D1052" s="451">
        <v>0.4</v>
      </c>
      <c r="E1052" s="450" t="s">
        <v>962</v>
      </c>
      <c r="F1052" s="452">
        <v>18172263.888888888</v>
      </c>
      <c r="G1052" s="450" t="s">
        <v>963</v>
      </c>
      <c r="H1052" s="453"/>
      <c r="I1052" s="454"/>
      <c r="J1052" s="453"/>
      <c r="K1052" s="454"/>
      <c r="L1052" s="453"/>
      <c r="M1052" s="454"/>
      <c r="N1052" s="453"/>
      <c r="O1052" s="454"/>
      <c r="P1052" s="453"/>
      <c r="Q1052" s="454"/>
      <c r="R1052" s="453"/>
      <c r="S1052" s="454"/>
      <c r="T1052" s="453"/>
      <c r="U1052" s="454"/>
      <c r="V1052" s="455"/>
      <c r="W1052" s="456"/>
      <c r="X1052" s="455"/>
      <c r="Y1052" s="456"/>
      <c r="Z1052" s="455"/>
      <c r="AA1052" s="456"/>
      <c r="AB1052" s="453">
        <v>0.5</v>
      </c>
      <c r="AC1052" s="456"/>
      <c r="AD1052" s="453">
        <v>0.5</v>
      </c>
      <c r="AE1052" s="456"/>
      <c r="AF1052" s="258">
        <f t="shared" si="125"/>
        <v>1</v>
      </c>
      <c r="AG1052" s="259">
        <f t="shared" si="125"/>
        <v>0</v>
      </c>
      <c r="AH1052" s="699"/>
    </row>
    <row r="1053" spans="1:34" s="92" customFormat="1" ht="36.75" customHeight="1" thickBot="1">
      <c r="A1053" s="23"/>
      <c r="B1053" s="99"/>
      <c r="C1053" s="99"/>
      <c r="D1053" s="23">
        <f>SUM(D1051:D1052)</f>
        <v>1</v>
      </c>
      <c r="E1053" s="99"/>
      <c r="F1053" s="99"/>
      <c r="G1053" s="9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20"/>
      <c r="AG1053" s="20"/>
      <c r="AH1053" s="24"/>
    </row>
    <row r="1054" spans="1:34" s="9" customFormat="1" ht="22.5" customHeight="1">
      <c r="A1054" s="727" t="s">
        <v>832</v>
      </c>
      <c r="B1054" s="728"/>
      <c r="C1054" s="729"/>
      <c r="D1054" s="727" t="s">
        <v>964</v>
      </c>
      <c r="E1054" s="728"/>
      <c r="F1054" s="728"/>
      <c r="G1054" s="728"/>
      <c r="H1054" s="728"/>
      <c r="I1054" s="728"/>
      <c r="J1054" s="728"/>
      <c r="K1054" s="728"/>
      <c r="L1054" s="728"/>
      <c r="M1054" s="728"/>
      <c r="N1054" s="728"/>
      <c r="O1054" s="728"/>
      <c r="P1054" s="728"/>
      <c r="Q1054" s="728"/>
      <c r="R1054" s="728"/>
      <c r="S1054" s="728"/>
      <c r="T1054" s="728"/>
      <c r="U1054" s="728"/>
      <c r="V1054" s="728"/>
      <c r="W1054" s="728"/>
      <c r="X1054" s="728"/>
      <c r="Y1054" s="728"/>
      <c r="Z1054" s="728"/>
      <c r="AA1054" s="728"/>
      <c r="AB1054" s="728"/>
      <c r="AC1054" s="728"/>
      <c r="AD1054" s="728"/>
      <c r="AE1054" s="728"/>
      <c r="AF1054" s="728"/>
      <c r="AG1054" s="11"/>
      <c r="AH1054" s="673"/>
    </row>
    <row r="1055" spans="1:34" s="9" customFormat="1" ht="30.75" customHeight="1" thickBot="1">
      <c r="A1055" s="733" t="s">
        <v>22</v>
      </c>
      <c r="B1055" s="734"/>
      <c r="C1055" s="735"/>
      <c r="D1055" s="749" t="s">
        <v>1411</v>
      </c>
      <c r="E1055" s="750"/>
      <c r="F1055" s="665"/>
      <c r="G1055" s="656"/>
      <c r="H1055" s="12"/>
      <c r="I1055" s="13"/>
      <c r="J1055" s="13"/>
      <c r="K1055" s="13"/>
      <c r="L1055" s="13"/>
      <c r="M1055" s="13"/>
      <c r="N1055" s="13"/>
      <c r="O1055" s="13"/>
      <c r="P1055" s="13"/>
      <c r="Q1055" s="13"/>
      <c r="R1055" s="13"/>
      <c r="S1055" s="13"/>
      <c r="T1055" s="13"/>
      <c r="U1055" s="13"/>
      <c r="V1055" s="13"/>
      <c r="W1055" s="13"/>
      <c r="X1055" s="13"/>
      <c r="Y1055" s="13"/>
      <c r="Z1055" s="13"/>
      <c r="AA1055" s="13"/>
      <c r="AB1055" s="13"/>
      <c r="AC1055" s="13"/>
      <c r="AD1055" s="13"/>
      <c r="AE1055" s="13"/>
      <c r="AF1055" s="13"/>
      <c r="AG1055" s="13"/>
      <c r="AH1055" s="690"/>
    </row>
    <row r="1056" spans="1:34" s="78" customFormat="1" ht="13.5" customHeight="1" thickBot="1">
      <c r="A1056" s="737" t="s">
        <v>37</v>
      </c>
      <c r="B1056" s="737" t="s">
        <v>35</v>
      </c>
      <c r="C1056" s="738" t="s">
        <v>31</v>
      </c>
      <c r="D1056" s="738" t="s">
        <v>32</v>
      </c>
      <c r="E1056" s="738" t="s">
        <v>33</v>
      </c>
      <c r="F1056" s="971" t="s">
        <v>40</v>
      </c>
      <c r="G1056" s="738" t="s">
        <v>34</v>
      </c>
      <c r="H1056" s="744" t="s">
        <v>2</v>
      </c>
      <c r="I1056" s="743"/>
      <c r="J1056" s="744" t="s">
        <v>3</v>
      </c>
      <c r="K1056" s="744"/>
      <c r="L1056" s="742" t="s">
        <v>4</v>
      </c>
      <c r="M1056" s="743"/>
      <c r="N1056" s="744" t="s">
        <v>5</v>
      </c>
      <c r="O1056" s="744"/>
      <c r="P1056" s="742" t="s">
        <v>6</v>
      </c>
      <c r="Q1056" s="743"/>
      <c r="R1056" s="744" t="s">
        <v>7</v>
      </c>
      <c r="S1056" s="744"/>
      <c r="T1056" s="742" t="s">
        <v>8</v>
      </c>
      <c r="U1056" s="743"/>
      <c r="V1056" s="744" t="s">
        <v>9</v>
      </c>
      <c r="W1056" s="744"/>
      <c r="X1056" s="742" t="s">
        <v>10</v>
      </c>
      <c r="Y1056" s="743"/>
      <c r="Z1056" s="744" t="s">
        <v>11</v>
      </c>
      <c r="AA1056" s="744"/>
      <c r="AB1056" s="742" t="s">
        <v>12</v>
      </c>
      <c r="AC1056" s="743"/>
      <c r="AD1056" s="744" t="s">
        <v>13</v>
      </c>
      <c r="AE1056" s="744"/>
      <c r="AF1056" s="745" t="s">
        <v>20</v>
      </c>
      <c r="AG1056" s="745" t="s">
        <v>21</v>
      </c>
      <c r="AH1056" s="747" t="s">
        <v>965</v>
      </c>
    </row>
    <row r="1057" spans="1:34" s="78" customFormat="1" ht="40.5" customHeight="1" thickBot="1">
      <c r="A1057" s="819"/>
      <c r="B1057" s="819"/>
      <c r="C1057" s="739"/>
      <c r="D1057" s="739"/>
      <c r="E1057" s="739"/>
      <c r="F1057" s="971"/>
      <c r="G1057" s="738"/>
      <c r="H1057" s="64" t="s">
        <v>23</v>
      </c>
      <c r="I1057" s="27" t="s">
        <v>24</v>
      </c>
      <c r="J1057" s="26" t="s">
        <v>23</v>
      </c>
      <c r="K1057" s="27" t="s">
        <v>24</v>
      </c>
      <c r="L1057" s="26" t="s">
        <v>23</v>
      </c>
      <c r="M1057" s="27" t="s">
        <v>24</v>
      </c>
      <c r="N1057" s="26" t="s">
        <v>23</v>
      </c>
      <c r="O1057" s="27" t="s">
        <v>24</v>
      </c>
      <c r="P1057" s="26" t="s">
        <v>23</v>
      </c>
      <c r="Q1057" s="27" t="s">
        <v>24</v>
      </c>
      <c r="R1057" s="26" t="s">
        <v>23</v>
      </c>
      <c r="S1057" s="27" t="s">
        <v>24</v>
      </c>
      <c r="T1057" s="26" t="s">
        <v>23</v>
      </c>
      <c r="U1057" s="27" t="s">
        <v>24</v>
      </c>
      <c r="V1057" s="26" t="s">
        <v>23</v>
      </c>
      <c r="W1057" s="27" t="s">
        <v>24</v>
      </c>
      <c r="X1057" s="26" t="s">
        <v>23</v>
      </c>
      <c r="Y1057" s="27" t="s">
        <v>24</v>
      </c>
      <c r="Z1057" s="26" t="s">
        <v>23</v>
      </c>
      <c r="AA1057" s="27" t="s">
        <v>24</v>
      </c>
      <c r="AB1057" s="26" t="s">
        <v>23</v>
      </c>
      <c r="AC1057" s="27" t="s">
        <v>24</v>
      </c>
      <c r="AD1057" s="26" t="s">
        <v>23</v>
      </c>
      <c r="AE1057" s="27" t="s">
        <v>24</v>
      </c>
      <c r="AF1057" s="746"/>
      <c r="AG1057" s="746"/>
      <c r="AH1057" s="748"/>
    </row>
    <row r="1058" spans="1:34" s="78" customFormat="1" ht="126.75" customHeight="1" thickBot="1">
      <c r="A1058" s="968">
        <v>0.4</v>
      </c>
      <c r="B1058" s="596" t="s">
        <v>435</v>
      </c>
      <c r="C1058" s="450" t="s">
        <v>966</v>
      </c>
      <c r="D1058" s="457">
        <v>8.3299999999999999E-2</v>
      </c>
      <c r="E1058" s="450" t="s">
        <v>967</v>
      </c>
      <c r="F1058" s="452">
        <v>18172263.888888888</v>
      </c>
      <c r="G1058" s="213" t="s">
        <v>968</v>
      </c>
      <c r="H1058" s="458"/>
      <c r="I1058" s="459"/>
      <c r="J1058" s="453"/>
      <c r="K1058" s="459"/>
      <c r="L1058" s="453"/>
      <c r="M1058" s="459"/>
      <c r="N1058" s="453">
        <v>0.25</v>
      </c>
      <c r="O1058" s="454"/>
      <c r="P1058" s="453"/>
      <c r="Q1058" s="454"/>
      <c r="R1058" s="453"/>
      <c r="S1058" s="459"/>
      <c r="T1058" s="453">
        <v>0.25</v>
      </c>
      <c r="U1058" s="459"/>
      <c r="V1058" s="453"/>
      <c r="W1058" s="459"/>
      <c r="X1058" s="453"/>
      <c r="Y1058" s="459"/>
      <c r="Z1058" s="453">
        <v>0.25</v>
      </c>
      <c r="AA1058" s="459"/>
      <c r="AB1058" s="453"/>
      <c r="AC1058" s="459"/>
      <c r="AD1058" s="453">
        <v>0.25</v>
      </c>
      <c r="AE1058" s="459"/>
      <c r="AF1058" s="460">
        <f t="shared" ref="AF1058:AG1069" si="126">+H1058+J1058+L1058+N1058+P1058+R1058+T1058+V1058+X1058+Z1058+AB1058+AD1058</f>
        <v>1</v>
      </c>
      <c r="AG1058" s="461">
        <f t="shared" si="126"/>
        <v>0</v>
      </c>
      <c r="AH1058" s="691"/>
    </row>
    <row r="1059" spans="1:34" s="78" customFormat="1" ht="130.5" customHeight="1" thickBot="1">
      <c r="A1059" s="968"/>
      <c r="B1059" s="596" t="s">
        <v>436</v>
      </c>
      <c r="C1059" s="450" t="s">
        <v>969</v>
      </c>
      <c r="D1059" s="457">
        <v>8.3299999999999999E-2</v>
      </c>
      <c r="E1059" s="450" t="s">
        <v>970</v>
      </c>
      <c r="F1059" s="452">
        <v>18172263.888888888</v>
      </c>
      <c r="G1059" s="213" t="s">
        <v>971</v>
      </c>
      <c r="H1059" s="462">
        <v>0.09</v>
      </c>
      <c r="I1059" s="454"/>
      <c r="J1059" s="463">
        <v>0.09</v>
      </c>
      <c r="K1059" s="454"/>
      <c r="L1059" s="463">
        <v>0.09</v>
      </c>
      <c r="M1059" s="454"/>
      <c r="N1059" s="463">
        <v>0.09</v>
      </c>
      <c r="O1059" s="454"/>
      <c r="P1059" s="463">
        <v>0.08</v>
      </c>
      <c r="Q1059" s="454"/>
      <c r="R1059" s="463">
        <v>0.08</v>
      </c>
      <c r="S1059" s="454"/>
      <c r="T1059" s="464">
        <v>0.08</v>
      </c>
      <c r="U1059" s="454"/>
      <c r="V1059" s="464">
        <v>0.08</v>
      </c>
      <c r="W1059" s="454"/>
      <c r="X1059" s="464">
        <v>0.08</v>
      </c>
      <c r="Y1059" s="454"/>
      <c r="Z1059" s="464">
        <v>0.08</v>
      </c>
      <c r="AA1059" s="454"/>
      <c r="AB1059" s="464">
        <v>0.08</v>
      </c>
      <c r="AC1059" s="454"/>
      <c r="AD1059" s="464">
        <v>0.08</v>
      </c>
      <c r="AE1059" s="459"/>
      <c r="AF1059" s="460">
        <f t="shared" si="126"/>
        <v>0.99999999999999978</v>
      </c>
      <c r="AG1059" s="465">
        <f t="shared" si="126"/>
        <v>0</v>
      </c>
      <c r="AH1059" s="714"/>
    </row>
    <row r="1060" spans="1:34" s="78" customFormat="1" ht="114" customHeight="1">
      <c r="A1060" s="968"/>
      <c r="B1060" s="596" t="s">
        <v>437</v>
      </c>
      <c r="C1060" s="450" t="s">
        <v>972</v>
      </c>
      <c r="D1060" s="457">
        <v>8.3299999999999999E-2</v>
      </c>
      <c r="E1060" s="450" t="s">
        <v>973</v>
      </c>
      <c r="F1060" s="452">
        <v>11653400</v>
      </c>
      <c r="G1060" s="213" t="s">
        <v>974</v>
      </c>
      <c r="H1060" s="458"/>
      <c r="I1060" s="459"/>
      <c r="J1060" s="453"/>
      <c r="K1060" s="459"/>
      <c r="L1060" s="453"/>
      <c r="M1060" s="459"/>
      <c r="N1060" s="453"/>
      <c r="O1060" s="459"/>
      <c r="P1060" s="453"/>
      <c r="Q1060" s="459"/>
      <c r="R1060" s="453">
        <v>0.1</v>
      </c>
      <c r="S1060" s="459"/>
      <c r="T1060" s="453">
        <v>0.2</v>
      </c>
      <c r="U1060" s="459"/>
      <c r="V1060" s="453">
        <v>0.2</v>
      </c>
      <c r="W1060" s="459"/>
      <c r="X1060" s="453">
        <v>0.2</v>
      </c>
      <c r="Y1060" s="459"/>
      <c r="Z1060" s="453">
        <v>0.2</v>
      </c>
      <c r="AA1060" s="459"/>
      <c r="AB1060" s="453">
        <v>0.1</v>
      </c>
      <c r="AC1060" s="459"/>
      <c r="AD1060" s="453"/>
      <c r="AE1060" s="459"/>
      <c r="AF1060" s="460">
        <f t="shared" si="126"/>
        <v>0.99999999999999989</v>
      </c>
      <c r="AG1060" s="465">
        <f t="shared" si="126"/>
        <v>0</v>
      </c>
      <c r="AH1060" s="714"/>
    </row>
    <row r="1061" spans="1:34" s="78" customFormat="1" ht="115.5" customHeight="1">
      <c r="A1061" s="968"/>
      <c r="B1061" s="596" t="s">
        <v>438</v>
      </c>
      <c r="C1061" s="450" t="s">
        <v>975</v>
      </c>
      <c r="D1061" s="457">
        <v>8.3299999999999999E-2</v>
      </c>
      <c r="E1061" s="450" t="s">
        <v>967</v>
      </c>
      <c r="F1061" s="452">
        <v>18172263.888888888</v>
      </c>
      <c r="G1061" s="213" t="s">
        <v>976</v>
      </c>
      <c r="H1061" s="458"/>
      <c r="I1061" s="459"/>
      <c r="J1061" s="453"/>
      <c r="K1061" s="459"/>
      <c r="L1061" s="453"/>
      <c r="M1061" s="459"/>
      <c r="N1061" s="453">
        <v>0.13</v>
      </c>
      <c r="O1061" s="459"/>
      <c r="P1061" s="453">
        <v>0.12</v>
      </c>
      <c r="Q1061" s="459"/>
      <c r="R1061" s="453"/>
      <c r="S1061" s="459"/>
      <c r="T1061" s="453">
        <v>0.13</v>
      </c>
      <c r="U1061" s="459"/>
      <c r="V1061" s="453">
        <v>0.12</v>
      </c>
      <c r="W1061" s="459"/>
      <c r="X1061" s="453"/>
      <c r="Y1061" s="459"/>
      <c r="Z1061" s="453">
        <v>0.13</v>
      </c>
      <c r="AA1061" s="459"/>
      <c r="AB1061" s="453">
        <v>0.12</v>
      </c>
      <c r="AC1061" s="459"/>
      <c r="AD1061" s="453">
        <v>0.25</v>
      </c>
      <c r="AE1061" s="459"/>
      <c r="AF1061" s="466">
        <f t="shared" si="126"/>
        <v>1</v>
      </c>
      <c r="AG1061" s="467">
        <f t="shared" si="126"/>
        <v>0</v>
      </c>
      <c r="AH1061" s="714"/>
    </row>
    <row r="1062" spans="1:34" s="78" customFormat="1" ht="68.25" customHeight="1">
      <c r="A1062" s="968"/>
      <c r="B1062" s="596" t="s">
        <v>448</v>
      </c>
      <c r="C1062" s="450" t="s">
        <v>977</v>
      </c>
      <c r="D1062" s="457">
        <v>8.3299999999999999E-2</v>
      </c>
      <c r="E1062" s="450" t="s">
        <v>978</v>
      </c>
      <c r="F1062" s="452">
        <v>18172263.888888888</v>
      </c>
      <c r="G1062" s="213" t="s">
        <v>979</v>
      </c>
      <c r="H1062" s="468"/>
      <c r="I1062" s="469"/>
      <c r="J1062" s="470"/>
      <c r="K1062" s="459"/>
      <c r="L1062" s="470"/>
      <c r="M1062" s="459"/>
      <c r="N1062" s="471">
        <v>0.25</v>
      </c>
      <c r="O1062" s="472"/>
      <c r="P1062" s="470"/>
      <c r="Q1062" s="469"/>
      <c r="R1062" s="470"/>
      <c r="S1062" s="469"/>
      <c r="T1062" s="453">
        <v>0.25</v>
      </c>
      <c r="U1062" s="469"/>
      <c r="V1062" s="473"/>
      <c r="W1062" s="469"/>
      <c r="X1062" s="473"/>
      <c r="Y1062" s="469"/>
      <c r="Z1062" s="453">
        <v>0.25</v>
      </c>
      <c r="AA1062" s="469"/>
      <c r="AB1062" s="473"/>
      <c r="AC1062" s="469"/>
      <c r="AD1062" s="473">
        <v>0.25</v>
      </c>
      <c r="AE1062" s="469"/>
      <c r="AF1062" s="466">
        <f t="shared" si="126"/>
        <v>1</v>
      </c>
      <c r="AG1062" s="467">
        <f t="shared" si="126"/>
        <v>0</v>
      </c>
      <c r="AH1062" s="714"/>
    </row>
    <row r="1063" spans="1:34" s="78" customFormat="1" ht="159" customHeight="1">
      <c r="A1063" s="968"/>
      <c r="B1063" s="596" t="s">
        <v>449</v>
      </c>
      <c r="C1063" s="450" t="s">
        <v>980</v>
      </c>
      <c r="D1063" s="457">
        <v>8.3299999999999999E-2</v>
      </c>
      <c r="E1063" s="450" t="s">
        <v>981</v>
      </c>
      <c r="F1063" s="452">
        <v>18172263.888888888</v>
      </c>
      <c r="G1063" s="213" t="s">
        <v>982</v>
      </c>
      <c r="H1063" s="458"/>
      <c r="I1063" s="459"/>
      <c r="J1063" s="453">
        <v>0.33329999999999999</v>
      </c>
      <c r="K1063" s="459"/>
      <c r="L1063" s="453">
        <v>0.33329999999999999</v>
      </c>
      <c r="M1063" s="459"/>
      <c r="N1063" s="453">
        <v>0.33329999999999999</v>
      </c>
      <c r="O1063" s="459"/>
      <c r="P1063" s="453"/>
      <c r="Q1063" s="459"/>
      <c r="R1063" s="453"/>
      <c r="S1063" s="459"/>
      <c r="T1063" s="453"/>
      <c r="U1063" s="459"/>
      <c r="V1063" s="453"/>
      <c r="W1063" s="459"/>
      <c r="X1063" s="453"/>
      <c r="Y1063" s="459"/>
      <c r="Z1063" s="453"/>
      <c r="AA1063" s="459"/>
      <c r="AB1063" s="453"/>
      <c r="AC1063" s="459"/>
      <c r="AD1063" s="453"/>
      <c r="AE1063" s="459"/>
      <c r="AF1063" s="466">
        <f t="shared" si="126"/>
        <v>0.99990000000000001</v>
      </c>
      <c r="AG1063" s="467">
        <f t="shared" si="126"/>
        <v>0</v>
      </c>
      <c r="AH1063" s="714"/>
    </row>
    <row r="1064" spans="1:34" s="78" customFormat="1" ht="121.5" customHeight="1">
      <c r="A1064" s="968"/>
      <c r="B1064" s="596" t="s">
        <v>450</v>
      </c>
      <c r="C1064" s="450" t="s">
        <v>983</v>
      </c>
      <c r="D1064" s="457">
        <v>0.09</v>
      </c>
      <c r="E1064" s="450" t="s">
        <v>984</v>
      </c>
      <c r="F1064" s="452" t="e">
        <f>+#REF!</f>
        <v>#REF!</v>
      </c>
      <c r="G1064" s="213" t="s">
        <v>580</v>
      </c>
      <c r="H1064" s="474">
        <v>0.09</v>
      </c>
      <c r="I1064" s="459"/>
      <c r="J1064" s="475">
        <v>0.09</v>
      </c>
      <c r="K1064" s="459"/>
      <c r="L1064" s="475">
        <v>0.09</v>
      </c>
      <c r="M1064" s="459"/>
      <c r="N1064" s="475">
        <v>0.09</v>
      </c>
      <c r="O1064" s="459"/>
      <c r="P1064" s="475">
        <v>0.08</v>
      </c>
      <c r="Q1064" s="459"/>
      <c r="R1064" s="475">
        <v>0.08</v>
      </c>
      <c r="S1064" s="459"/>
      <c r="T1064" s="475">
        <v>0.08</v>
      </c>
      <c r="U1064" s="459"/>
      <c r="V1064" s="475">
        <v>0.08</v>
      </c>
      <c r="W1064" s="469"/>
      <c r="X1064" s="475">
        <v>0.08</v>
      </c>
      <c r="Y1064" s="469"/>
      <c r="Z1064" s="475">
        <v>0.08</v>
      </c>
      <c r="AA1064" s="469"/>
      <c r="AB1064" s="475">
        <v>0.08</v>
      </c>
      <c r="AC1064" s="469"/>
      <c r="AD1064" s="475">
        <v>0.08</v>
      </c>
      <c r="AE1064" s="454"/>
      <c r="AF1064" s="466">
        <f t="shared" si="126"/>
        <v>0.99999999999999978</v>
      </c>
      <c r="AG1064" s="467">
        <f t="shared" si="126"/>
        <v>0</v>
      </c>
      <c r="AH1064" s="714"/>
    </row>
    <row r="1065" spans="1:34" s="78" customFormat="1" ht="97.5" customHeight="1">
      <c r="A1065" s="968"/>
      <c r="B1065" s="596" t="s">
        <v>985</v>
      </c>
      <c r="C1065" s="450" t="s">
        <v>986</v>
      </c>
      <c r="D1065" s="457">
        <v>8.3299999999999999E-2</v>
      </c>
      <c r="E1065" s="450" t="s">
        <v>987</v>
      </c>
      <c r="F1065" s="452">
        <v>18172263.888888888</v>
      </c>
      <c r="G1065" s="213" t="s">
        <v>988</v>
      </c>
      <c r="H1065" s="474">
        <v>0.25</v>
      </c>
      <c r="I1065" s="454"/>
      <c r="J1065" s="475">
        <v>0.5</v>
      </c>
      <c r="K1065" s="454"/>
      <c r="L1065" s="475">
        <v>0.25</v>
      </c>
      <c r="M1065" s="454"/>
      <c r="N1065" s="475"/>
      <c r="O1065" s="454"/>
      <c r="P1065" s="475"/>
      <c r="Q1065" s="454"/>
      <c r="R1065" s="475"/>
      <c r="S1065" s="454"/>
      <c r="T1065" s="475"/>
      <c r="U1065" s="454"/>
      <c r="V1065" s="475"/>
      <c r="W1065" s="454"/>
      <c r="X1065" s="475"/>
      <c r="Y1065" s="454"/>
      <c r="Z1065" s="475"/>
      <c r="AA1065" s="454"/>
      <c r="AB1065" s="475"/>
      <c r="AC1065" s="454"/>
      <c r="AD1065" s="475"/>
      <c r="AE1065" s="454"/>
      <c r="AF1065" s="466">
        <f t="shared" si="126"/>
        <v>1</v>
      </c>
      <c r="AG1065" s="467">
        <f t="shared" si="126"/>
        <v>0</v>
      </c>
      <c r="AH1065" s="714"/>
    </row>
    <row r="1066" spans="1:34" s="78" customFormat="1" ht="106.5" customHeight="1">
      <c r="A1066" s="968"/>
      <c r="B1066" s="596" t="s">
        <v>989</v>
      </c>
      <c r="C1066" s="450" t="s">
        <v>990</v>
      </c>
      <c r="D1066" s="457">
        <v>0.08</v>
      </c>
      <c r="E1066" s="450" t="s">
        <v>991</v>
      </c>
      <c r="F1066" s="452">
        <v>11653400</v>
      </c>
      <c r="G1066" s="213" t="s">
        <v>992</v>
      </c>
      <c r="H1066" s="474"/>
      <c r="I1066" s="459"/>
      <c r="J1066" s="475"/>
      <c r="K1066" s="459"/>
      <c r="L1066" s="475"/>
      <c r="M1066" s="459"/>
      <c r="N1066" s="475"/>
      <c r="O1066" s="459"/>
      <c r="P1066" s="475"/>
      <c r="Q1066" s="459"/>
      <c r="R1066" s="475">
        <v>0.5</v>
      </c>
      <c r="S1066" s="459"/>
      <c r="T1066" s="475"/>
      <c r="U1066" s="459"/>
      <c r="V1066" s="475"/>
      <c r="W1066" s="459"/>
      <c r="X1066" s="475"/>
      <c r="Y1066" s="459"/>
      <c r="Z1066" s="475"/>
      <c r="AA1066" s="469"/>
      <c r="AB1066" s="475"/>
      <c r="AC1066" s="469"/>
      <c r="AD1066" s="475">
        <v>0.5</v>
      </c>
      <c r="AE1066" s="454"/>
      <c r="AF1066" s="466">
        <f t="shared" si="126"/>
        <v>1</v>
      </c>
      <c r="AG1066" s="467">
        <f t="shared" si="126"/>
        <v>0</v>
      </c>
      <c r="AH1066" s="714"/>
    </row>
    <row r="1067" spans="1:34" s="78" customFormat="1" ht="106.5" customHeight="1">
      <c r="A1067" s="968"/>
      <c r="B1067" s="596" t="s">
        <v>993</v>
      </c>
      <c r="C1067" s="450" t="s">
        <v>994</v>
      </c>
      <c r="D1067" s="457">
        <v>0.09</v>
      </c>
      <c r="E1067" s="450" t="s">
        <v>995</v>
      </c>
      <c r="F1067" s="452">
        <v>23850200</v>
      </c>
      <c r="G1067" s="213" t="s">
        <v>968</v>
      </c>
      <c r="H1067" s="474">
        <v>8.3299999999999999E-2</v>
      </c>
      <c r="I1067" s="459"/>
      <c r="J1067" s="475">
        <v>8.3299999999999999E-2</v>
      </c>
      <c r="K1067" s="459"/>
      <c r="L1067" s="475">
        <v>8.3299999999999999E-2</v>
      </c>
      <c r="M1067" s="459"/>
      <c r="N1067" s="475">
        <v>8.3299999999999999E-2</v>
      </c>
      <c r="O1067" s="459"/>
      <c r="P1067" s="475">
        <v>8.3299999999999999E-2</v>
      </c>
      <c r="Q1067" s="459"/>
      <c r="R1067" s="475">
        <v>8.3299999999999999E-2</v>
      </c>
      <c r="S1067" s="459"/>
      <c r="T1067" s="475">
        <v>8.3299999999999999E-2</v>
      </c>
      <c r="U1067" s="459"/>
      <c r="V1067" s="475">
        <v>8.3299999999999999E-2</v>
      </c>
      <c r="W1067" s="459"/>
      <c r="X1067" s="475">
        <v>8.3299999999999999E-2</v>
      </c>
      <c r="Y1067" s="459"/>
      <c r="Z1067" s="475">
        <v>8.3299999999999999E-2</v>
      </c>
      <c r="AA1067" s="469"/>
      <c r="AB1067" s="475">
        <v>8.3299999999999999E-2</v>
      </c>
      <c r="AC1067" s="469"/>
      <c r="AD1067" s="475">
        <v>8.3299999999999999E-2</v>
      </c>
      <c r="AE1067" s="454"/>
      <c r="AF1067" s="466">
        <f t="shared" si="126"/>
        <v>0.99960000000000016</v>
      </c>
      <c r="AG1067" s="467">
        <f t="shared" si="126"/>
        <v>0</v>
      </c>
      <c r="AH1067" s="715"/>
    </row>
    <row r="1068" spans="1:34" s="78" customFormat="1" ht="135.75" customHeight="1">
      <c r="A1068" s="968"/>
      <c r="B1068" s="596" t="s">
        <v>996</v>
      </c>
      <c r="C1068" s="450" t="s">
        <v>997</v>
      </c>
      <c r="D1068" s="457">
        <v>0.08</v>
      </c>
      <c r="E1068" s="450" t="s">
        <v>998</v>
      </c>
      <c r="F1068" s="452">
        <v>11653400</v>
      </c>
      <c r="G1068" s="213" t="s">
        <v>999</v>
      </c>
      <c r="H1068" s="474"/>
      <c r="I1068" s="459"/>
      <c r="J1068" s="475"/>
      <c r="K1068" s="459"/>
      <c r="L1068" s="475"/>
      <c r="M1068" s="459"/>
      <c r="N1068" s="475">
        <v>0.25</v>
      </c>
      <c r="O1068" s="459"/>
      <c r="P1068" s="475"/>
      <c r="Q1068" s="459"/>
      <c r="R1068" s="475"/>
      <c r="S1068" s="459"/>
      <c r="T1068" s="475">
        <v>0.25</v>
      </c>
      <c r="U1068" s="459"/>
      <c r="V1068" s="475"/>
      <c r="W1068" s="459"/>
      <c r="X1068" s="475"/>
      <c r="Y1068" s="459"/>
      <c r="Z1068" s="475">
        <v>0.25</v>
      </c>
      <c r="AA1068" s="469"/>
      <c r="AB1068" s="475"/>
      <c r="AC1068" s="469"/>
      <c r="AD1068" s="475">
        <v>0.25</v>
      </c>
      <c r="AE1068" s="454"/>
      <c r="AF1068" s="466">
        <f t="shared" si="126"/>
        <v>1</v>
      </c>
      <c r="AG1068" s="467">
        <f t="shared" si="126"/>
        <v>0</v>
      </c>
      <c r="AH1068" s="715"/>
    </row>
    <row r="1069" spans="1:34" s="78" customFormat="1" ht="106.5" customHeight="1">
      <c r="A1069" s="968"/>
      <c r="B1069" s="596" t="s">
        <v>1000</v>
      </c>
      <c r="C1069" s="213" t="s">
        <v>1001</v>
      </c>
      <c r="D1069" s="457">
        <v>0.08</v>
      </c>
      <c r="E1069" s="213" t="s">
        <v>1002</v>
      </c>
      <c r="F1069" s="452">
        <v>11653400</v>
      </c>
      <c r="G1069" s="213" t="s">
        <v>1003</v>
      </c>
      <c r="H1069" s="474"/>
      <c r="I1069" s="459"/>
      <c r="J1069" s="475"/>
      <c r="K1069" s="459"/>
      <c r="L1069" s="475"/>
      <c r="M1069" s="459"/>
      <c r="N1069" s="475">
        <v>0.25</v>
      </c>
      <c r="O1069" s="459"/>
      <c r="P1069" s="475"/>
      <c r="Q1069" s="459"/>
      <c r="R1069" s="475"/>
      <c r="S1069" s="459"/>
      <c r="T1069" s="475">
        <v>0.25</v>
      </c>
      <c r="U1069" s="459"/>
      <c r="V1069" s="475"/>
      <c r="W1069" s="459"/>
      <c r="X1069" s="475"/>
      <c r="Y1069" s="459"/>
      <c r="Z1069" s="475">
        <v>0.25</v>
      </c>
      <c r="AA1069" s="469"/>
      <c r="AB1069" s="475"/>
      <c r="AC1069" s="469"/>
      <c r="AD1069" s="475">
        <v>0.25</v>
      </c>
      <c r="AE1069" s="454"/>
      <c r="AF1069" s="466">
        <f t="shared" si="126"/>
        <v>1</v>
      </c>
      <c r="AG1069" s="467">
        <f t="shared" si="126"/>
        <v>0</v>
      </c>
      <c r="AH1069" s="715"/>
    </row>
    <row r="1070" spans="1:34" s="92" customFormat="1" ht="44.25" customHeight="1" thickBot="1">
      <c r="A1070" s="23"/>
      <c r="B1070" s="99"/>
      <c r="C1070" s="99"/>
      <c r="D1070" s="23">
        <f>SUM(D1058:D1069)</f>
        <v>1.0030999999999999</v>
      </c>
      <c r="E1070" s="99"/>
      <c r="F1070" s="476" t="e">
        <f>SUM(F1058:F1069)</f>
        <v>#REF!</v>
      </c>
      <c r="G1070" s="9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c r="AD1070" s="19"/>
      <c r="AE1070" s="19"/>
      <c r="AF1070" s="20"/>
      <c r="AG1070" s="20"/>
      <c r="AH1070" s="24"/>
    </row>
    <row r="1071" spans="1:34" s="92" customFormat="1" ht="34.9" customHeight="1">
      <c r="A1071" s="727" t="s">
        <v>195</v>
      </c>
      <c r="B1071" s="728"/>
      <c r="C1071" s="729"/>
      <c r="D1071" s="727" t="s">
        <v>523</v>
      </c>
      <c r="E1071" s="728"/>
      <c r="F1071" s="728"/>
      <c r="G1071" s="728"/>
      <c r="H1071" s="728"/>
      <c r="I1071" s="728"/>
      <c r="J1071" s="728"/>
      <c r="K1071" s="728"/>
      <c r="L1071" s="728"/>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673"/>
    </row>
    <row r="1072" spans="1:34" s="92" customFormat="1" ht="28.15" customHeight="1" thickBot="1">
      <c r="A1072" s="733" t="s">
        <v>22</v>
      </c>
      <c r="B1072" s="734"/>
      <c r="C1072" s="735"/>
      <c r="D1072" s="228"/>
      <c r="E1072" s="647"/>
      <c r="F1072" s="647"/>
      <c r="G1072" s="647"/>
      <c r="H1072" s="12"/>
      <c r="I1072" s="13"/>
      <c r="J1072" s="13"/>
      <c r="K1072" s="13"/>
      <c r="L1072" s="13"/>
      <c r="M1072" s="13"/>
      <c r="N1072" s="13"/>
      <c r="O1072" s="13"/>
      <c r="P1072" s="13"/>
      <c r="Q1072" s="13"/>
      <c r="R1072" s="13"/>
      <c r="S1072" s="13"/>
      <c r="T1072" s="13"/>
      <c r="U1072" s="13"/>
      <c r="V1072" s="13"/>
      <c r="W1072" s="13"/>
      <c r="X1072" s="13"/>
      <c r="Y1072" s="13"/>
      <c r="Z1072" s="13"/>
      <c r="AA1072" s="13"/>
      <c r="AB1072" s="13"/>
      <c r="AC1072" s="13"/>
      <c r="AD1072" s="13"/>
      <c r="AE1072" s="13"/>
      <c r="AF1072" s="13"/>
      <c r="AG1072" s="13"/>
      <c r="AH1072" s="690"/>
    </row>
    <row r="1073" spans="1:34" s="92" customFormat="1" ht="27" customHeight="1" thickBot="1">
      <c r="A1073" s="737" t="s">
        <v>37</v>
      </c>
      <c r="B1073" s="737" t="s">
        <v>35</v>
      </c>
      <c r="C1073" s="738" t="s">
        <v>31</v>
      </c>
      <c r="D1073" s="738" t="s">
        <v>32</v>
      </c>
      <c r="E1073" s="738" t="s">
        <v>33</v>
      </c>
      <c r="F1073" s="740" t="s">
        <v>40</v>
      </c>
      <c r="G1073" s="738" t="s">
        <v>34</v>
      </c>
      <c r="H1073" s="742" t="s">
        <v>2</v>
      </c>
      <c r="I1073" s="743"/>
      <c r="J1073" s="744" t="s">
        <v>3</v>
      </c>
      <c r="K1073" s="744"/>
      <c r="L1073" s="742" t="s">
        <v>4</v>
      </c>
      <c r="M1073" s="743"/>
      <c r="N1073" s="744" t="s">
        <v>5</v>
      </c>
      <c r="O1073" s="744"/>
      <c r="P1073" s="742" t="s">
        <v>6</v>
      </c>
      <c r="Q1073" s="743"/>
      <c r="R1073" s="744" t="s">
        <v>7</v>
      </c>
      <c r="S1073" s="744"/>
      <c r="T1073" s="742" t="s">
        <v>8</v>
      </c>
      <c r="U1073" s="743"/>
      <c r="V1073" s="744" t="s">
        <v>9</v>
      </c>
      <c r="W1073" s="744"/>
      <c r="X1073" s="742" t="s">
        <v>10</v>
      </c>
      <c r="Y1073" s="743"/>
      <c r="Z1073" s="744" t="s">
        <v>11</v>
      </c>
      <c r="AA1073" s="744"/>
      <c r="AB1073" s="742" t="s">
        <v>12</v>
      </c>
      <c r="AC1073" s="743"/>
      <c r="AD1073" s="744" t="s">
        <v>13</v>
      </c>
      <c r="AE1073" s="744"/>
      <c r="AF1073" s="745" t="s">
        <v>20</v>
      </c>
      <c r="AG1073" s="745" t="s">
        <v>21</v>
      </c>
      <c r="AH1073" s="747" t="s">
        <v>27</v>
      </c>
    </row>
    <row r="1074" spans="1:34" s="92" customFormat="1" ht="33.75" customHeight="1" thickBot="1">
      <c r="A1074" s="737"/>
      <c r="B1074" s="737"/>
      <c r="C1074" s="739"/>
      <c r="D1074" s="739"/>
      <c r="E1074" s="739"/>
      <c r="F1074" s="741"/>
      <c r="G1074" s="739"/>
      <c r="H1074" s="26" t="s">
        <v>23</v>
      </c>
      <c r="I1074" s="27" t="s">
        <v>24</v>
      </c>
      <c r="J1074" s="26" t="s">
        <v>23</v>
      </c>
      <c r="K1074" s="27" t="s">
        <v>24</v>
      </c>
      <c r="L1074" s="26" t="s">
        <v>23</v>
      </c>
      <c r="M1074" s="27" t="s">
        <v>24</v>
      </c>
      <c r="N1074" s="26" t="s">
        <v>23</v>
      </c>
      <c r="O1074" s="27" t="s">
        <v>24</v>
      </c>
      <c r="P1074" s="26" t="s">
        <v>23</v>
      </c>
      <c r="Q1074" s="27" t="s">
        <v>24</v>
      </c>
      <c r="R1074" s="26" t="s">
        <v>23</v>
      </c>
      <c r="S1074" s="27" t="s">
        <v>24</v>
      </c>
      <c r="T1074" s="26" t="s">
        <v>23</v>
      </c>
      <c r="U1074" s="27" t="s">
        <v>24</v>
      </c>
      <c r="V1074" s="26" t="s">
        <v>23</v>
      </c>
      <c r="W1074" s="27" t="s">
        <v>24</v>
      </c>
      <c r="X1074" s="26" t="s">
        <v>23</v>
      </c>
      <c r="Y1074" s="27" t="s">
        <v>24</v>
      </c>
      <c r="Z1074" s="26" t="s">
        <v>23</v>
      </c>
      <c r="AA1074" s="27" t="s">
        <v>24</v>
      </c>
      <c r="AB1074" s="26" t="s">
        <v>23</v>
      </c>
      <c r="AC1074" s="27" t="s">
        <v>24</v>
      </c>
      <c r="AD1074" s="26" t="s">
        <v>23</v>
      </c>
      <c r="AE1074" s="27" t="s">
        <v>24</v>
      </c>
      <c r="AF1074" s="746"/>
      <c r="AG1074" s="746"/>
      <c r="AH1074" s="748"/>
    </row>
    <row r="1075" spans="1:34" s="92" customFormat="1" ht="102" customHeight="1">
      <c r="A1075" s="929">
        <v>0.15</v>
      </c>
      <c r="B1075" s="496" t="s">
        <v>451</v>
      </c>
      <c r="C1075" s="287" t="s">
        <v>524</v>
      </c>
      <c r="D1075" s="73">
        <v>33.299999999999997</v>
      </c>
      <c r="E1075" s="288" t="s">
        <v>525</v>
      </c>
      <c r="F1075" s="289" t="s">
        <v>526</v>
      </c>
      <c r="G1075" s="288" t="s">
        <v>527</v>
      </c>
      <c r="H1075" s="290">
        <v>0.16666666666666669</v>
      </c>
      <c r="I1075" s="291"/>
      <c r="J1075" s="290">
        <v>0.16666666666666669</v>
      </c>
      <c r="K1075" s="291"/>
      <c r="L1075" s="290">
        <v>0.16666666666666669</v>
      </c>
      <c r="M1075" s="291"/>
      <c r="N1075" s="290">
        <v>0.16666666666666669</v>
      </c>
      <c r="O1075" s="291"/>
      <c r="P1075" s="290">
        <v>0.16666666666666669</v>
      </c>
      <c r="Q1075" s="291"/>
      <c r="R1075" s="290">
        <v>0.16666666666666669</v>
      </c>
      <c r="S1075" s="291"/>
      <c r="T1075" s="290"/>
      <c r="U1075" s="291"/>
      <c r="V1075" s="290"/>
      <c r="W1075" s="291"/>
      <c r="X1075" s="290"/>
      <c r="Y1075" s="291"/>
      <c r="Z1075" s="290"/>
      <c r="AA1075" s="292"/>
      <c r="AB1075" s="290"/>
      <c r="AC1075" s="291"/>
      <c r="AD1075" s="290"/>
      <c r="AE1075" s="292"/>
      <c r="AF1075" s="81">
        <f>SUM(H1075+J1075+L1075+N1075+P1075+R1075+T1075+V1075+X1075+Z1075+AB1075+AD1075)</f>
        <v>1.0000000000000002</v>
      </c>
      <c r="AG1075" s="59">
        <f t="shared" ref="AG1075:AG1077" si="127">+I1075+K1075+M1075+O1075+Q1075+S1075+U1075+W1075+Y1075+AA1075+AC1075+AE1075</f>
        <v>0</v>
      </c>
      <c r="AH1075" s="290"/>
    </row>
    <row r="1076" spans="1:34" s="92" customFormat="1" ht="102" customHeight="1">
      <c r="A1076" s="930"/>
      <c r="B1076" s="293" t="s">
        <v>439</v>
      </c>
      <c r="C1076" s="294" t="s">
        <v>528</v>
      </c>
      <c r="D1076" s="67">
        <v>33.299999999999997</v>
      </c>
      <c r="E1076" s="295" t="s">
        <v>529</v>
      </c>
      <c r="F1076" s="296" t="s">
        <v>526</v>
      </c>
      <c r="G1076" s="295" t="s">
        <v>530</v>
      </c>
      <c r="H1076" s="290"/>
      <c r="I1076" s="291"/>
      <c r="J1076" s="290"/>
      <c r="K1076" s="291"/>
      <c r="L1076" s="290"/>
      <c r="M1076" s="291"/>
      <c r="N1076" s="290">
        <v>0.25</v>
      </c>
      <c r="O1076" s="291"/>
      <c r="P1076" s="290"/>
      <c r="Q1076" s="291"/>
      <c r="R1076" s="290"/>
      <c r="S1076" s="291"/>
      <c r="T1076" s="290">
        <v>0.25</v>
      </c>
      <c r="U1076" s="291"/>
      <c r="V1076" s="290"/>
      <c r="W1076" s="291"/>
      <c r="X1076" s="290"/>
      <c r="Y1076" s="291"/>
      <c r="Z1076" s="290">
        <v>0.25</v>
      </c>
      <c r="AA1076" s="292"/>
      <c r="AB1076" s="290"/>
      <c r="AC1076" s="291"/>
      <c r="AD1076" s="290">
        <v>0.25</v>
      </c>
      <c r="AE1076" s="292"/>
      <c r="AF1076" s="81">
        <f>SUM(H1076+J1076+L1076+N1076+P1076+R1076+T1076+V1076+X1076+Z1076+AB1076+AD1076)</f>
        <v>1</v>
      </c>
      <c r="AG1076" s="59">
        <f t="shared" si="127"/>
        <v>0</v>
      </c>
      <c r="AH1076" s="290"/>
    </row>
    <row r="1077" spans="1:34" s="92" customFormat="1" ht="102" customHeight="1" thickBot="1">
      <c r="A1077" s="931"/>
      <c r="B1077" s="293" t="s">
        <v>440</v>
      </c>
      <c r="C1077" s="294" t="s">
        <v>537</v>
      </c>
      <c r="D1077" s="68">
        <v>33.299999999999997</v>
      </c>
      <c r="E1077" s="295" t="s">
        <v>538</v>
      </c>
      <c r="F1077" s="296" t="s">
        <v>526</v>
      </c>
      <c r="G1077" s="295" t="s">
        <v>539</v>
      </c>
      <c r="H1077" s="290"/>
      <c r="I1077" s="291"/>
      <c r="J1077" s="290"/>
      <c r="K1077" s="291"/>
      <c r="L1077" s="290"/>
      <c r="M1077" s="291"/>
      <c r="N1077" s="290">
        <v>0.25</v>
      </c>
      <c r="O1077" s="291"/>
      <c r="P1077" s="290"/>
      <c r="Q1077" s="291"/>
      <c r="R1077" s="290"/>
      <c r="S1077" s="291"/>
      <c r="T1077" s="290">
        <v>0.25</v>
      </c>
      <c r="U1077" s="291"/>
      <c r="V1077" s="290"/>
      <c r="W1077" s="291"/>
      <c r="X1077" s="290"/>
      <c r="Y1077" s="291"/>
      <c r="Z1077" s="290">
        <v>0.25</v>
      </c>
      <c r="AA1077" s="292"/>
      <c r="AB1077" s="290"/>
      <c r="AC1077" s="291"/>
      <c r="AD1077" s="290">
        <v>0.25</v>
      </c>
      <c r="AE1077" s="292"/>
      <c r="AF1077" s="81">
        <f t="shared" ref="AF1077" si="128">+H1077+J1077+L1077+N1077+P1077+R1077+T1077+V1077+X1077+Z1077+AB1077+AD1077</f>
        <v>1</v>
      </c>
      <c r="AG1077" s="59">
        <f t="shared" si="127"/>
        <v>0</v>
      </c>
      <c r="AH1077" s="290"/>
    </row>
    <row r="1078" spans="1:34" s="78" customFormat="1" ht="13.5" thickBot="1">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H1078" s="97"/>
    </row>
    <row r="1079" spans="1:34" s="78" customFormat="1">
      <c r="A1079" s="756" t="s">
        <v>201</v>
      </c>
      <c r="B1079" s="757"/>
      <c r="C1079" s="758"/>
      <c r="D1079" s="911" t="s">
        <v>1004</v>
      </c>
      <c r="E1079" s="912"/>
      <c r="F1079" s="912"/>
      <c r="G1079" s="912"/>
      <c r="H1079" s="912"/>
      <c r="I1079" s="912"/>
      <c r="J1079" s="912"/>
      <c r="K1079" s="912"/>
      <c r="L1079" s="912"/>
      <c r="M1079" s="912"/>
      <c r="N1079" s="912"/>
      <c r="O1079" s="912"/>
      <c r="P1079" s="912"/>
      <c r="Q1079" s="912"/>
      <c r="R1079" s="912"/>
      <c r="S1079" s="912"/>
      <c r="T1079" s="912"/>
      <c r="U1079" s="912"/>
      <c r="V1079" s="912"/>
      <c r="W1079" s="912"/>
      <c r="X1079" s="912"/>
      <c r="Y1079" s="912"/>
      <c r="Z1079" s="912"/>
      <c r="AA1079" s="912"/>
      <c r="AB1079" s="912"/>
      <c r="AC1079" s="912"/>
      <c r="AD1079" s="912"/>
      <c r="AE1079" s="912"/>
      <c r="AF1079" s="912"/>
      <c r="AG1079" s="912"/>
      <c r="AH1079" s="913"/>
    </row>
    <row r="1080" spans="1:34" s="78" customFormat="1" ht="13.5" thickBot="1">
      <c r="A1080" s="782" t="s">
        <v>1005</v>
      </c>
      <c r="B1080" s="783"/>
      <c r="C1080" s="784"/>
      <c r="D1080" s="906" t="s">
        <v>1110</v>
      </c>
      <c r="E1080" s="907"/>
      <c r="F1080" s="907"/>
      <c r="G1080" s="907"/>
      <c r="H1080" s="907"/>
      <c r="I1080" s="907"/>
      <c r="J1080" s="907"/>
      <c r="K1080" s="907"/>
      <c r="L1080" s="907"/>
      <c r="M1080" s="907"/>
      <c r="N1080" s="907"/>
      <c r="O1080" s="907"/>
      <c r="P1080" s="907"/>
      <c r="Q1080" s="907"/>
      <c r="R1080" s="907"/>
      <c r="S1080" s="907"/>
      <c r="T1080" s="907"/>
      <c r="U1080" s="907"/>
      <c r="V1080" s="907"/>
      <c r="W1080" s="907"/>
      <c r="X1080" s="907"/>
      <c r="Y1080" s="907"/>
      <c r="Z1080" s="907"/>
      <c r="AA1080" s="907"/>
      <c r="AB1080" s="907"/>
      <c r="AC1080" s="907"/>
      <c r="AD1080" s="907"/>
      <c r="AE1080" s="907"/>
      <c r="AF1080" s="907"/>
      <c r="AG1080" s="907"/>
      <c r="AH1080" s="908"/>
    </row>
    <row r="1081" spans="1:34" s="78" customFormat="1" ht="13.5" thickBot="1">
      <c r="A1081" s="800" t="s">
        <v>37</v>
      </c>
      <c r="B1081" s="802" t="s">
        <v>35</v>
      </c>
      <c r="C1081" s="804" t="s">
        <v>31</v>
      </c>
      <c r="D1081" s="802" t="s">
        <v>38</v>
      </c>
      <c r="E1081" s="802" t="s">
        <v>33</v>
      </c>
      <c r="F1081" s="804" t="s">
        <v>40</v>
      </c>
      <c r="G1081" s="909" t="s">
        <v>34</v>
      </c>
      <c r="H1081" s="742" t="s">
        <v>2</v>
      </c>
      <c r="I1081" s="743"/>
      <c r="J1081" s="744" t="s">
        <v>3</v>
      </c>
      <c r="K1081" s="744"/>
      <c r="L1081" s="742" t="s">
        <v>4</v>
      </c>
      <c r="M1081" s="743"/>
      <c r="N1081" s="744" t="s">
        <v>5</v>
      </c>
      <c r="O1081" s="744"/>
      <c r="P1081" s="742" t="s">
        <v>6</v>
      </c>
      <c r="Q1081" s="743"/>
      <c r="R1081" s="744" t="s">
        <v>7</v>
      </c>
      <c r="S1081" s="744"/>
      <c r="T1081" s="742" t="s">
        <v>8</v>
      </c>
      <c r="U1081" s="743"/>
      <c r="V1081" s="744" t="s">
        <v>9</v>
      </c>
      <c r="W1081" s="744"/>
      <c r="X1081" s="742" t="s">
        <v>10</v>
      </c>
      <c r="Y1081" s="743"/>
      <c r="Z1081" s="744" t="s">
        <v>11</v>
      </c>
      <c r="AA1081" s="744"/>
      <c r="AB1081" s="742" t="s">
        <v>12</v>
      </c>
      <c r="AC1081" s="743"/>
      <c r="AD1081" s="744" t="s">
        <v>13</v>
      </c>
      <c r="AE1081" s="744"/>
      <c r="AF1081" s="745" t="s">
        <v>20</v>
      </c>
      <c r="AG1081" s="745" t="s">
        <v>21</v>
      </c>
      <c r="AH1081" s="747" t="s">
        <v>27</v>
      </c>
    </row>
    <row r="1082" spans="1:34" s="78" customFormat="1" ht="13.5" thickBot="1">
      <c r="A1082" s="801"/>
      <c r="B1082" s="803"/>
      <c r="C1082" s="805"/>
      <c r="D1082" s="803"/>
      <c r="E1082" s="803"/>
      <c r="F1082" s="805"/>
      <c r="G1082" s="910"/>
      <c r="H1082" s="26" t="s">
        <v>23</v>
      </c>
      <c r="I1082" s="27" t="s">
        <v>24</v>
      </c>
      <c r="J1082" s="26" t="s">
        <v>23</v>
      </c>
      <c r="K1082" s="27" t="s">
        <v>24</v>
      </c>
      <c r="L1082" s="26" t="s">
        <v>23</v>
      </c>
      <c r="M1082" s="27" t="s">
        <v>24</v>
      </c>
      <c r="N1082" s="26" t="s">
        <v>23</v>
      </c>
      <c r="O1082" s="27" t="s">
        <v>24</v>
      </c>
      <c r="P1082" s="26" t="s">
        <v>23</v>
      </c>
      <c r="Q1082" s="27" t="s">
        <v>24</v>
      </c>
      <c r="R1082" s="26" t="s">
        <v>23</v>
      </c>
      <c r="S1082" s="27" t="s">
        <v>24</v>
      </c>
      <c r="T1082" s="26" t="s">
        <v>23</v>
      </c>
      <c r="U1082" s="27" t="s">
        <v>24</v>
      </c>
      <c r="V1082" s="26" t="s">
        <v>23</v>
      </c>
      <c r="W1082" s="27" t="s">
        <v>24</v>
      </c>
      <c r="X1082" s="26" t="s">
        <v>23</v>
      </c>
      <c r="Y1082" s="27" t="s">
        <v>24</v>
      </c>
      <c r="Z1082" s="26" t="s">
        <v>23</v>
      </c>
      <c r="AA1082" s="27" t="s">
        <v>24</v>
      </c>
      <c r="AB1082" s="26" t="s">
        <v>23</v>
      </c>
      <c r="AC1082" s="27" t="s">
        <v>24</v>
      </c>
      <c r="AD1082" s="26" t="s">
        <v>23</v>
      </c>
      <c r="AE1082" s="27" t="s">
        <v>24</v>
      </c>
      <c r="AF1082" s="746"/>
      <c r="AG1082" s="746"/>
      <c r="AH1082" s="748"/>
    </row>
    <row r="1083" spans="1:34" s="78" customFormat="1" ht="286.5" customHeight="1">
      <c r="A1083" s="903">
        <v>0.15</v>
      </c>
      <c r="B1083" s="498" t="s">
        <v>442</v>
      </c>
      <c r="C1083" s="385" t="s">
        <v>1224</v>
      </c>
      <c r="D1083" s="481">
        <v>0.1</v>
      </c>
      <c r="E1083" s="288" t="s">
        <v>1111</v>
      </c>
      <c r="F1083" s="289" t="s">
        <v>526</v>
      </c>
      <c r="G1083" s="499" t="s">
        <v>1112</v>
      </c>
      <c r="H1083" s="515">
        <v>1</v>
      </c>
      <c r="I1083" s="528"/>
      <c r="J1083" s="517"/>
      <c r="K1083" s="528"/>
      <c r="L1083" s="517"/>
      <c r="M1083" s="528"/>
      <c r="N1083" s="517"/>
      <c r="O1083" s="528"/>
      <c r="P1083" s="517"/>
      <c r="Q1083" s="528"/>
      <c r="R1083" s="517"/>
      <c r="S1083" s="528"/>
      <c r="T1083" s="517"/>
      <c r="U1083" s="528"/>
      <c r="V1083" s="517"/>
      <c r="W1083" s="528"/>
      <c r="X1083" s="517"/>
      <c r="Y1083" s="528"/>
      <c r="Z1083" s="517"/>
      <c r="AA1083" s="528"/>
      <c r="AB1083" s="517"/>
      <c r="AC1083" s="528"/>
      <c r="AD1083" s="517"/>
      <c r="AE1083" s="528"/>
      <c r="AF1083" s="517">
        <f t="shared" ref="AF1083:AF1089" si="129">SUM(H1083+J1083+L1083+N1083+P1083+R1083+T1083+V1083+X1083+Z1083+AB1083+AD1083)</f>
        <v>1</v>
      </c>
      <c r="AG1083" s="529">
        <f t="shared" ref="AG1083:AG1089" si="130">+I1083+K1083+M1083+O1083+Q1083+S1083+U1083+W1083+Y1083+AA1083+AE1083</f>
        <v>0</v>
      </c>
      <c r="AH1083" s="530"/>
    </row>
    <row r="1084" spans="1:34" s="78" customFormat="1" ht="127.5">
      <c r="A1084" s="904"/>
      <c r="B1084" s="293" t="s">
        <v>443</v>
      </c>
      <c r="C1084" s="294" t="s">
        <v>1113</v>
      </c>
      <c r="D1084" s="483">
        <v>0.05</v>
      </c>
      <c r="E1084" s="295" t="s">
        <v>1114</v>
      </c>
      <c r="F1084" s="296" t="s">
        <v>526</v>
      </c>
      <c r="G1084" s="500" t="s">
        <v>1115</v>
      </c>
      <c r="H1084" s="525">
        <v>1</v>
      </c>
      <c r="I1084" s="509"/>
      <c r="J1084" s="508"/>
      <c r="K1084" s="509"/>
      <c r="L1084" s="508"/>
      <c r="M1084" s="509"/>
      <c r="N1084" s="508"/>
      <c r="O1084" s="509"/>
      <c r="P1084" s="508"/>
      <c r="Q1084" s="509"/>
      <c r="R1084" s="508"/>
      <c r="S1084" s="509"/>
      <c r="T1084" s="508"/>
      <c r="U1084" s="509"/>
      <c r="V1084" s="508"/>
      <c r="W1084" s="509"/>
      <c r="X1084" s="508"/>
      <c r="Y1084" s="509"/>
      <c r="Z1084" s="508"/>
      <c r="AA1084" s="509"/>
      <c r="AB1084" s="508"/>
      <c r="AC1084" s="509"/>
      <c r="AD1084" s="508"/>
      <c r="AE1084" s="509"/>
      <c r="AF1084" s="508">
        <f t="shared" si="129"/>
        <v>1</v>
      </c>
      <c r="AG1084" s="510">
        <f t="shared" si="130"/>
        <v>0</v>
      </c>
      <c r="AH1084" s="545"/>
    </row>
    <row r="1085" spans="1:34" s="78" customFormat="1" ht="267.75">
      <c r="A1085" s="904"/>
      <c r="B1085" s="293" t="s">
        <v>445</v>
      </c>
      <c r="C1085" s="294" t="s">
        <v>1116</v>
      </c>
      <c r="D1085" s="483">
        <v>0.1</v>
      </c>
      <c r="E1085" s="295" t="s">
        <v>1117</v>
      </c>
      <c r="F1085" s="296" t="s">
        <v>526</v>
      </c>
      <c r="G1085" s="500" t="s">
        <v>1118</v>
      </c>
      <c r="H1085" s="525"/>
      <c r="I1085" s="509"/>
      <c r="J1085" s="508"/>
      <c r="K1085" s="509"/>
      <c r="L1085" s="508"/>
      <c r="M1085" s="509"/>
      <c r="N1085" s="508"/>
      <c r="O1085" s="509"/>
      <c r="P1085" s="508"/>
      <c r="Q1085" s="509"/>
      <c r="R1085" s="508"/>
      <c r="S1085" s="509"/>
      <c r="T1085" s="508">
        <v>0.16666666666666669</v>
      </c>
      <c r="U1085" s="509"/>
      <c r="V1085" s="508">
        <v>0.16666666666666669</v>
      </c>
      <c r="W1085" s="509"/>
      <c r="X1085" s="508">
        <v>0.16666666666666669</v>
      </c>
      <c r="Y1085" s="509"/>
      <c r="Z1085" s="508">
        <v>0.16666666666666669</v>
      </c>
      <c r="AA1085" s="509"/>
      <c r="AB1085" s="508">
        <v>0.16666666666666669</v>
      </c>
      <c r="AC1085" s="509"/>
      <c r="AD1085" s="508">
        <v>0.16666666666666669</v>
      </c>
      <c r="AE1085" s="509"/>
      <c r="AF1085" s="508">
        <f t="shared" si="129"/>
        <v>1.0000000000000002</v>
      </c>
      <c r="AG1085" s="510">
        <f t="shared" si="130"/>
        <v>0</v>
      </c>
      <c r="AH1085" s="545"/>
    </row>
    <row r="1086" spans="1:34" s="78" customFormat="1" ht="76.5">
      <c r="A1086" s="904"/>
      <c r="B1086" s="293" t="s">
        <v>444</v>
      </c>
      <c r="C1086" s="294" t="s">
        <v>1119</v>
      </c>
      <c r="D1086" s="483">
        <v>0.2</v>
      </c>
      <c r="E1086" s="295" t="s">
        <v>1120</v>
      </c>
      <c r="F1086" s="296" t="s">
        <v>526</v>
      </c>
      <c r="G1086" s="500" t="s">
        <v>1121</v>
      </c>
      <c r="H1086" s="525"/>
      <c r="I1086" s="543"/>
      <c r="J1086" s="508"/>
      <c r="K1086" s="543"/>
      <c r="L1086" s="508"/>
      <c r="M1086" s="543"/>
      <c r="N1086" s="508"/>
      <c r="O1086" s="543"/>
      <c r="P1086" s="508"/>
      <c r="Q1086" s="543"/>
      <c r="R1086" s="508"/>
      <c r="S1086" s="543"/>
      <c r="T1086" s="508">
        <v>0.5</v>
      </c>
      <c r="U1086" s="543"/>
      <c r="V1086" s="508"/>
      <c r="W1086" s="543"/>
      <c r="X1086" s="508"/>
      <c r="Y1086" s="543"/>
      <c r="Z1086" s="508"/>
      <c r="AA1086" s="543"/>
      <c r="AB1086" s="508"/>
      <c r="AC1086" s="543"/>
      <c r="AD1086" s="508">
        <v>0.5</v>
      </c>
      <c r="AE1086" s="543"/>
      <c r="AF1086" s="508">
        <f t="shared" si="129"/>
        <v>1</v>
      </c>
      <c r="AG1086" s="544">
        <f t="shared" si="130"/>
        <v>0</v>
      </c>
      <c r="AH1086" s="545"/>
    </row>
    <row r="1087" spans="1:34" s="78" customFormat="1" ht="102">
      <c r="A1087" s="904"/>
      <c r="B1087" s="293" t="s">
        <v>452</v>
      </c>
      <c r="C1087" s="294" t="s">
        <v>1122</v>
      </c>
      <c r="D1087" s="483">
        <v>0.2</v>
      </c>
      <c r="E1087" s="295" t="s">
        <v>1123</v>
      </c>
      <c r="F1087" s="296" t="s">
        <v>526</v>
      </c>
      <c r="G1087" s="500" t="s">
        <v>1124</v>
      </c>
      <c r="H1087" s="525"/>
      <c r="I1087" s="509"/>
      <c r="J1087" s="508"/>
      <c r="K1087" s="509"/>
      <c r="L1087" s="508"/>
      <c r="M1087" s="509"/>
      <c r="N1087" s="508">
        <v>1</v>
      </c>
      <c r="O1087" s="509"/>
      <c r="P1087" s="508"/>
      <c r="Q1087" s="509"/>
      <c r="R1087" s="508"/>
      <c r="S1087" s="509"/>
      <c r="T1087" s="508"/>
      <c r="U1087" s="509"/>
      <c r="V1087" s="508"/>
      <c r="W1087" s="509"/>
      <c r="X1087" s="508"/>
      <c r="Y1087" s="509"/>
      <c r="Z1087" s="508"/>
      <c r="AA1087" s="509"/>
      <c r="AB1087" s="508"/>
      <c r="AC1087" s="509"/>
      <c r="AD1087" s="508"/>
      <c r="AE1087" s="509"/>
      <c r="AF1087" s="508">
        <f t="shared" si="129"/>
        <v>1</v>
      </c>
      <c r="AG1087" s="510">
        <f t="shared" si="130"/>
        <v>0</v>
      </c>
      <c r="AH1087" s="545"/>
    </row>
    <row r="1088" spans="1:34" s="78" customFormat="1" ht="127.5">
      <c r="A1088" s="904"/>
      <c r="B1088" s="293" t="s">
        <v>453</v>
      </c>
      <c r="C1088" s="294" t="s">
        <v>1125</v>
      </c>
      <c r="D1088" s="483">
        <v>0.15</v>
      </c>
      <c r="E1088" s="295" t="s">
        <v>1126</v>
      </c>
      <c r="F1088" s="296" t="s">
        <v>1127</v>
      </c>
      <c r="G1088" s="500" t="s">
        <v>1128</v>
      </c>
      <c r="H1088" s="525">
        <v>0.16666666666666669</v>
      </c>
      <c r="I1088" s="509"/>
      <c r="J1088" s="508">
        <v>0.16666666666666669</v>
      </c>
      <c r="K1088" s="509"/>
      <c r="L1088" s="508">
        <v>0.16666666666666669</v>
      </c>
      <c r="M1088" s="509"/>
      <c r="N1088" s="508">
        <v>0.16666666666666669</v>
      </c>
      <c r="O1088" s="509"/>
      <c r="P1088" s="508">
        <v>0.16666666666666669</v>
      </c>
      <c r="Q1088" s="509"/>
      <c r="R1088" s="508">
        <v>0.16666666666666669</v>
      </c>
      <c r="S1088" s="509"/>
      <c r="T1088" s="508"/>
      <c r="U1088" s="509"/>
      <c r="V1088" s="508"/>
      <c r="W1088" s="509"/>
      <c r="X1088" s="508"/>
      <c r="Y1088" s="509"/>
      <c r="Z1088" s="508"/>
      <c r="AA1088" s="509"/>
      <c r="AB1088" s="508"/>
      <c r="AC1088" s="509"/>
      <c r="AD1088" s="508"/>
      <c r="AE1088" s="509"/>
      <c r="AF1088" s="508">
        <f t="shared" si="129"/>
        <v>1.0000000000000002</v>
      </c>
      <c r="AG1088" s="510">
        <f t="shared" si="130"/>
        <v>0</v>
      </c>
      <c r="AH1088" s="545"/>
    </row>
    <row r="1089" spans="1:34" s="78" customFormat="1" ht="128.25" thickBot="1">
      <c r="A1089" s="905"/>
      <c r="B1089" s="293" t="s">
        <v>454</v>
      </c>
      <c r="C1089" s="392" t="s">
        <v>1263</v>
      </c>
      <c r="D1089" s="485">
        <v>0.2</v>
      </c>
      <c r="E1089" s="486" t="s">
        <v>1129</v>
      </c>
      <c r="F1089" s="501" t="s">
        <v>1071</v>
      </c>
      <c r="G1089" s="502" t="s">
        <v>1130</v>
      </c>
      <c r="H1089" s="503"/>
      <c r="I1089" s="489"/>
      <c r="J1089" s="488"/>
      <c r="K1089" s="489"/>
      <c r="L1089" s="488">
        <v>0.25</v>
      </c>
      <c r="M1089" s="489"/>
      <c r="N1089" s="488">
        <v>0.25</v>
      </c>
      <c r="O1089" s="489"/>
      <c r="P1089" s="488">
        <v>0.25</v>
      </c>
      <c r="Q1089" s="489"/>
      <c r="R1089" s="488">
        <v>0.25</v>
      </c>
      <c r="S1089" s="489"/>
      <c r="T1089" s="488"/>
      <c r="U1089" s="489"/>
      <c r="V1089" s="488"/>
      <c r="W1089" s="489"/>
      <c r="X1089" s="488"/>
      <c r="Y1089" s="489"/>
      <c r="Z1089" s="488"/>
      <c r="AA1089" s="489"/>
      <c r="AB1089" s="488"/>
      <c r="AC1089" s="489"/>
      <c r="AD1089" s="488"/>
      <c r="AE1089" s="489"/>
      <c r="AF1089" s="488">
        <f t="shared" si="129"/>
        <v>1</v>
      </c>
      <c r="AG1089" s="490">
        <f t="shared" si="130"/>
        <v>0</v>
      </c>
      <c r="AH1089" s="491"/>
    </row>
    <row r="1090" spans="1:34" s="78" customFormat="1" ht="13.5" thickBot="1">
      <c r="A1090" s="598">
        <f>+A1083+A1075+A1058+A1051</f>
        <v>1</v>
      </c>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H1090" s="97"/>
    </row>
    <row r="1091" spans="1:34" s="2" customFormat="1" ht="65.25" customHeight="1" thickBot="1">
      <c r="A1091" s="820"/>
      <c r="B1091" s="821"/>
      <c r="C1091" s="826" t="s">
        <v>41</v>
      </c>
      <c r="D1091" s="827"/>
      <c r="E1091" s="827"/>
      <c r="F1091" s="827"/>
      <c r="G1091" s="827"/>
      <c r="H1091" s="827"/>
      <c r="I1091" s="827"/>
      <c r="J1091" s="827"/>
      <c r="K1091" s="827"/>
      <c r="L1091" s="827"/>
      <c r="M1091" s="827"/>
      <c r="N1091" s="827"/>
      <c r="O1091" s="827"/>
      <c r="P1091" s="827"/>
      <c r="Q1091" s="827"/>
      <c r="R1091" s="827"/>
      <c r="S1091" s="827"/>
      <c r="T1091" s="827"/>
      <c r="U1091" s="827"/>
      <c r="V1091" s="827"/>
      <c r="W1091" s="827"/>
      <c r="X1091" s="827"/>
      <c r="Y1091" s="827"/>
      <c r="Z1091" s="827"/>
      <c r="AA1091" s="827"/>
      <c r="AB1091" s="827"/>
      <c r="AC1091" s="827"/>
      <c r="AD1091" s="827"/>
      <c r="AE1091" s="827"/>
      <c r="AF1091" s="827"/>
      <c r="AG1091" s="827"/>
      <c r="AH1091" s="828"/>
    </row>
    <row r="1092" spans="1:34" s="2" customFormat="1" ht="17.25" customHeight="1" thickBot="1">
      <c r="A1092" s="822"/>
      <c r="B1092" s="823"/>
      <c r="C1092" s="650" t="s">
        <v>30</v>
      </c>
      <c r="D1092" s="14"/>
      <c r="E1092" s="653"/>
      <c r="F1092" s="654"/>
      <c r="G1092" s="654"/>
      <c r="H1092" s="14"/>
      <c r="I1092" s="15"/>
      <c r="J1092" s="16"/>
      <c r="K1092" s="16"/>
      <c r="L1092" s="16"/>
      <c r="M1092" s="16"/>
      <c r="N1092" s="16"/>
      <c r="O1092" s="16"/>
      <c r="P1092" s="16"/>
      <c r="Q1092" s="16"/>
      <c r="R1092" s="16"/>
      <c r="S1092" s="17"/>
      <c r="T1092" s="829" t="s">
        <v>39</v>
      </c>
      <c r="U1092" s="830"/>
      <c r="V1092" s="830"/>
      <c r="W1092" s="830"/>
      <c r="X1092" s="830"/>
      <c r="Y1092" s="830"/>
      <c r="Z1092" s="830"/>
      <c r="AA1092" s="830"/>
      <c r="AB1092" s="830"/>
      <c r="AC1092" s="830"/>
      <c r="AD1092" s="830"/>
      <c r="AE1092" s="830"/>
      <c r="AF1092" s="830"/>
      <c r="AG1092" s="830"/>
      <c r="AH1092" s="831"/>
    </row>
    <row r="1093" spans="1:34" s="2" customFormat="1" ht="15" customHeight="1" thickBot="1">
      <c r="A1093" s="824"/>
      <c r="B1093" s="825"/>
      <c r="C1093" s="829" t="s">
        <v>36</v>
      </c>
      <c r="D1093" s="830"/>
      <c r="E1093" s="830"/>
      <c r="F1093" s="830"/>
      <c r="G1093" s="830"/>
      <c r="H1093" s="830"/>
      <c r="I1093" s="830"/>
      <c r="J1093" s="830"/>
      <c r="K1093" s="830"/>
      <c r="L1093" s="830"/>
      <c r="M1093" s="830"/>
      <c r="N1093" s="830"/>
      <c r="O1093" s="830"/>
      <c r="P1093" s="830"/>
      <c r="Q1093" s="830"/>
      <c r="R1093" s="830"/>
      <c r="S1093" s="830"/>
      <c r="T1093" s="830"/>
      <c r="U1093" s="830"/>
      <c r="V1093" s="830"/>
      <c r="W1093" s="830"/>
      <c r="X1093" s="830"/>
      <c r="Y1093" s="830"/>
      <c r="Z1093" s="830"/>
      <c r="AA1093" s="830"/>
      <c r="AB1093" s="830"/>
      <c r="AC1093" s="830"/>
      <c r="AD1093" s="830"/>
      <c r="AE1093" s="830"/>
      <c r="AF1093" s="830"/>
      <c r="AG1093" s="830"/>
      <c r="AH1093" s="831"/>
    </row>
    <row r="1094" spans="1:34" s="8" customFormat="1" ht="27" customHeight="1" thickBot="1">
      <c r="A1094" s="6"/>
      <c r="B1094" s="6"/>
      <c r="C1094" s="651"/>
      <c r="D1094" s="6"/>
      <c r="E1094" s="651"/>
      <c r="F1094" s="655"/>
      <c r="G1094" s="655"/>
      <c r="H1094" s="7"/>
      <c r="I1094" s="7"/>
      <c r="J1094" s="7"/>
      <c r="K1094" s="7"/>
      <c r="AH1094" s="689"/>
    </row>
    <row r="1095" spans="1:34" s="8" customFormat="1" ht="15">
      <c r="A1095" s="832" t="s">
        <v>29</v>
      </c>
      <c r="B1095" s="833"/>
      <c r="C1095" s="834" t="s">
        <v>14</v>
      </c>
      <c r="D1095" s="835"/>
      <c r="E1095" s="835"/>
      <c r="F1095" s="835"/>
      <c r="G1095" s="835"/>
      <c r="H1095" s="835"/>
      <c r="I1095" s="836"/>
      <c r="J1095" s="837" t="s">
        <v>922</v>
      </c>
      <c r="K1095" s="838"/>
      <c r="L1095" s="838"/>
      <c r="M1095" s="838"/>
      <c r="N1095" s="838"/>
      <c r="O1095" s="838"/>
      <c r="P1095" s="838"/>
      <c r="Q1095" s="838"/>
      <c r="R1095" s="838"/>
      <c r="S1095" s="838"/>
      <c r="T1095" s="838"/>
      <c r="U1095" s="838"/>
      <c r="V1095" s="838"/>
      <c r="W1095" s="838"/>
      <c r="X1095" s="838"/>
      <c r="Y1095" s="838"/>
      <c r="Z1095" s="838"/>
      <c r="AA1095" s="838"/>
      <c r="AB1095" s="838"/>
      <c r="AC1095" s="838"/>
      <c r="AD1095" s="838"/>
      <c r="AE1095" s="838"/>
      <c r="AF1095" s="838"/>
      <c r="AG1095" s="838"/>
      <c r="AH1095" s="839"/>
    </row>
    <row r="1096" spans="1:34" s="8" customFormat="1" ht="15">
      <c r="A1096" s="840">
        <v>-2015</v>
      </c>
      <c r="B1096" s="841"/>
      <c r="C1096" s="844" t="s">
        <v>0</v>
      </c>
      <c r="D1096" s="845"/>
      <c r="E1096" s="845"/>
      <c r="F1096" s="845"/>
      <c r="G1096" s="845"/>
      <c r="H1096" s="845"/>
      <c r="I1096" s="846"/>
      <c r="J1096" s="847" t="s">
        <v>1342</v>
      </c>
      <c r="K1096" s="848"/>
      <c r="L1096" s="848"/>
      <c r="M1096" s="848"/>
      <c r="N1096" s="848"/>
      <c r="O1096" s="848"/>
      <c r="P1096" s="848"/>
      <c r="Q1096" s="848"/>
      <c r="R1096" s="848"/>
      <c r="S1096" s="848"/>
      <c r="T1096" s="848"/>
      <c r="U1096" s="848"/>
      <c r="V1096" s="848"/>
      <c r="W1096" s="848"/>
      <c r="X1096" s="848"/>
      <c r="Y1096" s="848"/>
      <c r="Z1096" s="848"/>
      <c r="AA1096" s="848"/>
      <c r="AB1096" s="848"/>
      <c r="AC1096" s="848"/>
      <c r="AD1096" s="848"/>
      <c r="AE1096" s="848"/>
      <c r="AF1096" s="848"/>
      <c r="AG1096" s="848"/>
      <c r="AH1096" s="849"/>
    </row>
    <row r="1097" spans="1:34" s="8" customFormat="1" ht="15.75" thickBot="1">
      <c r="A1097" s="842"/>
      <c r="B1097" s="843"/>
      <c r="C1097" s="850" t="s">
        <v>1</v>
      </c>
      <c r="D1097" s="851"/>
      <c r="E1097" s="851"/>
      <c r="F1097" s="851"/>
      <c r="G1097" s="851"/>
      <c r="H1097" s="851"/>
      <c r="I1097" s="852"/>
      <c r="J1097" s="853" t="s">
        <v>953</v>
      </c>
      <c r="K1097" s="854"/>
      <c r="L1097" s="854"/>
      <c r="M1097" s="854"/>
      <c r="N1097" s="854"/>
      <c r="O1097" s="854"/>
      <c r="P1097" s="854"/>
      <c r="Q1097" s="854"/>
      <c r="R1097" s="854"/>
      <c r="S1097" s="854"/>
      <c r="T1097" s="854"/>
      <c r="U1097" s="854"/>
      <c r="V1097" s="854"/>
      <c r="W1097" s="854"/>
      <c r="X1097" s="854"/>
      <c r="Y1097" s="854"/>
      <c r="Z1097" s="854"/>
      <c r="AA1097" s="854"/>
      <c r="AB1097" s="854"/>
      <c r="AC1097" s="854"/>
      <c r="AD1097" s="854"/>
      <c r="AE1097" s="854"/>
      <c r="AF1097" s="854"/>
      <c r="AG1097" s="854"/>
      <c r="AH1097" s="855"/>
    </row>
    <row r="1098" spans="1:34" s="9" customFormat="1" ht="25.5" customHeight="1" thickBot="1">
      <c r="C1098" s="78"/>
      <c r="E1098" s="78"/>
      <c r="F1098" s="78"/>
      <c r="G1098" s="78"/>
      <c r="AH1098" s="581"/>
    </row>
    <row r="1099" spans="1:34" s="8" customFormat="1" ht="15.75" customHeight="1">
      <c r="A1099" s="856" t="s">
        <v>26</v>
      </c>
      <c r="B1099" s="859" t="s">
        <v>19</v>
      </c>
      <c r="C1099" s="860"/>
      <c r="D1099" s="611" t="s">
        <v>313</v>
      </c>
      <c r="E1099" s="666"/>
      <c r="F1099" s="666"/>
      <c r="G1099" s="666"/>
      <c r="H1099" s="612"/>
      <c r="I1099" s="612"/>
      <c r="J1099" s="612"/>
      <c r="K1099" s="612"/>
      <c r="L1099" s="612"/>
      <c r="M1099" s="612"/>
      <c r="N1099" s="612"/>
      <c r="O1099" s="612"/>
      <c r="P1099" s="612"/>
      <c r="Q1099" s="612"/>
      <c r="R1099" s="612"/>
      <c r="S1099" s="613"/>
      <c r="T1099" s="607" t="s">
        <v>25</v>
      </c>
      <c r="U1099" s="608"/>
      <c r="V1099" s="614"/>
      <c r="W1099" s="615" t="s">
        <v>28</v>
      </c>
      <c r="X1099" s="616"/>
      <c r="Y1099" s="617" t="s">
        <v>954</v>
      </c>
      <c r="Z1099" s="618"/>
      <c r="AA1099" s="618"/>
      <c r="AB1099" s="618"/>
      <c r="AC1099" s="618"/>
      <c r="AD1099" s="618"/>
      <c r="AE1099" s="618"/>
      <c r="AF1099" s="618"/>
      <c r="AG1099" s="618"/>
      <c r="AH1099" s="716"/>
    </row>
    <row r="1100" spans="1:34" s="8" customFormat="1" ht="15.75" customHeight="1">
      <c r="A1100" s="857"/>
      <c r="B1100" s="883" t="s">
        <v>15</v>
      </c>
      <c r="C1100" s="884"/>
      <c r="D1100" s="619" t="s">
        <v>925</v>
      </c>
      <c r="E1100" s="667"/>
      <c r="F1100" s="667"/>
      <c r="G1100" s="667"/>
      <c r="H1100" s="620"/>
      <c r="I1100" s="620"/>
      <c r="J1100" s="620"/>
      <c r="K1100" s="620"/>
      <c r="L1100" s="620"/>
      <c r="M1100" s="620"/>
      <c r="N1100" s="620"/>
      <c r="O1100" s="620"/>
      <c r="P1100" s="620"/>
      <c r="Q1100" s="620"/>
      <c r="R1100" s="620"/>
      <c r="S1100" s="621"/>
      <c r="T1100" s="609"/>
      <c r="U1100" s="610"/>
      <c r="V1100" s="622"/>
      <c r="W1100" s="623"/>
      <c r="X1100" s="624"/>
      <c r="Y1100" s="625"/>
      <c r="Z1100" s="626"/>
      <c r="AA1100" s="626"/>
      <c r="AB1100" s="626"/>
      <c r="AC1100" s="626"/>
      <c r="AD1100" s="626"/>
      <c r="AE1100" s="626"/>
      <c r="AF1100" s="626"/>
      <c r="AG1100" s="626"/>
      <c r="AH1100" s="717"/>
    </row>
    <row r="1101" spans="1:34" s="8" customFormat="1" ht="15.75" customHeight="1">
      <c r="A1101" s="857"/>
      <c r="B1101" s="883" t="s">
        <v>16</v>
      </c>
      <c r="C1101" s="884"/>
      <c r="D1101" s="619" t="s">
        <v>926</v>
      </c>
      <c r="E1101" s="667"/>
      <c r="F1101" s="667"/>
      <c r="G1101" s="667"/>
      <c r="H1101" s="620"/>
      <c r="I1101" s="620"/>
      <c r="J1101" s="620"/>
      <c r="K1101" s="620"/>
      <c r="L1101" s="620"/>
      <c r="M1101" s="620"/>
      <c r="N1101" s="620"/>
      <c r="O1101" s="620"/>
      <c r="P1101" s="620"/>
      <c r="Q1101" s="620"/>
      <c r="R1101" s="620"/>
      <c r="S1101" s="621"/>
      <c r="T1101" s="609"/>
      <c r="U1101" s="610"/>
      <c r="V1101" s="622"/>
      <c r="W1101" s="627" t="s">
        <v>17</v>
      </c>
      <c r="X1101" s="628"/>
      <c r="Y1101" s="629" t="s">
        <v>955</v>
      </c>
      <c r="Z1101" s="630"/>
      <c r="AA1101" s="630"/>
      <c r="AB1101" s="630"/>
      <c r="AC1101" s="630"/>
      <c r="AD1101" s="630"/>
      <c r="AE1101" s="630"/>
      <c r="AF1101" s="630"/>
      <c r="AG1101" s="630"/>
      <c r="AH1101" s="718"/>
    </row>
    <row r="1102" spans="1:34" s="8" customFormat="1" ht="15.75" customHeight="1" thickBot="1">
      <c r="A1102" s="858"/>
      <c r="B1102" s="898" t="s">
        <v>18</v>
      </c>
      <c r="C1102" s="899"/>
      <c r="D1102" s="631" t="s">
        <v>956</v>
      </c>
      <c r="E1102" s="668"/>
      <c r="F1102" s="668"/>
      <c r="G1102" s="668"/>
      <c r="H1102" s="632"/>
      <c r="I1102" s="632"/>
      <c r="J1102" s="632"/>
      <c r="K1102" s="632"/>
      <c r="L1102" s="632"/>
      <c r="M1102" s="632"/>
      <c r="N1102" s="632"/>
      <c r="O1102" s="632"/>
      <c r="P1102" s="632"/>
      <c r="Q1102" s="632"/>
      <c r="R1102" s="632"/>
      <c r="S1102" s="633"/>
      <c r="T1102" s="634"/>
      <c r="U1102" s="635"/>
      <c r="V1102" s="636"/>
      <c r="W1102" s="637"/>
      <c r="X1102" s="638"/>
      <c r="Y1102" s="639"/>
      <c r="Z1102" s="640"/>
      <c r="AA1102" s="640"/>
      <c r="AB1102" s="640"/>
      <c r="AC1102" s="640"/>
      <c r="AD1102" s="640"/>
      <c r="AE1102" s="640"/>
      <c r="AF1102" s="640"/>
      <c r="AG1102" s="640"/>
      <c r="AH1102" s="719"/>
    </row>
    <row r="1104" spans="1:34" ht="13.5" thickBot="1"/>
    <row r="1105" spans="1:34" s="78" customFormat="1" ht="21" customHeight="1" thickBot="1">
      <c r="A1105" s="727" t="s">
        <v>1264</v>
      </c>
      <c r="B1105" s="728"/>
      <c r="C1105" s="729" t="s">
        <v>1225</v>
      </c>
      <c r="D1105" s="776" t="s">
        <v>1383</v>
      </c>
      <c r="E1105" s="777"/>
      <c r="F1105" s="777"/>
      <c r="G1105" s="777"/>
      <c r="H1105" s="777"/>
      <c r="I1105" s="777"/>
      <c r="J1105" s="777"/>
      <c r="K1105" s="777"/>
      <c r="L1105" s="777"/>
      <c r="M1105" s="777"/>
      <c r="N1105" s="777"/>
      <c r="O1105" s="777"/>
      <c r="P1105" s="777"/>
      <c r="Q1105" s="777"/>
      <c r="R1105" s="777"/>
      <c r="S1105" s="777"/>
      <c r="T1105" s="777"/>
      <c r="U1105" s="777"/>
      <c r="V1105" s="777"/>
      <c r="W1105" s="777"/>
      <c r="X1105" s="777"/>
      <c r="Y1105" s="777"/>
      <c r="Z1105" s="777"/>
      <c r="AA1105" s="777"/>
      <c r="AB1105" s="777"/>
      <c r="AC1105" s="777"/>
      <c r="AD1105" s="777"/>
      <c r="AE1105" s="777"/>
      <c r="AF1105" s="777"/>
      <c r="AG1105" s="777"/>
      <c r="AH1105" s="778"/>
    </row>
    <row r="1106" spans="1:34" s="78" customFormat="1" ht="21" customHeight="1" thickBot="1">
      <c r="A1106" s="782" t="s">
        <v>1005</v>
      </c>
      <c r="B1106" s="783"/>
      <c r="C1106" s="784"/>
      <c r="D1106" s="788" t="s">
        <v>1265</v>
      </c>
      <c r="E1106" s="789"/>
      <c r="F1106" s="789"/>
      <c r="G1106" s="789"/>
      <c r="H1106" s="789"/>
      <c r="I1106" s="789"/>
      <c r="J1106" s="789"/>
      <c r="K1106" s="789"/>
      <c r="L1106" s="789"/>
      <c r="M1106" s="789"/>
      <c r="N1106" s="789"/>
      <c r="O1106" s="789"/>
      <c r="P1106" s="789"/>
      <c r="Q1106" s="789"/>
      <c r="R1106" s="789"/>
      <c r="S1106" s="789"/>
      <c r="T1106" s="789"/>
      <c r="U1106" s="789"/>
      <c r="V1106" s="789"/>
      <c r="W1106" s="789"/>
      <c r="X1106" s="789"/>
      <c r="Y1106" s="789"/>
      <c r="Z1106" s="789"/>
      <c r="AA1106" s="789"/>
      <c r="AB1106" s="789"/>
      <c r="AC1106" s="789"/>
      <c r="AD1106" s="789"/>
      <c r="AE1106" s="789"/>
      <c r="AF1106" s="789"/>
      <c r="AG1106" s="789"/>
      <c r="AH1106" s="790"/>
    </row>
    <row r="1107" spans="1:34" s="78" customFormat="1" ht="13.5" customHeight="1" thickBot="1">
      <c r="A1107" s="1295" t="s">
        <v>37</v>
      </c>
      <c r="B1107" s="1297" t="s">
        <v>35</v>
      </c>
      <c r="C1107" s="738" t="s">
        <v>31</v>
      </c>
      <c r="D1107" s="643" t="s">
        <v>38</v>
      </c>
      <c r="E1107" s="669" t="s">
        <v>33</v>
      </c>
      <c r="F1107" s="669" t="s">
        <v>40</v>
      </c>
      <c r="G1107" s="670" t="s">
        <v>34</v>
      </c>
      <c r="H1107" s="644" t="s">
        <v>2</v>
      </c>
      <c r="I1107" s="645"/>
      <c r="J1107" s="644" t="s">
        <v>3</v>
      </c>
      <c r="K1107" s="645"/>
      <c r="L1107" s="644" t="s">
        <v>4</v>
      </c>
      <c r="M1107" s="645"/>
      <c r="N1107" s="644" t="s">
        <v>5</v>
      </c>
      <c r="O1107" s="645"/>
      <c r="P1107" s="644" t="s">
        <v>6</v>
      </c>
      <c r="Q1107" s="645"/>
      <c r="R1107" s="644" t="s">
        <v>7</v>
      </c>
      <c r="S1107" s="645"/>
      <c r="T1107" s="644" t="s">
        <v>8</v>
      </c>
      <c r="U1107" s="645"/>
      <c r="V1107" s="644" t="s">
        <v>9</v>
      </c>
      <c r="W1107" s="645"/>
      <c r="X1107" s="644" t="s">
        <v>10</v>
      </c>
      <c r="Y1107" s="645"/>
      <c r="Z1107" s="644" t="s">
        <v>11</v>
      </c>
      <c r="AA1107" s="645"/>
      <c r="AB1107" s="644" t="s">
        <v>12</v>
      </c>
      <c r="AC1107" s="645"/>
      <c r="AD1107" s="644" t="s">
        <v>13</v>
      </c>
      <c r="AE1107" s="645"/>
      <c r="AF1107" s="646" t="s">
        <v>20</v>
      </c>
      <c r="AG1107" s="646" t="s">
        <v>21</v>
      </c>
      <c r="AH1107" s="720" t="s">
        <v>27</v>
      </c>
    </row>
    <row r="1108" spans="1:34" s="78" customFormat="1" ht="20.25" customHeight="1" thickBot="1">
      <c r="A1108" s="1296"/>
      <c r="B1108" s="1298"/>
      <c r="C1108" s="738"/>
      <c r="D1108" s="641"/>
      <c r="E1108" s="671"/>
      <c r="F1108" s="671"/>
      <c r="G1108" s="672"/>
      <c r="H1108" s="26" t="s">
        <v>23</v>
      </c>
      <c r="I1108" s="27" t="s">
        <v>24</v>
      </c>
      <c r="J1108" s="26" t="s">
        <v>23</v>
      </c>
      <c r="K1108" s="27" t="s">
        <v>24</v>
      </c>
      <c r="L1108" s="26" t="s">
        <v>23</v>
      </c>
      <c r="M1108" s="27" t="s">
        <v>24</v>
      </c>
      <c r="N1108" s="26" t="s">
        <v>23</v>
      </c>
      <c r="O1108" s="27" t="s">
        <v>24</v>
      </c>
      <c r="P1108" s="26" t="s">
        <v>23</v>
      </c>
      <c r="Q1108" s="27" t="s">
        <v>24</v>
      </c>
      <c r="R1108" s="26" t="s">
        <v>23</v>
      </c>
      <c r="S1108" s="27" t="s">
        <v>24</v>
      </c>
      <c r="T1108" s="26" t="s">
        <v>23</v>
      </c>
      <c r="U1108" s="27" t="s">
        <v>24</v>
      </c>
      <c r="V1108" s="26" t="s">
        <v>23</v>
      </c>
      <c r="W1108" s="27" t="s">
        <v>24</v>
      </c>
      <c r="X1108" s="26" t="s">
        <v>23</v>
      </c>
      <c r="Y1108" s="27" t="s">
        <v>24</v>
      </c>
      <c r="Z1108" s="26" t="s">
        <v>23</v>
      </c>
      <c r="AA1108" s="27" t="s">
        <v>24</v>
      </c>
      <c r="AB1108" s="26" t="s">
        <v>23</v>
      </c>
      <c r="AC1108" s="27" t="s">
        <v>24</v>
      </c>
      <c r="AD1108" s="26" t="s">
        <v>23</v>
      </c>
      <c r="AE1108" s="27" t="s">
        <v>24</v>
      </c>
      <c r="AF1108" s="642"/>
      <c r="AG1108" s="642"/>
      <c r="AH1108" s="721"/>
    </row>
    <row r="1109" spans="1:34" s="78" customFormat="1" ht="63" customHeight="1" thickBot="1">
      <c r="A1109" s="779">
        <v>0.15</v>
      </c>
      <c r="B1109" s="289" t="s">
        <v>429</v>
      </c>
      <c r="C1109" s="450" t="s">
        <v>1226</v>
      </c>
      <c r="D1109" s="457">
        <v>0.2</v>
      </c>
      <c r="E1109" s="450" t="s">
        <v>1227</v>
      </c>
      <c r="F1109" s="452" t="s">
        <v>1228</v>
      </c>
      <c r="G1109" s="213" t="s">
        <v>1229</v>
      </c>
      <c r="H1109" s="458">
        <v>8.3299999999999999E-2</v>
      </c>
      <c r="I1109" s="459"/>
      <c r="J1109" s="453">
        <v>8.3299999999999999E-2</v>
      </c>
      <c r="K1109" s="459"/>
      <c r="L1109" s="453">
        <v>8.3299999999999999E-2</v>
      </c>
      <c r="M1109" s="459"/>
      <c r="N1109" s="453">
        <v>8.3299999999999999E-2</v>
      </c>
      <c r="O1109" s="454"/>
      <c r="P1109" s="453">
        <v>8.3299999999999999E-2</v>
      </c>
      <c r="Q1109" s="454"/>
      <c r="R1109" s="453">
        <v>8.3299999999999999E-2</v>
      </c>
      <c r="S1109" s="459"/>
      <c r="T1109" s="453">
        <v>8.3299999999999999E-2</v>
      </c>
      <c r="U1109" s="459"/>
      <c r="V1109" s="453">
        <v>8.3299999999999999E-2</v>
      </c>
      <c r="W1109" s="459"/>
      <c r="X1109" s="453">
        <v>8.3299999999999999E-2</v>
      </c>
      <c r="Y1109" s="459"/>
      <c r="Z1109" s="453">
        <v>8.3299999999999999E-2</v>
      </c>
      <c r="AA1109" s="459"/>
      <c r="AB1109" s="453">
        <v>8.3299999999999999E-2</v>
      </c>
      <c r="AC1109" s="459"/>
      <c r="AD1109" s="453">
        <v>8.3299999999999999E-2</v>
      </c>
      <c r="AE1109" s="459"/>
      <c r="AF1109" s="460">
        <f t="shared" ref="AF1109:AF1112" si="131">+H1109+J1109+L1109+N1109+P1109+R1109+T1109+V1109+X1109+Z1109+AB1109+AD1109</f>
        <v>0.99960000000000016</v>
      </c>
      <c r="AG1109" s="461">
        <v>0</v>
      </c>
      <c r="AH1109" s="691"/>
    </row>
    <row r="1110" spans="1:34" s="78" customFormat="1" ht="51.75" thickBot="1">
      <c r="A1110" s="780"/>
      <c r="B1110" s="289" t="s">
        <v>430</v>
      </c>
      <c r="C1110" s="450" t="s">
        <v>1231</v>
      </c>
      <c r="D1110" s="457">
        <v>0.1</v>
      </c>
      <c r="E1110" s="450" t="s">
        <v>1232</v>
      </c>
      <c r="F1110" s="452" t="s">
        <v>1233</v>
      </c>
      <c r="G1110" s="213" t="s">
        <v>1234</v>
      </c>
      <c r="H1110" s="458">
        <v>8.3299999999999999E-2</v>
      </c>
      <c r="I1110" s="459"/>
      <c r="J1110" s="453">
        <v>8.3299999999999999E-2</v>
      </c>
      <c r="K1110" s="459"/>
      <c r="L1110" s="453">
        <v>8.3299999999999999E-2</v>
      </c>
      <c r="M1110" s="459"/>
      <c r="N1110" s="453">
        <v>8.3299999999999999E-2</v>
      </c>
      <c r="O1110" s="454"/>
      <c r="P1110" s="453">
        <v>8.3299999999999999E-2</v>
      </c>
      <c r="Q1110" s="454"/>
      <c r="R1110" s="453">
        <v>8.3299999999999999E-2</v>
      </c>
      <c r="S1110" s="459"/>
      <c r="T1110" s="453">
        <v>8.3299999999999999E-2</v>
      </c>
      <c r="U1110" s="459"/>
      <c r="V1110" s="453">
        <v>8.3299999999999999E-2</v>
      </c>
      <c r="W1110" s="459"/>
      <c r="X1110" s="453">
        <v>8.3299999999999999E-2</v>
      </c>
      <c r="Y1110" s="459"/>
      <c r="Z1110" s="453">
        <v>8.3299999999999999E-2</v>
      </c>
      <c r="AA1110" s="459"/>
      <c r="AB1110" s="453">
        <v>8.3299999999999999E-2</v>
      </c>
      <c r="AC1110" s="459"/>
      <c r="AD1110" s="453">
        <v>8.3299999999999999E-2</v>
      </c>
      <c r="AE1110" s="459"/>
      <c r="AF1110" s="460">
        <f t="shared" si="131"/>
        <v>0.99960000000000016</v>
      </c>
      <c r="AG1110" s="461">
        <v>0</v>
      </c>
      <c r="AH1110" s="691"/>
    </row>
    <row r="1111" spans="1:34" s="78" customFormat="1" ht="39" thickBot="1">
      <c r="A1111" s="780"/>
      <c r="B1111" s="289" t="s">
        <v>431</v>
      </c>
      <c r="C1111" s="450" t="s">
        <v>1236</v>
      </c>
      <c r="D1111" s="457">
        <v>0.2</v>
      </c>
      <c r="E1111" s="450" t="s">
        <v>1237</v>
      </c>
      <c r="F1111" s="452" t="s">
        <v>1238</v>
      </c>
      <c r="G1111" s="213" t="s">
        <v>1239</v>
      </c>
      <c r="H1111" s="458">
        <v>8.3299999999999999E-2</v>
      </c>
      <c r="I1111" s="459"/>
      <c r="J1111" s="453">
        <v>8.3299999999999999E-2</v>
      </c>
      <c r="K1111" s="459"/>
      <c r="L1111" s="453">
        <v>8.3299999999999999E-2</v>
      </c>
      <c r="M1111" s="459"/>
      <c r="N1111" s="453">
        <v>8.3299999999999999E-2</v>
      </c>
      <c r="O1111" s="454"/>
      <c r="P1111" s="453">
        <v>8.3299999999999999E-2</v>
      </c>
      <c r="Q1111" s="454"/>
      <c r="R1111" s="453">
        <v>8.3299999999999999E-2</v>
      </c>
      <c r="S1111" s="459"/>
      <c r="T1111" s="453">
        <v>8.3299999999999999E-2</v>
      </c>
      <c r="U1111" s="459"/>
      <c r="V1111" s="453">
        <v>8.3299999999999999E-2</v>
      </c>
      <c r="W1111" s="459"/>
      <c r="X1111" s="453">
        <v>8.3299999999999999E-2</v>
      </c>
      <c r="Y1111" s="459"/>
      <c r="Z1111" s="453">
        <v>8.3299999999999999E-2</v>
      </c>
      <c r="AA1111" s="459"/>
      <c r="AB1111" s="453">
        <v>8.3299999999999999E-2</v>
      </c>
      <c r="AC1111" s="459"/>
      <c r="AD1111" s="453">
        <v>8.3299999999999999E-2</v>
      </c>
      <c r="AE1111" s="459"/>
      <c r="AF1111" s="460">
        <f t="shared" si="131"/>
        <v>0.99960000000000016</v>
      </c>
      <c r="AG1111" s="461">
        <v>0</v>
      </c>
      <c r="AH1111" s="691"/>
    </row>
    <row r="1112" spans="1:34" s="78" customFormat="1" ht="64.5" thickBot="1">
      <c r="A1112" s="780"/>
      <c r="B1112" s="289" t="s">
        <v>432</v>
      </c>
      <c r="C1112" s="450" t="s">
        <v>1241</v>
      </c>
      <c r="D1112" s="457">
        <v>0.1</v>
      </c>
      <c r="E1112" s="450" t="s">
        <v>1242</v>
      </c>
      <c r="F1112" s="452" t="s">
        <v>1228</v>
      </c>
      <c r="G1112" s="213" t="s">
        <v>1243</v>
      </c>
      <c r="H1112" s="458">
        <v>8.3299999999999999E-2</v>
      </c>
      <c r="I1112" s="459"/>
      <c r="J1112" s="453">
        <v>8.3299999999999999E-2</v>
      </c>
      <c r="K1112" s="459"/>
      <c r="L1112" s="453">
        <v>8.3299999999999999E-2</v>
      </c>
      <c r="M1112" s="459"/>
      <c r="N1112" s="453">
        <v>8.3299999999999999E-2</v>
      </c>
      <c r="O1112" s="454"/>
      <c r="P1112" s="453">
        <v>8.3299999999999999E-2</v>
      </c>
      <c r="Q1112" s="454"/>
      <c r="R1112" s="453">
        <v>8.3299999999999999E-2</v>
      </c>
      <c r="S1112" s="459"/>
      <c r="T1112" s="453">
        <v>8.3299999999999999E-2</v>
      </c>
      <c r="U1112" s="459"/>
      <c r="V1112" s="453">
        <v>8.3299999999999999E-2</v>
      </c>
      <c r="W1112" s="459"/>
      <c r="X1112" s="453">
        <v>8.3299999999999999E-2</v>
      </c>
      <c r="Y1112" s="459"/>
      <c r="Z1112" s="453">
        <v>8.3299999999999999E-2</v>
      </c>
      <c r="AA1112" s="459"/>
      <c r="AB1112" s="453">
        <v>8.3299999999999999E-2</v>
      </c>
      <c r="AC1112" s="459"/>
      <c r="AD1112" s="453">
        <v>8.3299999999999999E-2</v>
      </c>
      <c r="AE1112" s="459"/>
      <c r="AF1112" s="460">
        <f t="shared" si="131"/>
        <v>0.99960000000000016</v>
      </c>
      <c r="AG1112" s="461">
        <v>0</v>
      </c>
      <c r="AH1112" s="691"/>
    </row>
    <row r="1113" spans="1:34" s="78" customFormat="1" ht="64.5" thickBot="1">
      <c r="A1113" s="780"/>
      <c r="B1113" s="289" t="s">
        <v>433</v>
      </c>
      <c r="C1113" s="450" t="s">
        <v>1245</v>
      </c>
      <c r="D1113" s="457">
        <v>0.1</v>
      </c>
      <c r="E1113" s="450" t="s">
        <v>1246</v>
      </c>
      <c r="F1113" s="452" t="s">
        <v>1247</v>
      </c>
      <c r="G1113" s="213" t="s">
        <v>1248</v>
      </c>
      <c r="H1113" s="458">
        <v>0.1</v>
      </c>
      <c r="I1113" s="459"/>
      <c r="J1113" s="453">
        <v>0.1</v>
      </c>
      <c r="K1113" s="459"/>
      <c r="L1113" s="453">
        <v>0.1</v>
      </c>
      <c r="M1113" s="459"/>
      <c r="N1113" s="453"/>
      <c r="O1113" s="454"/>
      <c r="P1113" s="453"/>
      <c r="Q1113" s="454"/>
      <c r="R1113" s="453"/>
      <c r="S1113" s="459"/>
      <c r="T1113" s="453"/>
      <c r="U1113" s="459"/>
      <c r="V1113" s="453">
        <v>0.7</v>
      </c>
      <c r="W1113" s="459"/>
      <c r="X1113" s="453"/>
      <c r="Y1113" s="459"/>
      <c r="Z1113" s="453"/>
      <c r="AA1113" s="459"/>
      <c r="AB1113" s="453"/>
      <c r="AC1113" s="459"/>
      <c r="AD1113" s="453"/>
      <c r="AE1113" s="459"/>
      <c r="AF1113" s="460">
        <f>+H1113+J1113+L1113+N1113+P1113+R1113+T1113+V1113+X1113+Z1113+AB1113+AD1113</f>
        <v>1</v>
      </c>
      <c r="AG1113" s="461">
        <v>0</v>
      </c>
      <c r="AH1113" s="691"/>
    </row>
    <row r="1114" spans="1:34" s="78" customFormat="1" ht="51.75" thickBot="1">
      <c r="A1114" s="780"/>
      <c r="B1114" s="289" t="s">
        <v>434</v>
      </c>
      <c r="C1114" s="450" t="s">
        <v>1249</v>
      </c>
      <c r="D1114" s="457">
        <v>0.1</v>
      </c>
      <c r="E1114" s="450" t="s">
        <v>1250</v>
      </c>
      <c r="F1114" s="452" t="s">
        <v>1228</v>
      </c>
      <c r="G1114" s="213" t="s">
        <v>1251</v>
      </c>
      <c r="H1114" s="458">
        <v>0.08</v>
      </c>
      <c r="I1114" s="459"/>
      <c r="J1114" s="453">
        <v>8.3299999999999999E-2</v>
      </c>
      <c r="K1114" s="459"/>
      <c r="L1114" s="453">
        <v>8.3299999999999999E-2</v>
      </c>
      <c r="M1114" s="459"/>
      <c r="N1114" s="453">
        <v>8.3299999999999999E-2</v>
      </c>
      <c r="O1114" s="454"/>
      <c r="P1114" s="453">
        <v>8.3299999999999999E-2</v>
      </c>
      <c r="Q1114" s="454"/>
      <c r="R1114" s="453">
        <v>8.3299999999999999E-2</v>
      </c>
      <c r="S1114" s="459"/>
      <c r="T1114" s="453">
        <v>8.3299999999999999E-2</v>
      </c>
      <c r="U1114" s="459"/>
      <c r="V1114" s="453">
        <v>8.3299999999999999E-2</v>
      </c>
      <c r="W1114" s="459"/>
      <c r="X1114" s="453">
        <v>8.3299999999999999E-2</v>
      </c>
      <c r="Y1114" s="459"/>
      <c r="Z1114" s="453">
        <v>8.3299999999999999E-2</v>
      </c>
      <c r="AA1114" s="459"/>
      <c r="AB1114" s="453">
        <v>8.3299999999999999E-2</v>
      </c>
      <c r="AC1114" s="459"/>
      <c r="AD1114" s="453">
        <v>8.3299999999999999E-2</v>
      </c>
      <c r="AE1114" s="459"/>
      <c r="AF1114" s="460">
        <f t="shared" ref="AF1114:AF1116" si="132">+H1114+J1114+L1114+N1114+P1114+R1114+T1114+V1114+X1114+Z1114+AB1114+AD1114</f>
        <v>0.99630000000000019</v>
      </c>
      <c r="AG1114" s="461">
        <v>0</v>
      </c>
      <c r="AH1114" s="691"/>
    </row>
    <row r="1115" spans="1:34" s="78" customFormat="1" ht="62.25" customHeight="1" thickBot="1">
      <c r="A1115" s="780"/>
      <c r="B1115" s="289" t="s">
        <v>455</v>
      </c>
      <c r="C1115" s="450" t="s">
        <v>1252</v>
      </c>
      <c r="D1115" s="457">
        <v>0.1</v>
      </c>
      <c r="E1115" s="450" t="s">
        <v>1253</v>
      </c>
      <c r="F1115" s="452" t="s">
        <v>1254</v>
      </c>
      <c r="G1115" s="213" t="s">
        <v>1255</v>
      </c>
      <c r="H1115" s="458">
        <v>8.3299999999999999E-2</v>
      </c>
      <c r="I1115" s="459"/>
      <c r="J1115" s="453">
        <v>8.3299999999999999E-2</v>
      </c>
      <c r="K1115" s="459"/>
      <c r="L1115" s="453">
        <v>8.3299999999999999E-2</v>
      </c>
      <c r="M1115" s="459"/>
      <c r="N1115" s="453">
        <v>8.3299999999999999E-2</v>
      </c>
      <c r="O1115" s="454"/>
      <c r="P1115" s="453">
        <v>8.3299999999999999E-2</v>
      </c>
      <c r="Q1115" s="454"/>
      <c r="R1115" s="453">
        <v>8.3299999999999999E-2</v>
      </c>
      <c r="S1115" s="459"/>
      <c r="T1115" s="453">
        <v>8.3299999999999999E-2</v>
      </c>
      <c r="U1115" s="459"/>
      <c r="V1115" s="453">
        <v>8.3299999999999999E-2</v>
      </c>
      <c r="W1115" s="459"/>
      <c r="X1115" s="453">
        <v>8.3299999999999999E-2</v>
      </c>
      <c r="Y1115" s="459"/>
      <c r="Z1115" s="453">
        <v>8.3299999999999999E-2</v>
      </c>
      <c r="AA1115" s="459"/>
      <c r="AB1115" s="453">
        <v>8.3299999999999999E-2</v>
      </c>
      <c r="AC1115" s="459"/>
      <c r="AD1115" s="453">
        <v>8.3299999999999999E-2</v>
      </c>
      <c r="AE1115" s="459"/>
      <c r="AF1115" s="460">
        <f t="shared" si="132"/>
        <v>0.99960000000000016</v>
      </c>
      <c r="AG1115" s="461">
        <v>0</v>
      </c>
      <c r="AH1115" s="691"/>
    </row>
    <row r="1116" spans="1:34" s="78" customFormat="1" ht="80.25" customHeight="1">
      <c r="A1116" s="781"/>
      <c r="B1116" s="289" t="s">
        <v>801</v>
      </c>
      <c r="C1116" s="450" t="s">
        <v>1256</v>
      </c>
      <c r="D1116" s="457">
        <v>0.1</v>
      </c>
      <c r="E1116" s="450" t="s">
        <v>1257</v>
      </c>
      <c r="F1116" s="452" t="s">
        <v>187</v>
      </c>
      <c r="G1116" s="213" t="s">
        <v>1258</v>
      </c>
      <c r="H1116" s="458">
        <v>8.3299999999999999E-2</v>
      </c>
      <c r="I1116" s="459"/>
      <c r="J1116" s="453">
        <v>8.3299999999999999E-2</v>
      </c>
      <c r="K1116" s="459"/>
      <c r="L1116" s="453">
        <v>8.3299999999999999E-2</v>
      </c>
      <c r="M1116" s="459"/>
      <c r="N1116" s="453">
        <v>8.3299999999999999E-2</v>
      </c>
      <c r="O1116" s="454"/>
      <c r="P1116" s="453">
        <v>8.3299999999999999E-2</v>
      </c>
      <c r="Q1116" s="454"/>
      <c r="R1116" s="453">
        <v>8.3299999999999999E-2</v>
      </c>
      <c r="S1116" s="459"/>
      <c r="T1116" s="453">
        <v>8.3299999999999999E-2</v>
      </c>
      <c r="U1116" s="459"/>
      <c r="V1116" s="453">
        <v>8.3299999999999999E-2</v>
      </c>
      <c r="W1116" s="459"/>
      <c r="X1116" s="453">
        <v>8.3299999999999999E-2</v>
      </c>
      <c r="Y1116" s="459"/>
      <c r="Z1116" s="453">
        <v>8.3299999999999999E-2</v>
      </c>
      <c r="AA1116" s="459"/>
      <c r="AB1116" s="453">
        <v>8.3299999999999999E-2</v>
      </c>
      <c r="AC1116" s="459"/>
      <c r="AD1116" s="453">
        <v>8.3299999999999999E-2</v>
      </c>
      <c r="AE1116" s="459"/>
      <c r="AF1116" s="460">
        <f t="shared" si="132"/>
        <v>0.99960000000000016</v>
      </c>
      <c r="AG1116" s="461">
        <v>0</v>
      </c>
      <c r="AH1116" s="691"/>
    </row>
    <row r="1117" spans="1:34" s="97" customFormat="1" ht="62.25" customHeight="1" thickBot="1">
      <c r="A1117" s="601"/>
      <c r="B1117" s="522"/>
      <c r="C1117" s="602"/>
      <c r="D1117" s="603"/>
      <c r="E1117" s="602"/>
      <c r="F1117" s="604"/>
      <c r="G1117" s="602"/>
      <c r="H1117" s="599"/>
      <c r="I1117" s="605"/>
      <c r="J1117" s="599"/>
      <c r="K1117" s="605"/>
      <c r="L1117" s="599"/>
      <c r="M1117" s="605"/>
      <c r="N1117" s="599"/>
      <c r="O1117" s="606"/>
      <c r="P1117" s="599"/>
      <c r="Q1117" s="606"/>
      <c r="R1117" s="599"/>
      <c r="S1117" s="605"/>
      <c r="T1117" s="599"/>
      <c r="U1117" s="605"/>
      <c r="V1117" s="599"/>
      <c r="W1117" s="605"/>
      <c r="X1117" s="599"/>
      <c r="Y1117" s="605"/>
      <c r="Z1117" s="599"/>
      <c r="AA1117" s="605"/>
      <c r="AB1117" s="599"/>
      <c r="AC1117" s="605"/>
      <c r="AD1117" s="599"/>
      <c r="AE1117" s="605"/>
      <c r="AF1117" s="600"/>
      <c r="AG1117" s="600"/>
      <c r="AH1117" s="24"/>
    </row>
    <row r="1118" spans="1:34" s="97" customFormat="1" ht="24.75" customHeight="1" thickBot="1">
      <c r="A1118" s="727" t="s">
        <v>1384</v>
      </c>
      <c r="B1118" s="728"/>
      <c r="C1118" s="729"/>
      <c r="D1118" s="776" t="s">
        <v>1382</v>
      </c>
      <c r="E1118" s="777"/>
      <c r="F1118" s="777"/>
      <c r="G1118" s="777"/>
      <c r="H1118" s="777"/>
      <c r="I1118" s="777"/>
      <c r="J1118" s="777"/>
      <c r="K1118" s="777"/>
      <c r="L1118" s="777"/>
      <c r="M1118" s="777"/>
      <c r="N1118" s="777"/>
      <c r="O1118" s="777"/>
      <c r="P1118" s="777"/>
      <c r="Q1118" s="777"/>
      <c r="R1118" s="777"/>
      <c r="S1118" s="777"/>
      <c r="T1118" s="777"/>
      <c r="U1118" s="777"/>
      <c r="V1118" s="777"/>
      <c r="W1118" s="777"/>
      <c r="X1118" s="777"/>
      <c r="Y1118" s="777"/>
      <c r="Z1118" s="777"/>
      <c r="AA1118" s="777"/>
      <c r="AB1118" s="777"/>
      <c r="AC1118" s="777"/>
      <c r="AD1118" s="777"/>
      <c r="AE1118" s="777"/>
      <c r="AF1118" s="777"/>
      <c r="AG1118" s="777"/>
      <c r="AH1118" s="778"/>
    </row>
    <row r="1119" spans="1:34" s="97" customFormat="1" ht="30" customHeight="1" thickBot="1">
      <c r="A1119" s="782" t="s">
        <v>1005</v>
      </c>
      <c r="B1119" s="783"/>
      <c r="C1119" s="784"/>
      <c r="D1119" s="785" t="s">
        <v>1265</v>
      </c>
      <c r="E1119" s="786"/>
      <c r="F1119" s="786"/>
      <c r="G1119" s="786"/>
      <c r="H1119" s="786"/>
      <c r="I1119" s="786"/>
      <c r="J1119" s="786"/>
      <c r="K1119" s="786"/>
      <c r="L1119" s="786"/>
      <c r="M1119" s="786"/>
      <c r="N1119" s="786"/>
      <c r="O1119" s="786"/>
      <c r="P1119" s="786"/>
      <c r="Q1119" s="786"/>
      <c r="R1119" s="786"/>
      <c r="S1119" s="786"/>
      <c r="T1119" s="786"/>
      <c r="U1119" s="786"/>
      <c r="V1119" s="786"/>
      <c r="W1119" s="786"/>
      <c r="X1119" s="786"/>
      <c r="Y1119" s="786"/>
      <c r="Z1119" s="786"/>
      <c r="AA1119" s="786"/>
      <c r="AB1119" s="786"/>
      <c r="AC1119" s="786"/>
      <c r="AD1119" s="786"/>
      <c r="AE1119" s="786"/>
      <c r="AF1119" s="786"/>
      <c r="AG1119" s="786"/>
      <c r="AH1119" s="787"/>
    </row>
    <row r="1120" spans="1:34" s="97" customFormat="1" ht="39.75" customHeight="1" thickBot="1">
      <c r="A1120" s="800" t="s">
        <v>37</v>
      </c>
      <c r="B1120" s="802" t="s">
        <v>35</v>
      </c>
      <c r="C1120" s="804" t="s">
        <v>31</v>
      </c>
      <c r="D1120" s="802" t="s">
        <v>38</v>
      </c>
      <c r="E1120" s="802" t="s">
        <v>33</v>
      </c>
      <c r="F1120" s="804" t="s">
        <v>40</v>
      </c>
      <c r="G1120" s="806" t="s">
        <v>34</v>
      </c>
      <c r="H1120" s="742" t="s">
        <v>2</v>
      </c>
      <c r="I1120" s="743"/>
      <c r="J1120" s="744" t="s">
        <v>3</v>
      </c>
      <c r="K1120" s="744"/>
      <c r="L1120" s="742" t="s">
        <v>4</v>
      </c>
      <c r="M1120" s="743"/>
      <c r="N1120" s="744" t="s">
        <v>5</v>
      </c>
      <c r="O1120" s="744"/>
      <c r="P1120" s="742" t="s">
        <v>6</v>
      </c>
      <c r="Q1120" s="743"/>
      <c r="R1120" s="744" t="s">
        <v>7</v>
      </c>
      <c r="S1120" s="744"/>
      <c r="T1120" s="742" t="s">
        <v>8</v>
      </c>
      <c r="U1120" s="743"/>
      <c r="V1120" s="744" t="s">
        <v>9</v>
      </c>
      <c r="W1120" s="744"/>
      <c r="X1120" s="742" t="s">
        <v>10</v>
      </c>
      <c r="Y1120" s="743"/>
      <c r="Z1120" s="744" t="s">
        <v>11</v>
      </c>
      <c r="AA1120" s="744"/>
      <c r="AB1120" s="742" t="s">
        <v>12</v>
      </c>
      <c r="AC1120" s="743"/>
      <c r="AD1120" s="744" t="s">
        <v>13</v>
      </c>
      <c r="AE1120" s="744"/>
      <c r="AF1120" s="745" t="s">
        <v>20</v>
      </c>
      <c r="AG1120" s="745" t="s">
        <v>21</v>
      </c>
      <c r="AH1120" s="747" t="s">
        <v>27</v>
      </c>
    </row>
    <row r="1121" spans="1:34" s="97" customFormat="1" ht="42.75" customHeight="1" thickBot="1">
      <c r="A1121" s="801"/>
      <c r="B1121" s="803"/>
      <c r="C1121" s="805"/>
      <c r="D1121" s="803"/>
      <c r="E1121" s="803"/>
      <c r="F1121" s="805"/>
      <c r="G1121" s="807"/>
      <c r="H1121" s="26" t="s">
        <v>23</v>
      </c>
      <c r="I1121" s="27" t="s">
        <v>24</v>
      </c>
      <c r="J1121" s="26" t="s">
        <v>23</v>
      </c>
      <c r="K1121" s="27" t="s">
        <v>24</v>
      </c>
      <c r="L1121" s="26" t="s">
        <v>23</v>
      </c>
      <c r="M1121" s="27" t="s">
        <v>24</v>
      </c>
      <c r="N1121" s="26" t="s">
        <v>23</v>
      </c>
      <c r="O1121" s="27" t="s">
        <v>24</v>
      </c>
      <c r="P1121" s="26" t="s">
        <v>23</v>
      </c>
      <c r="Q1121" s="27" t="s">
        <v>24</v>
      </c>
      <c r="R1121" s="26" t="s">
        <v>23</v>
      </c>
      <c r="S1121" s="27" t="s">
        <v>24</v>
      </c>
      <c r="T1121" s="26" t="s">
        <v>23</v>
      </c>
      <c r="U1121" s="27" t="s">
        <v>24</v>
      </c>
      <c r="V1121" s="26" t="s">
        <v>23</v>
      </c>
      <c r="W1121" s="27" t="s">
        <v>24</v>
      </c>
      <c r="X1121" s="26" t="s">
        <v>23</v>
      </c>
      <c r="Y1121" s="27" t="s">
        <v>24</v>
      </c>
      <c r="Z1121" s="26" t="s">
        <v>23</v>
      </c>
      <c r="AA1121" s="27" t="s">
        <v>24</v>
      </c>
      <c r="AB1121" s="26" t="s">
        <v>23</v>
      </c>
      <c r="AC1121" s="27" t="s">
        <v>24</v>
      </c>
      <c r="AD1121" s="26" t="s">
        <v>23</v>
      </c>
      <c r="AE1121" s="27" t="s">
        <v>24</v>
      </c>
      <c r="AF1121" s="746" t="s">
        <v>23</v>
      </c>
      <c r="AG1121" s="746" t="s">
        <v>24</v>
      </c>
      <c r="AH1121" s="748"/>
    </row>
    <row r="1122" spans="1:34" s="97" customFormat="1" ht="80.25" customHeight="1" thickBot="1">
      <c r="A1122" s="779">
        <v>0.15</v>
      </c>
      <c r="B1122" s="558" t="s">
        <v>435</v>
      </c>
      <c r="C1122" s="287" t="s">
        <v>1362</v>
      </c>
      <c r="D1122" s="73">
        <v>0.3</v>
      </c>
      <c r="E1122" s="288" t="s">
        <v>1363</v>
      </c>
      <c r="F1122" s="289" t="s">
        <v>1228</v>
      </c>
      <c r="G1122" s="288" t="s">
        <v>1364</v>
      </c>
      <c r="H1122" s="458">
        <v>8.3299999999999999E-2</v>
      </c>
      <c r="I1122" s="459"/>
      <c r="J1122" s="453">
        <v>8.3299999999999999E-2</v>
      </c>
      <c r="K1122" s="459"/>
      <c r="L1122" s="453">
        <v>8.3299999999999999E-2</v>
      </c>
      <c r="M1122" s="459"/>
      <c r="N1122" s="453">
        <v>8.3299999999999999E-2</v>
      </c>
      <c r="O1122" s="454"/>
      <c r="P1122" s="453">
        <v>8.3299999999999999E-2</v>
      </c>
      <c r="Q1122" s="454"/>
      <c r="R1122" s="453">
        <v>8.3299999999999999E-2</v>
      </c>
      <c r="S1122" s="459"/>
      <c r="T1122" s="453">
        <v>8.3299999999999999E-2</v>
      </c>
      <c r="U1122" s="459"/>
      <c r="V1122" s="453">
        <v>8.3299999999999999E-2</v>
      </c>
      <c r="W1122" s="459"/>
      <c r="X1122" s="453">
        <v>8.3299999999999999E-2</v>
      </c>
      <c r="Y1122" s="459"/>
      <c r="Z1122" s="453">
        <v>8.3299999999999999E-2</v>
      </c>
      <c r="AA1122" s="459"/>
      <c r="AB1122" s="453">
        <v>8.3299999999999999E-2</v>
      </c>
      <c r="AC1122" s="459"/>
      <c r="AD1122" s="453">
        <v>8.3299999999999999E-2</v>
      </c>
      <c r="AE1122" s="459"/>
      <c r="AF1122" s="460">
        <f t="shared" ref="AF1122:AF1128" si="133">+H1122+J1122+L1122+N1122+P1122+R1122+T1122+V1122+X1122+Z1122+AB1122+AD1122</f>
        <v>0.99960000000000016</v>
      </c>
      <c r="AG1122" s="461">
        <v>0</v>
      </c>
      <c r="AH1122" s="691"/>
    </row>
    <row r="1123" spans="1:34" s="97" customFormat="1" ht="80.25" customHeight="1" thickBot="1">
      <c r="A1123" s="780"/>
      <c r="B1123" s="293" t="s">
        <v>436</v>
      </c>
      <c r="C1123" s="294" t="s">
        <v>1365</v>
      </c>
      <c r="D1123" s="560">
        <v>0.2</v>
      </c>
      <c r="E1123" s="295" t="s">
        <v>1366</v>
      </c>
      <c r="F1123" s="296" t="s">
        <v>1233</v>
      </c>
      <c r="G1123" s="295" t="s">
        <v>1367</v>
      </c>
      <c r="H1123" s="458">
        <v>8.3000000000000004E-2</v>
      </c>
      <c r="I1123" s="459"/>
      <c r="J1123" s="453">
        <v>8.3000000000000004E-2</v>
      </c>
      <c r="K1123" s="459"/>
      <c r="L1123" s="453">
        <v>8.3299999999999999E-2</v>
      </c>
      <c r="M1123" s="459"/>
      <c r="N1123" s="453">
        <v>8.3299999999999999E-2</v>
      </c>
      <c r="O1123" s="454"/>
      <c r="P1123" s="453">
        <v>8.3299999999999999E-2</v>
      </c>
      <c r="Q1123" s="454"/>
      <c r="R1123" s="453">
        <v>8.3299999999999999E-2</v>
      </c>
      <c r="S1123" s="459"/>
      <c r="T1123" s="453">
        <v>8.3299999999999999E-2</v>
      </c>
      <c r="U1123" s="459"/>
      <c r="V1123" s="453">
        <v>8.3299999999999999E-2</v>
      </c>
      <c r="W1123" s="459"/>
      <c r="X1123" s="453">
        <v>8.3299999999999999E-2</v>
      </c>
      <c r="Y1123" s="459"/>
      <c r="Z1123" s="453">
        <v>8.3299999999999999E-2</v>
      </c>
      <c r="AA1123" s="459"/>
      <c r="AB1123" s="453">
        <v>8.3299999999999999E-2</v>
      </c>
      <c r="AC1123" s="459"/>
      <c r="AD1123" s="453">
        <v>8.3299999999999999E-2</v>
      </c>
      <c r="AE1123" s="459"/>
      <c r="AF1123" s="460">
        <f t="shared" si="133"/>
        <v>0.99900000000000022</v>
      </c>
      <c r="AG1123" s="461">
        <v>0</v>
      </c>
      <c r="AH1123" s="691"/>
    </row>
    <row r="1124" spans="1:34" s="97" customFormat="1" ht="80.25" customHeight="1" thickBot="1">
      <c r="A1124" s="780"/>
      <c r="B1124" s="293" t="s">
        <v>437</v>
      </c>
      <c r="C1124" s="294" t="s">
        <v>1368</v>
      </c>
      <c r="D1124" s="68">
        <v>0.1</v>
      </c>
      <c r="E1124" s="295" t="s">
        <v>1369</v>
      </c>
      <c r="F1124" s="296" t="s">
        <v>1238</v>
      </c>
      <c r="G1124" s="295" t="s">
        <v>1370</v>
      </c>
      <c r="H1124" s="458">
        <v>8.3000000000000004E-2</v>
      </c>
      <c r="I1124" s="459"/>
      <c r="J1124" s="453">
        <v>8.3000000000000004E-2</v>
      </c>
      <c r="K1124" s="459"/>
      <c r="L1124" s="453">
        <v>8.3299999999999999E-2</v>
      </c>
      <c r="M1124" s="459"/>
      <c r="N1124" s="453">
        <v>8.3299999999999999E-2</v>
      </c>
      <c r="O1124" s="454"/>
      <c r="P1124" s="453">
        <v>8.3299999999999999E-2</v>
      </c>
      <c r="Q1124" s="454"/>
      <c r="R1124" s="453">
        <v>8.3299999999999999E-2</v>
      </c>
      <c r="S1124" s="459"/>
      <c r="T1124" s="453">
        <v>8.3299999999999999E-2</v>
      </c>
      <c r="U1124" s="459"/>
      <c r="V1124" s="453">
        <v>8.3299999999999999E-2</v>
      </c>
      <c r="W1124" s="459"/>
      <c r="X1124" s="453">
        <v>8.3299999999999999E-2</v>
      </c>
      <c r="Y1124" s="459"/>
      <c r="Z1124" s="453">
        <v>8.3299999999999999E-2</v>
      </c>
      <c r="AA1124" s="459"/>
      <c r="AB1124" s="453">
        <v>8.3299999999999999E-2</v>
      </c>
      <c r="AC1124" s="459"/>
      <c r="AD1124" s="453">
        <v>8.3299999999999999E-2</v>
      </c>
      <c r="AE1124" s="459"/>
      <c r="AF1124" s="460">
        <f t="shared" si="133"/>
        <v>0.99900000000000022</v>
      </c>
      <c r="AG1124" s="461">
        <v>0</v>
      </c>
      <c r="AH1124" s="691"/>
    </row>
    <row r="1125" spans="1:34" s="97" customFormat="1" ht="80.25" customHeight="1" thickBot="1">
      <c r="A1125" s="780"/>
      <c r="B1125" s="558" t="s">
        <v>438</v>
      </c>
      <c r="C1125" s="287" t="s">
        <v>1371</v>
      </c>
      <c r="D1125" s="73">
        <v>0.1</v>
      </c>
      <c r="E1125" s="288" t="s">
        <v>1372</v>
      </c>
      <c r="F1125" s="289" t="s">
        <v>1228</v>
      </c>
      <c r="G1125" s="288" t="s">
        <v>1373</v>
      </c>
      <c r="H1125" s="458">
        <v>8.3299999999999999E-2</v>
      </c>
      <c r="I1125" s="459"/>
      <c r="J1125" s="453">
        <v>8.3299999999999999E-2</v>
      </c>
      <c r="K1125" s="459"/>
      <c r="L1125" s="453">
        <v>8.3299999999999999E-2</v>
      </c>
      <c r="M1125" s="459"/>
      <c r="N1125" s="453">
        <v>8.3299999999999999E-2</v>
      </c>
      <c r="O1125" s="454"/>
      <c r="P1125" s="453">
        <v>8.3299999999999999E-2</v>
      </c>
      <c r="Q1125" s="454"/>
      <c r="R1125" s="453">
        <v>8.3299999999999999E-2</v>
      </c>
      <c r="S1125" s="459"/>
      <c r="T1125" s="453">
        <v>8.3299999999999999E-2</v>
      </c>
      <c r="U1125" s="459"/>
      <c r="V1125" s="453">
        <v>8.3299999999999999E-2</v>
      </c>
      <c r="W1125" s="459"/>
      <c r="X1125" s="453">
        <v>8.3299999999999999E-2</v>
      </c>
      <c r="Y1125" s="459"/>
      <c r="Z1125" s="453">
        <v>8.3299999999999999E-2</v>
      </c>
      <c r="AA1125" s="459"/>
      <c r="AB1125" s="453">
        <v>8.3299999999999999E-2</v>
      </c>
      <c r="AC1125" s="459"/>
      <c r="AD1125" s="453">
        <v>8.3299999999999999E-2</v>
      </c>
      <c r="AE1125" s="459"/>
      <c r="AF1125" s="460">
        <f t="shared" si="133"/>
        <v>0.99960000000000016</v>
      </c>
      <c r="AG1125" s="461">
        <v>0</v>
      </c>
      <c r="AH1125" s="691"/>
    </row>
    <row r="1126" spans="1:34" s="97" customFormat="1" ht="80.25" customHeight="1" thickBot="1">
      <c r="A1126" s="780"/>
      <c r="B1126" s="293" t="s">
        <v>448</v>
      </c>
      <c r="C1126" s="294" t="s">
        <v>1374</v>
      </c>
      <c r="D1126" s="560">
        <v>0.1</v>
      </c>
      <c r="E1126" s="295" t="s">
        <v>1375</v>
      </c>
      <c r="F1126" s="296" t="s">
        <v>1247</v>
      </c>
      <c r="G1126" s="295" t="s">
        <v>1376</v>
      </c>
      <c r="H1126" s="458">
        <v>8.3299999999999999E-2</v>
      </c>
      <c r="I1126" s="459"/>
      <c r="J1126" s="453">
        <v>8.3299999999999999E-2</v>
      </c>
      <c r="K1126" s="459"/>
      <c r="L1126" s="453">
        <v>8.3299999999999999E-2</v>
      </c>
      <c r="M1126" s="459"/>
      <c r="N1126" s="453">
        <v>8.3299999999999999E-2</v>
      </c>
      <c r="O1126" s="454"/>
      <c r="P1126" s="453">
        <v>8.3299999999999999E-2</v>
      </c>
      <c r="Q1126" s="454"/>
      <c r="R1126" s="453">
        <v>8.3299999999999999E-2</v>
      </c>
      <c r="S1126" s="459"/>
      <c r="T1126" s="453">
        <v>8.3299999999999999E-2</v>
      </c>
      <c r="U1126" s="459"/>
      <c r="V1126" s="453">
        <v>8.3299999999999999E-2</v>
      </c>
      <c r="W1126" s="459"/>
      <c r="X1126" s="453">
        <v>8.3299999999999999E-2</v>
      </c>
      <c r="Y1126" s="459"/>
      <c r="Z1126" s="453">
        <v>8.3299999999999999E-2</v>
      </c>
      <c r="AA1126" s="459"/>
      <c r="AB1126" s="453">
        <v>8.3299999999999999E-2</v>
      </c>
      <c r="AC1126" s="459"/>
      <c r="AD1126" s="453">
        <v>8.3299999999999999E-2</v>
      </c>
      <c r="AE1126" s="459"/>
      <c r="AF1126" s="460">
        <f t="shared" si="133"/>
        <v>0.99960000000000016</v>
      </c>
      <c r="AG1126" s="461">
        <v>0</v>
      </c>
      <c r="AH1126" s="691"/>
    </row>
    <row r="1127" spans="1:34" s="97" customFormat="1" ht="80.25" customHeight="1" thickBot="1">
      <c r="A1127" s="780"/>
      <c r="B1127" s="293" t="s">
        <v>449</v>
      </c>
      <c r="C1127" s="294" t="s">
        <v>1365</v>
      </c>
      <c r="D1127" s="68">
        <v>0.1</v>
      </c>
      <c r="E1127" s="295" t="s">
        <v>1377</v>
      </c>
      <c r="F1127" s="296" t="s">
        <v>1247</v>
      </c>
      <c r="G1127" s="295" t="s">
        <v>1366</v>
      </c>
      <c r="H1127" s="458">
        <v>8.3299999999999999E-2</v>
      </c>
      <c r="I1127" s="459"/>
      <c r="J1127" s="453">
        <v>8.3299999999999999E-2</v>
      </c>
      <c r="K1127" s="459"/>
      <c r="L1127" s="453">
        <v>8.3299999999999999E-2</v>
      </c>
      <c r="M1127" s="459"/>
      <c r="N1127" s="453">
        <v>8.3299999999999999E-2</v>
      </c>
      <c r="O1127" s="454"/>
      <c r="P1127" s="453">
        <v>8.3299999999999999E-2</v>
      </c>
      <c r="Q1127" s="454"/>
      <c r="R1127" s="453">
        <v>8.3299999999999999E-2</v>
      </c>
      <c r="S1127" s="459"/>
      <c r="T1127" s="453">
        <v>8.3299999999999999E-2</v>
      </c>
      <c r="U1127" s="459"/>
      <c r="V1127" s="453">
        <v>8.3299999999999999E-2</v>
      </c>
      <c r="W1127" s="459"/>
      <c r="X1127" s="453">
        <v>8.3299999999999999E-2</v>
      </c>
      <c r="Y1127" s="459"/>
      <c r="Z1127" s="453">
        <v>8.3299999999999999E-2</v>
      </c>
      <c r="AA1127" s="459"/>
      <c r="AB1127" s="453">
        <v>8.3299999999999999E-2</v>
      </c>
      <c r="AC1127" s="459"/>
      <c r="AD1127" s="453">
        <v>8.3299999999999999E-2</v>
      </c>
      <c r="AE1127" s="459"/>
      <c r="AF1127" s="460">
        <v>1</v>
      </c>
      <c r="AG1127" s="461">
        <v>0</v>
      </c>
      <c r="AH1127" s="691"/>
    </row>
    <row r="1128" spans="1:34" s="97" customFormat="1" ht="80.25" customHeight="1">
      <c r="A1128" s="781"/>
      <c r="B1128" s="558" t="s">
        <v>450</v>
      </c>
      <c r="C1128" s="287" t="s">
        <v>1378</v>
      </c>
      <c r="D1128" s="73">
        <v>0.1</v>
      </c>
      <c r="E1128" s="288" t="s">
        <v>1379</v>
      </c>
      <c r="F1128" s="289" t="s">
        <v>1380</v>
      </c>
      <c r="G1128" s="288" t="s">
        <v>1381</v>
      </c>
      <c r="H1128" s="458"/>
      <c r="I1128" s="459"/>
      <c r="J1128" s="453"/>
      <c r="K1128" s="459"/>
      <c r="L1128" s="453"/>
      <c r="M1128" s="459"/>
      <c r="N1128" s="453"/>
      <c r="O1128" s="454"/>
      <c r="P1128" s="453"/>
      <c r="Q1128" s="454"/>
      <c r="R1128" s="453">
        <v>1</v>
      </c>
      <c r="S1128" s="459"/>
      <c r="T1128" s="453"/>
      <c r="U1128" s="459"/>
      <c r="V1128" s="453"/>
      <c r="W1128" s="459"/>
      <c r="X1128" s="453"/>
      <c r="Y1128" s="459"/>
      <c r="Z1128" s="453"/>
      <c r="AA1128" s="459"/>
      <c r="AB1128" s="453"/>
      <c r="AC1128" s="459"/>
      <c r="AD1128" s="453"/>
      <c r="AE1128" s="459"/>
      <c r="AF1128" s="460">
        <f t="shared" si="133"/>
        <v>1</v>
      </c>
      <c r="AG1128" s="461">
        <v>0</v>
      </c>
      <c r="AH1128" s="691"/>
    </row>
    <row r="1129" spans="1:34" s="92" customFormat="1" ht="44.25" customHeight="1" thickBot="1">
      <c r="A1129" s="23"/>
      <c r="B1129" s="99"/>
      <c r="C1129" s="99"/>
      <c r="D1129" s="23"/>
      <c r="E1129" s="99"/>
      <c r="F1129" s="476"/>
      <c r="G1129" s="99"/>
      <c r="H1129" s="19"/>
      <c r="I1129" s="19"/>
      <c r="J1129" s="19"/>
      <c r="K1129" s="19"/>
      <c r="L1129" s="19"/>
      <c r="M1129" s="19"/>
      <c r="N1129" s="19"/>
      <c r="O1129" s="19"/>
      <c r="P1129" s="19"/>
      <c r="Q1129" s="19"/>
      <c r="R1129" s="19"/>
      <c r="S1129" s="19"/>
      <c r="T1129" s="19"/>
      <c r="U1129" s="19"/>
      <c r="V1129" s="19"/>
      <c r="W1129" s="19"/>
      <c r="X1129" s="19"/>
      <c r="Y1129" s="19"/>
      <c r="Z1129" s="19"/>
      <c r="AA1129" s="19"/>
      <c r="AB1129" s="19"/>
      <c r="AC1129" s="19"/>
      <c r="AD1129" s="19"/>
      <c r="AE1129" s="19"/>
      <c r="AF1129" s="20"/>
      <c r="AG1129" s="20"/>
      <c r="AH1129" s="24"/>
    </row>
    <row r="1130" spans="1:34" s="92" customFormat="1" ht="34.9" customHeight="1">
      <c r="A1130" s="727" t="s">
        <v>189</v>
      </c>
      <c r="B1130" s="728"/>
      <c r="C1130" s="729"/>
      <c r="D1130" s="727" t="s">
        <v>523</v>
      </c>
      <c r="E1130" s="728"/>
      <c r="F1130" s="728"/>
      <c r="G1130" s="728"/>
      <c r="H1130" s="728"/>
      <c r="I1130" s="728"/>
      <c r="J1130" s="728"/>
      <c r="K1130" s="728"/>
      <c r="L1130" s="728"/>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c r="AH1130" s="673"/>
    </row>
    <row r="1131" spans="1:34" s="92" customFormat="1" ht="28.15" customHeight="1" thickBot="1">
      <c r="A1131" s="733" t="s">
        <v>22</v>
      </c>
      <c r="B1131" s="734"/>
      <c r="C1131" s="735"/>
      <c r="D1131" s="788" t="s">
        <v>1265</v>
      </c>
      <c r="E1131" s="789"/>
      <c r="F1131" s="789"/>
      <c r="G1131" s="789"/>
      <c r="H1131" s="789"/>
      <c r="I1131" s="789"/>
      <c r="J1131" s="789"/>
      <c r="K1131" s="789"/>
      <c r="L1131" s="789"/>
      <c r="M1131" s="789"/>
      <c r="N1131" s="789"/>
      <c r="O1131" s="789"/>
      <c r="P1131" s="789"/>
      <c r="Q1131" s="789"/>
      <c r="R1131" s="789"/>
      <c r="S1131" s="789"/>
      <c r="T1131" s="789"/>
      <c r="U1131" s="789"/>
      <c r="V1131" s="789"/>
      <c r="W1131" s="789"/>
      <c r="X1131" s="789"/>
      <c r="Y1131" s="789"/>
      <c r="Z1131" s="789"/>
      <c r="AA1131" s="789"/>
      <c r="AB1131" s="789"/>
      <c r="AC1131" s="789"/>
      <c r="AD1131" s="789"/>
      <c r="AE1131" s="789"/>
      <c r="AF1131" s="789"/>
      <c r="AG1131" s="789"/>
      <c r="AH1131" s="790"/>
    </row>
    <row r="1132" spans="1:34" s="92" customFormat="1" ht="50.45" customHeight="1" thickBot="1">
      <c r="A1132" s="737" t="s">
        <v>37</v>
      </c>
      <c r="B1132" s="737" t="s">
        <v>35</v>
      </c>
      <c r="C1132" s="738" t="s">
        <v>31</v>
      </c>
      <c r="D1132" s="738" t="s">
        <v>32</v>
      </c>
      <c r="E1132" s="738" t="s">
        <v>33</v>
      </c>
      <c r="F1132" s="740" t="s">
        <v>40</v>
      </c>
      <c r="G1132" s="738" t="s">
        <v>34</v>
      </c>
      <c r="H1132" s="742" t="s">
        <v>2</v>
      </c>
      <c r="I1132" s="743"/>
      <c r="J1132" s="744" t="s">
        <v>3</v>
      </c>
      <c r="K1132" s="744"/>
      <c r="L1132" s="742" t="s">
        <v>4</v>
      </c>
      <c r="M1132" s="743"/>
      <c r="N1132" s="744" t="s">
        <v>5</v>
      </c>
      <c r="O1132" s="744"/>
      <c r="P1132" s="742" t="s">
        <v>6</v>
      </c>
      <c r="Q1132" s="743"/>
      <c r="R1132" s="744" t="s">
        <v>7</v>
      </c>
      <c r="S1132" s="744"/>
      <c r="T1132" s="742" t="s">
        <v>8</v>
      </c>
      <c r="U1132" s="743"/>
      <c r="V1132" s="744" t="s">
        <v>9</v>
      </c>
      <c r="W1132" s="744"/>
      <c r="X1132" s="742" t="s">
        <v>10</v>
      </c>
      <c r="Y1132" s="743"/>
      <c r="Z1132" s="744" t="s">
        <v>11</v>
      </c>
      <c r="AA1132" s="744"/>
      <c r="AB1132" s="742" t="s">
        <v>12</v>
      </c>
      <c r="AC1132" s="743"/>
      <c r="AD1132" s="744" t="s">
        <v>13</v>
      </c>
      <c r="AE1132" s="744"/>
      <c r="AF1132" s="745" t="s">
        <v>20</v>
      </c>
      <c r="AG1132" s="745" t="s">
        <v>21</v>
      </c>
      <c r="AH1132" s="747" t="s">
        <v>27</v>
      </c>
    </row>
    <row r="1133" spans="1:34" s="92" customFormat="1" ht="40.9" customHeight="1" thickBot="1">
      <c r="A1133" s="737"/>
      <c r="B1133" s="737"/>
      <c r="C1133" s="739"/>
      <c r="D1133" s="739"/>
      <c r="E1133" s="739"/>
      <c r="F1133" s="741"/>
      <c r="G1133" s="739"/>
      <c r="H1133" s="26" t="s">
        <v>23</v>
      </c>
      <c r="I1133" s="27" t="s">
        <v>24</v>
      </c>
      <c r="J1133" s="26" t="s">
        <v>23</v>
      </c>
      <c r="K1133" s="27" t="s">
        <v>24</v>
      </c>
      <c r="L1133" s="26" t="s">
        <v>23</v>
      </c>
      <c r="M1133" s="27" t="s">
        <v>24</v>
      </c>
      <c r="N1133" s="26" t="s">
        <v>23</v>
      </c>
      <c r="O1133" s="27" t="s">
        <v>24</v>
      </c>
      <c r="P1133" s="26" t="s">
        <v>23</v>
      </c>
      <c r="Q1133" s="27" t="s">
        <v>24</v>
      </c>
      <c r="R1133" s="26" t="s">
        <v>23</v>
      </c>
      <c r="S1133" s="27" t="s">
        <v>24</v>
      </c>
      <c r="T1133" s="26" t="s">
        <v>23</v>
      </c>
      <c r="U1133" s="27" t="s">
        <v>24</v>
      </c>
      <c r="V1133" s="26" t="s">
        <v>23</v>
      </c>
      <c r="W1133" s="27" t="s">
        <v>24</v>
      </c>
      <c r="X1133" s="26" t="s">
        <v>23</v>
      </c>
      <c r="Y1133" s="27" t="s">
        <v>24</v>
      </c>
      <c r="Z1133" s="26" t="s">
        <v>23</v>
      </c>
      <c r="AA1133" s="27" t="s">
        <v>24</v>
      </c>
      <c r="AB1133" s="26" t="s">
        <v>23</v>
      </c>
      <c r="AC1133" s="27" t="s">
        <v>24</v>
      </c>
      <c r="AD1133" s="26" t="s">
        <v>23</v>
      </c>
      <c r="AE1133" s="27" t="s">
        <v>24</v>
      </c>
      <c r="AF1133" s="746"/>
      <c r="AG1133" s="746"/>
      <c r="AH1133" s="748"/>
    </row>
    <row r="1134" spans="1:34" s="92" customFormat="1" ht="102" customHeight="1">
      <c r="A1134" s="929">
        <v>0.15</v>
      </c>
      <c r="B1134" s="496" t="s">
        <v>435</v>
      </c>
      <c r="C1134" s="287" t="s">
        <v>524</v>
      </c>
      <c r="D1134" s="73">
        <v>33.299999999999997</v>
      </c>
      <c r="E1134" s="288" t="s">
        <v>525</v>
      </c>
      <c r="F1134" s="289" t="s">
        <v>526</v>
      </c>
      <c r="G1134" s="288" t="s">
        <v>527</v>
      </c>
      <c r="H1134" s="290">
        <v>0.16666666666666669</v>
      </c>
      <c r="I1134" s="291"/>
      <c r="J1134" s="290">
        <v>0.16666666666666669</v>
      </c>
      <c r="K1134" s="291"/>
      <c r="L1134" s="290">
        <v>0.16666666666666669</v>
      </c>
      <c r="M1134" s="291"/>
      <c r="N1134" s="290">
        <v>0.16666666666666669</v>
      </c>
      <c r="O1134" s="291"/>
      <c r="P1134" s="290">
        <v>0.16666666666666669</v>
      </c>
      <c r="Q1134" s="291"/>
      <c r="R1134" s="290">
        <v>0.16666666666666669</v>
      </c>
      <c r="S1134" s="291"/>
      <c r="T1134" s="290"/>
      <c r="U1134" s="291"/>
      <c r="V1134" s="290"/>
      <c r="W1134" s="291"/>
      <c r="X1134" s="290"/>
      <c r="Y1134" s="291"/>
      <c r="Z1134" s="290"/>
      <c r="AA1134" s="292"/>
      <c r="AB1134" s="290"/>
      <c r="AC1134" s="291"/>
      <c r="AD1134" s="290"/>
      <c r="AE1134" s="292"/>
      <c r="AF1134" s="81">
        <f>SUM(H1134+J1134+L1134+N1134+P1134+R1134+T1134+V1134+X1134+Z1134+AB1134+AD1134)</f>
        <v>1.0000000000000002</v>
      </c>
      <c r="AG1134" s="59">
        <f t="shared" ref="AG1134:AG1136" si="134">+I1134+K1134+M1134+O1134+Q1134+S1134+U1134+W1134+Y1134+AA1134+AC1134+AE1134</f>
        <v>0</v>
      </c>
      <c r="AH1134" s="290"/>
    </row>
    <row r="1135" spans="1:34" s="92" customFormat="1" ht="102" customHeight="1">
      <c r="A1135" s="930"/>
      <c r="B1135" s="293" t="s">
        <v>436</v>
      </c>
      <c r="C1135" s="294" t="s">
        <v>528</v>
      </c>
      <c r="D1135" s="396">
        <v>33.299999999999997</v>
      </c>
      <c r="E1135" s="295" t="s">
        <v>529</v>
      </c>
      <c r="F1135" s="296" t="s">
        <v>526</v>
      </c>
      <c r="G1135" s="295" t="s">
        <v>530</v>
      </c>
      <c r="H1135" s="290"/>
      <c r="I1135" s="291"/>
      <c r="J1135" s="290"/>
      <c r="K1135" s="291"/>
      <c r="L1135" s="290"/>
      <c r="M1135" s="291"/>
      <c r="N1135" s="290">
        <v>0.25</v>
      </c>
      <c r="O1135" s="291"/>
      <c r="P1135" s="290"/>
      <c r="Q1135" s="291"/>
      <c r="R1135" s="290"/>
      <c r="S1135" s="291"/>
      <c r="T1135" s="290">
        <v>0.25</v>
      </c>
      <c r="U1135" s="291"/>
      <c r="V1135" s="290"/>
      <c r="W1135" s="291"/>
      <c r="X1135" s="290"/>
      <c r="Y1135" s="291"/>
      <c r="Z1135" s="290">
        <v>0.25</v>
      </c>
      <c r="AA1135" s="292"/>
      <c r="AB1135" s="290"/>
      <c r="AC1135" s="291"/>
      <c r="AD1135" s="290">
        <v>0.25</v>
      </c>
      <c r="AE1135" s="292"/>
      <c r="AF1135" s="81">
        <f>SUM(H1135+J1135+L1135+N1135+P1135+R1135+T1135+V1135+X1135+Z1135+AB1135+AD1135)</f>
        <v>1</v>
      </c>
      <c r="AG1135" s="59">
        <f t="shared" si="134"/>
        <v>0</v>
      </c>
      <c r="AH1135" s="290"/>
    </row>
    <row r="1136" spans="1:34" s="92" customFormat="1" ht="102" customHeight="1" thickBot="1">
      <c r="A1136" s="931"/>
      <c r="B1136" s="293" t="s">
        <v>437</v>
      </c>
      <c r="C1136" s="294" t="s">
        <v>537</v>
      </c>
      <c r="D1136" s="68">
        <v>33.299999999999997</v>
      </c>
      <c r="E1136" s="295" t="s">
        <v>538</v>
      </c>
      <c r="F1136" s="296" t="s">
        <v>526</v>
      </c>
      <c r="G1136" s="295" t="s">
        <v>539</v>
      </c>
      <c r="H1136" s="290"/>
      <c r="I1136" s="291"/>
      <c r="J1136" s="290"/>
      <c r="K1136" s="291"/>
      <c r="L1136" s="290"/>
      <c r="M1136" s="291"/>
      <c r="N1136" s="290">
        <v>0.25</v>
      </c>
      <c r="O1136" s="291"/>
      <c r="P1136" s="290"/>
      <c r="Q1136" s="291"/>
      <c r="R1136" s="290"/>
      <c r="S1136" s="291"/>
      <c r="T1136" s="290">
        <v>0.25</v>
      </c>
      <c r="U1136" s="291"/>
      <c r="V1136" s="290"/>
      <c r="W1136" s="291"/>
      <c r="X1136" s="290"/>
      <c r="Y1136" s="291"/>
      <c r="Z1136" s="290">
        <v>0.25</v>
      </c>
      <c r="AA1136" s="292"/>
      <c r="AB1136" s="290"/>
      <c r="AC1136" s="291"/>
      <c r="AD1136" s="290">
        <v>0.25</v>
      </c>
      <c r="AE1136" s="292"/>
      <c r="AF1136" s="81">
        <f t="shared" ref="AF1136" si="135">+H1136+J1136+L1136+N1136+P1136+R1136+T1136+V1136+X1136+Z1136+AB1136+AD1136</f>
        <v>1</v>
      </c>
      <c r="AG1136" s="59">
        <f t="shared" si="134"/>
        <v>0</v>
      </c>
      <c r="AH1136" s="290"/>
    </row>
    <row r="1139" spans="1:34" ht="13.5" thickBot="1"/>
    <row r="1140" spans="1:34" s="597" customFormat="1" ht="34.9" customHeight="1">
      <c r="A1140" s="797" t="s">
        <v>195</v>
      </c>
      <c r="B1140" s="798"/>
      <c r="C1140" s="799"/>
      <c r="D1140" s="797" t="s">
        <v>1004</v>
      </c>
      <c r="E1140" s="798"/>
      <c r="F1140" s="798"/>
      <c r="G1140" s="798"/>
      <c r="H1140" s="798"/>
      <c r="I1140" s="798"/>
      <c r="J1140" s="798"/>
      <c r="K1140" s="798"/>
      <c r="L1140" s="798"/>
      <c r="M1140" s="798"/>
      <c r="N1140" s="798"/>
      <c r="O1140" s="798"/>
      <c r="P1140" s="798"/>
      <c r="Q1140" s="798"/>
      <c r="R1140" s="798"/>
      <c r="S1140" s="798"/>
      <c r="T1140" s="798"/>
      <c r="U1140" s="798"/>
      <c r="V1140" s="798"/>
      <c r="W1140" s="798"/>
      <c r="X1140" s="798"/>
      <c r="Y1140" s="798"/>
      <c r="Z1140" s="798"/>
      <c r="AA1140" s="798"/>
      <c r="AB1140" s="798"/>
      <c r="AC1140" s="798"/>
      <c r="AD1140" s="798"/>
      <c r="AE1140" s="798"/>
      <c r="AF1140" s="798"/>
      <c r="AG1140" s="798"/>
      <c r="AH1140" s="673"/>
    </row>
    <row r="1141" spans="1:34" ht="13.5" thickBot="1">
      <c r="A1141" s="782" t="s">
        <v>1005</v>
      </c>
      <c r="B1141" s="783"/>
      <c r="C1141" s="784"/>
      <c r="D1141" s="906" t="s">
        <v>1265</v>
      </c>
      <c r="E1141" s="907"/>
      <c r="F1141" s="907"/>
      <c r="G1141" s="907"/>
      <c r="H1141" s="907"/>
      <c r="I1141" s="907"/>
      <c r="J1141" s="907"/>
      <c r="K1141" s="907"/>
      <c r="L1141" s="907"/>
      <c r="M1141" s="907"/>
      <c r="N1141" s="907"/>
      <c r="O1141" s="907"/>
      <c r="P1141" s="907"/>
      <c r="Q1141" s="907"/>
      <c r="R1141" s="907"/>
      <c r="S1141" s="907"/>
      <c r="T1141" s="907"/>
      <c r="U1141" s="907"/>
      <c r="V1141" s="907"/>
      <c r="W1141" s="907"/>
      <c r="X1141" s="907"/>
      <c r="Y1141" s="907"/>
      <c r="Z1141" s="907"/>
      <c r="AA1141" s="907"/>
      <c r="AB1141" s="907"/>
      <c r="AC1141" s="907"/>
      <c r="AD1141" s="907"/>
      <c r="AE1141" s="907"/>
      <c r="AF1141" s="907"/>
      <c r="AG1141" s="907"/>
      <c r="AH1141" s="908"/>
    </row>
    <row r="1142" spans="1:34" ht="13.5" thickBot="1">
      <c r="A1142" s="800" t="s">
        <v>37</v>
      </c>
      <c r="B1142" s="802" t="s">
        <v>35</v>
      </c>
      <c r="C1142" s="804" t="s">
        <v>31</v>
      </c>
      <c r="D1142" s="802" t="s">
        <v>38</v>
      </c>
      <c r="E1142" s="802" t="s">
        <v>33</v>
      </c>
      <c r="F1142" s="804" t="s">
        <v>40</v>
      </c>
      <c r="G1142" s="806" t="s">
        <v>34</v>
      </c>
      <c r="H1142" s="742" t="s">
        <v>2</v>
      </c>
      <c r="I1142" s="743"/>
      <c r="J1142" s="744" t="s">
        <v>3</v>
      </c>
      <c r="K1142" s="744"/>
      <c r="L1142" s="742" t="s">
        <v>4</v>
      </c>
      <c r="M1142" s="743"/>
      <c r="N1142" s="744" t="s">
        <v>5</v>
      </c>
      <c r="O1142" s="744"/>
      <c r="P1142" s="742" t="s">
        <v>6</v>
      </c>
      <c r="Q1142" s="743"/>
      <c r="R1142" s="744" t="s">
        <v>7</v>
      </c>
      <c r="S1142" s="744"/>
      <c r="T1142" s="742" t="s">
        <v>8</v>
      </c>
      <c r="U1142" s="743"/>
      <c r="V1142" s="744" t="s">
        <v>9</v>
      </c>
      <c r="W1142" s="744"/>
      <c r="X1142" s="742" t="s">
        <v>10</v>
      </c>
      <c r="Y1142" s="743"/>
      <c r="Z1142" s="744" t="s">
        <v>11</v>
      </c>
      <c r="AA1142" s="744"/>
      <c r="AB1142" s="742" t="s">
        <v>12</v>
      </c>
      <c r="AC1142" s="743"/>
      <c r="AD1142" s="744" t="s">
        <v>13</v>
      </c>
      <c r="AE1142" s="744"/>
      <c r="AF1142" s="745" t="s">
        <v>20</v>
      </c>
      <c r="AG1142" s="745" t="s">
        <v>21</v>
      </c>
      <c r="AH1142" s="747" t="s">
        <v>27</v>
      </c>
    </row>
    <row r="1143" spans="1:34" ht="13.5" thickBot="1">
      <c r="A1143" s="801"/>
      <c r="B1143" s="803"/>
      <c r="C1143" s="805"/>
      <c r="D1143" s="803"/>
      <c r="E1143" s="803"/>
      <c r="F1143" s="805"/>
      <c r="G1143" s="807"/>
      <c r="H1143" s="26" t="s">
        <v>23</v>
      </c>
      <c r="I1143" s="27" t="s">
        <v>24</v>
      </c>
      <c r="J1143" s="26" t="s">
        <v>23</v>
      </c>
      <c r="K1143" s="27" t="s">
        <v>24</v>
      </c>
      <c r="L1143" s="26" t="s">
        <v>23</v>
      </c>
      <c r="M1143" s="27" t="s">
        <v>24</v>
      </c>
      <c r="N1143" s="26" t="s">
        <v>23</v>
      </c>
      <c r="O1143" s="27" t="s">
        <v>24</v>
      </c>
      <c r="P1143" s="26" t="s">
        <v>23</v>
      </c>
      <c r="Q1143" s="27" t="s">
        <v>24</v>
      </c>
      <c r="R1143" s="26" t="s">
        <v>23</v>
      </c>
      <c r="S1143" s="27" t="s">
        <v>24</v>
      </c>
      <c r="T1143" s="26" t="s">
        <v>23</v>
      </c>
      <c r="U1143" s="27" t="s">
        <v>24</v>
      </c>
      <c r="V1143" s="26" t="s">
        <v>23</v>
      </c>
      <c r="W1143" s="27" t="s">
        <v>24</v>
      </c>
      <c r="X1143" s="26" t="s">
        <v>23</v>
      </c>
      <c r="Y1143" s="27" t="s">
        <v>24</v>
      </c>
      <c r="Z1143" s="26" t="s">
        <v>23</v>
      </c>
      <c r="AA1143" s="27" t="s">
        <v>24</v>
      </c>
      <c r="AB1143" s="26" t="s">
        <v>23</v>
      </c>
      <c r="AC1143" s="27" t="s">
        <v>24</v>
      </c>
      <c r="AD1143" s="26" t="s">
        <v>23</v>
      </c>
      <c r="AE1143" s="27" t="s">
        <v>24</v>
      </c>
      <c r="AF1143" s="746" t="s">
        <v>23</v>
      </c>
      <c r="AG1143" s="746" t="s">
        <v>24</v>
      </c>
      <c r="AH1143" s="748"/>
    </row>
    <row r="1144" spans="1:34" ht="229.5">
      <c r="A1144" s="904">
        <v>0.15</v>
      </c>
      <c r="B1144" s="300" t="s">
        <v>451</v>
      </c>
      <c r="C1144" s="294" t="s">
        <v>1266</v>
      </c>
      <c r="D1144" s="483">
        <v>0.2</v>
      </c>
      <c r="E1144" s="295" t="s">
        <v>1267</v>
      </c>
      <c r="F1144" s="296" t="s">
        <v>1268</v>
      </c>
      <c r="G1144" s="500" t="s">
        <v>1269</v>
      </c>
      <c r="H1144" s="290"/>
      <c r="I1144" s="291"/>
      <c r="J1144" s="290">
        <v>1</v>
      </c>
      <c r="K1144" s="291"/>
      <c r="L1144" s="290"/>
      <c r="M1144" s="291"/>
      <c r="N1144" s="290"/>
      <c r="O1144" s="291"/>
      <c r="P1144" s="290"/>
      <c r="Q1144" s="291"/>
      <c r="R1144" s="290"/>
      <c r="S1144" s="291"/>
      <c r="T1144" s="290"/>
      <c r="U1144" s="291"/>
      <c r="V1144" s="290"/>
      <c r="W1144" s="291"/>
      <c r="X1144" s="290"/>
      <c r="Y1144" s="291"/>
      <c r="Z1144" s="290"/>
      <c r="AA1144" s="292"/>
      <c r="AB1144" s="290"/>
      <c r="AC1144" s="291"/>
      <c r="AD1144" s="290"/>
      <c r="AE1144" s="292"/>
      <c r="AF1144" s="81">
        <f t="shared" ref="AF1144:AF1151" si="136">SUM(H1144+J1144+L1144+N1144+P1144+R1144+T1144+V1144+X1144+Z1144+AB1144+AD1144)</f>
        <v>1</v>
      </c>
      <c r="AG1144" s="59">
        <f t="shared" ref="AG1144:AG1151" si="137">+I1144+K1144+M1144+O1144+Q1144+S1144+U1144+W1144+Y1144+AA1144+AE1144</f>
        <v>0</v>
      </c>
      <c r="AH1144" s="290"/>
    </row>
    <row r="1145" spans="1:34" ht="114.75">
      <c r="A1145" s="904"/>
      <c r="B1145" s="296" t="s">
        <v>439</v>
      </c>
      <c r="C1145" s="294" t="s">
        <v>1270</v>
      </c>
      <c r="D1145" s="483">
        <v>0.1</v>
      </c>
      <c r="E1145" s="295" t="s">
        <v>1271</v>
      </c>
      <c r="F1145" s="296" t="s">
        <v>1268</v>
      </c>
      <c r="G1145" s="500" t="s">
        <v>1272</v>
      </c>
      <c r="H1145" s="290">
        <v>8.3299999999999999E-2</v>
      </c>
      <c r="I1145" s="291"/>
      <c r="J1145" s="290">
        <v>8.3299999999999999E-2</v>
      </c>
      <c r="K1145" s="291"/>
      <c r="L1145" s="290">
        <v>8.3299999999999999E-2</v>
      </c>
      <c r="M1145" s="291"/>
      <c r="N1145" s="290">
        <v>8.3299999999999999E-2</v>
      </c>
      <c r="O1145" s="291"/>
      <c r="P1145" s="290">
        <v>8.3299999999999999E-2</v>
      </c>
      <c r="Q1145" s="291"/>
      <c r="R1145" s="290">
        <v>8.3299999999999999E-2</v>
      </c>
      <c r="S1145" s="291"/>
      <c r="T1145" s="290">
        <v>8.3299999999999999E-2</v>
      </c>
      <c r="U1145" s="291"/>
      <c r="V1145" s="290">
        <v>8.3299999999999999E-2</v>
      </c>
      <c r="W1145" s="291"/>
      <c r="X1145" s="290">
        <v>8.3299999999999999E-2</v>
      </c>
      <c r="Y1145" s="291"/>
      <c r="Z1145" s="290">
        <v>8.3299999999999999E-2</v>
      </c>
      <c r="AA1145" s="292"/>
      <c r="AB1145" s="290">
        <v>8.3299999999999999E-2</v>
      </c>
      <c r="AC1145" s="291"/>
      <c r="AD1145" s="290">
        <v>8.3299999999999999E-2</v>
      </c>
      <c r="AE1145" s="292"/>
      <c r="AF1145" s="81">
        <f t="shared" si="136"/>
        <v>0.99960000000000016</v>
      </c>
      <c r="AG1145" s="59">
        <f t="shared" si="137"/>
        <v>0</v>
      </c>
      <c r="AH1145" s="290"/>
    </row>
    <row r="1146" spans="1:34" ht="178.5">
      <c r="A1146" s="904"/>
      <c r="B1146" s="300" t="s">
        <v>440</v>
      </c>
      <c r="C1146" s="294" t="s">
        <v>1273</v>
      </c>
      <c r="D1146" s="483">
        <v>0.1</v>
      </c>
      <c r="E1146" s="295" t="s">
        <v>1274</v>
      </c>
      <c r="F1146" s="296" t="s">
        <v>1268</v>
      </c>
      <c r="G1146" s="500" t="s">
        <v>1275</v>
      </c>
      <c r="H1146" s="290">
        <v>0.25</v>
      </c>
      <c r="I1146" s="291"/>
      <c r="J1146" s="290"/>
      <c r="K1146" s="291"/>
      <c r="L1146" s="290"/>
      <c r="M1146" s="291"/>
      <c r="N1146" s="290">
        <v>0.25</v>
      </c>
      <c r="O1146" s="291"/>
      <c r="P1146" s="290"/>
      <c r="Q1146" s="291"/>
      <c r="R1146" s="290"/>
      <c r="S1146" s="291"/>
      <c r="T1146" s="290">
        <v>0.25</v>
      </c>
      <c r="U1146" s="291"/>
      <c r="V1146" s="290"/>
      <c r="W1146" s="291"/>
      <c r="X1146" s="290"/>
      <c r="Y1146" s="291"/>
      <c r="Z1146" s="290">
        <v>0.25</v>
      </c>
      <c r="AA1146" s="292"/>
      <c r="AB1146" s="290"/>
      <c r="AC1146" s="291"/>
      <c r="AD1146" s="290"/>
      <c r="AE1146" s="292"/>
      <c r="AF1146" s="81">
        <f t="shared" si="136"/>
        <v>1</v>
      </c>
      <c r="AG1146" s="59">
        <f t="shared" si="137"/>
        <v>0</v>
      </c>
      <c r="AH1146" s="290"/>
    </row>
    <row r="1147" spans="1:34" ht="153">
      <c r="A1147" s="904"/>
      <c r="B1147" s="296" t="s">
        <v>441</v>
      </c>
      <c r="C1147" s="294" t="s">
        <v>1276</v>
      </c>
      <c r="D1147" s="574">
        <v>0.1</v>
      </c>
      <c r="E1147" s="295" t="s">
        <v>1274</v>
      </c>
      <c r="F1147" s="296" t="s">
        <v>526</v>
      </c>
      <c r="G1147" s="500" t="s">
        <v>1277</v>
      </c>
      <c r="H1147" s="290">
        <v>0.25</v>
      </c>
      <c r="I1147" s="291"/>
      <c r="J1147" s="290"/>
      <c r="K1147" s="291"/>
      <c r="L1147" s="290"/>
      <c r="M1147" s="291"/>
      <c r="N1147" s="290">
        <v>0.25</v>
      </c>
      <c r="O1147" s="291"/>
      <c r="P1147" s="290"/>
      <c r="Q1147" s="291"/>
      <c r="R1147" s="290"/>
      <c r="S1147" s="291"/>
      <c r="T1147" s="290">
        <v>0.25</v>
      </c>
      <c r="U1147" s="291"/>
      <c r="V1147" s="290"/>
      <c r="W1147" s="291"/>
      <c r="X1147" s="290"/>
      <c r="Y1147" s="291"/>
      <c r="Z1147" s="290">
        <v>0.25</v>
      </c>
      <c r="AA1147" s="292"/>
      <c r="AB1147" s="290"/>
      <c r="AC1147" s="291"/>
      <c r="AD1147" s="290"/>
      <c r="AE1147" s="292"/>
      <c r="AF1147" s="81">
        <f t="shared" si="136"/>
        <v>1</v>
      </c>
      <c r="AG1147" s="59">
        <f t="shared" si="137"/>
        <v>0</v>
      </c>
      <c r="AH1147" s="290"/>
    </row>
    <row r="1148" spans="1:34" ht="165.75">
      <c r="A1148" s="904"/>
      <c r="B1148" s="300" t="s">
        <v>664</v>
      </c>
      <c r="C1148" s="294" t="s">
        <v>1278</v>
      </c>
      <c r="D1148" s="574">
        <v>0.1</v>
      </c>
      <c r="E1148" s="295" t="s">
        <v>1279</v>
      </c>
      <c r="F1148" s="296" t="s">
        <v>1268</v>
      </c>
      <c r="G1148" s="500" t="s">
        <v>1280</v>
      </c>
      <c r="H1148" s="290">
        <v>0.25</v>
      </c>
      <c r="I1148" s="291"/>
      <c r="J1148" s="290"/>
      <c r="K1148" s="291"/>
      <c r="L1148" s="290"/>
      <c r="M1148" s="291"/>
      <c r="N1148" s="290">
        <v>0.25</v>
      </c>
      <c r="O1148" s="291"/>
      <c r="P1148" s="290"/>
      <c r="Q1148" s="291"/>
      <c r="R1148" s="290"/>
      <c r="S1148" s="291"/>
      <c r="T1148" s="290">
        <v>0.25</v>
      </c>
      <c r="U1148" s="291"/>
      <c r="V1148" s="290"/>
      <c r="W1148" s="291"/>
      <c r="X1148" s="290"/>
      <c r="Y1148" s="291"/>
      <c r="Z1148" s="290">
        <v>0.25</v>
      </c>
      <c r="AA1148" s="292"/>
      <c r="AB1148" s="290"/>
      <c r="AC1148" s="291"/>
      <c r="AD1148" s="290"/>
      <c r="AE1148" s="292"/>
      <c r="AF1148" s="81">
        <f t="shared" si="136"/>
        <v>1</v>
      </c>
      <c r="AG1148" s="59">
        <f t="shared" si="137"/>
        <v>0</v>
      </c>
      <c r="AH1148" s="290"/>
    </row>
    <row r="1149" spans="1:34" ht="153">
      <c r="A1149" s="904"/>
      <c r="B1149" s="296" t="s">
        <v>1358</v>
      </c>
      <c r="C1149" s="526" t="s">
        <v>1281</v>
      </c>
      <c r="D1149" s="574">
        <v>0.1</v>
      </c>
      <c r="E1149" s="295" t="s">
        <v>1282</v>
      </c>
      <c r="F1149" s="296" t="s">
        <v>526</v>
      </c>
      <c r="G1149" s="500" t="s">
        <v>1283</v>
      </c>
      <c r="H1149" s="290">
        <v>0.33329999999999999</v>
      </c>
      <c r="I1149" s="291"/>
      <c r="J1149" s="290">
        <v>0.33329999999999999</v>
      </c>
      <c r="K1149" s="291"/>
      <c r="L1149" s="290">
        <v>0.33329999999999999</v>
      </c>
      <c r="M1149" s="291"/>
      <c r="N1149" s="290"/>
      <c r="O1149" s="291"/>
      <c r="P1149" s="290"/>
      <c r="Q1149" s="291"/>
      <c r="R1149" s="290"/>
      <c r="S1149" s="291"/>
      <c r="T1149" s="290"/>
      <c r="U1149" s="291"/>
      <c r="V1149" s="290"/>
      <c r="W1149" s="291"/>
      <c r="X1149" s="290"/>
      <c r="Y1149" s="291"/>
      <c r="Z1149" s="290"/>
      <c r="AA1149" s="292"/>
      <c r="AB1149" s="290"/>
      <c r="AC1149" s="291"/>
      <c r="AD1149" s="290"/>
      <c r="AE1149" s="292"/>
      <c r="AF1149" s="81">
        <f t="shared" si="136"/>
        <v>0.99990000000000001</v>
      </c>
      <c r="AG1149" s="59">
        <f t="shared" si="137"/>
        <v>0</v>
      </c>
      <c r="AH1149" s="290"/>
    </row>
    <row r="1150" spans="1:34" ht="89.25">
      <c r="A1150" s="904"/>
      <c r="B1150" s="300" t="s">
        <v>1359</v>
      </c>
      <c r="C1150" s="526" t="s">
        <v>1284</v>
      </c>
      <c r="D1150" s="574">
        <v>0.1</v>
      </c>
      <c r="E1150" s="295" t="s">
        <v>1285</v>
      </c>
      <c r="F1150" s="296" t="s">
        <v>526</v>
      </c>
      <c r="G1150" s="500" t="s">
        <v>1286</v>
      </c>
      <c r="H1150" s="290">
        <v>0.33329999999999999</v>
      </c>
      <c r="I1150" s="291"/>
      <c r="J1150" s="290">
        <v>0.33329999999999999</v>
      </c>
      <c r="K1150" s="291"/>
      <c r="L1150" s="290">
        <v>0.33329999999999999</v>
      </c>
      <c r="M1150" s="291"/>
      <c r="N1150" s="290"/>
      <c r="O1150" s="291"/>
      <c r="P1150" s="290"/>
      <c r="Q1150" s="291"/>
      <c r="R1150" s="290"/>
      <c r="S1150" s="291"/>
      <c r="T1150" s="290"/>
      <c r="U1150" s="291"/>
      <c r="V1150" s="290"/>
      <c r="W1150" s="291"/>
      <c r="X1150" s="290"/>
      <c r="Y1150" s="291"/>
      <c r="Z1150" s="290"/>
      <c r="AA1150" s="292"/>
      <c r="AB1150" s="290"/>
      <c r="AC1150" s="291"/>
      <c r="AD1150" s="290"/>
      <c r="AE1150" s="292"/>
      <c r="AF1150" s="81">
        <f t="shared" si="136"/>
        <v>0.99990000000000001</v>
      </c>
      <c r="AG1150" s="59">
        <f t="shared" si="137"/>
        <v>0</v>
      </c>
      <c r="AH1150" s="290"/>
    </row>
    <row r="1151" spans="1:34" ht="191.25">
      <c r="A1151" s="904"/>
      <c r="B1151" s="296" t="s">
        <v>1360</v>
      </c>
      <c r="C1151" s="526" t="s">
        <v>1287</v>
      </c>
      <c r="D1151" s="574">
        <v>0.1</v>
      </c>
      <c r="E1151" s="295" t="s">
        <v>1288</v>
      </c>
      <c r="F1151" s="296" t="s">
        <v>526</v>
      </c>
      <c r="G1151" s="500" t="s">
        <v>1289</v>
      </c>
      <c r="H1151" s="290"/>
      <c r="I1151" s="291"/>
      <c r="J1151" s="290">
        <v>0.5</v>
      </c>
      <c r="K1151" s="291"/>
      <c r="L1151" s="290">
        <v>0.5</v>
      </c>
      <c r="M1151" s="291"/>
      <c r="N1151" s="290"/>
      <c r="O1151" s="291"/>
      <c r="P1151" s="290"/>
      <c r="Q1151" s="291"/>
      <c r="R1151" s="290"/>
      <c r="S1151" s="291"/>
      <c r="T1151" s="290"/>
      <c r="U1151" s="291"/>
      <c r="V1151" s="290"/>
      <c r="W1151" s="291"/>
      <c r="X1151" s="290"/>
      <c r="Y1151" s="291"/>
      <c r="Z1151" s="290"/>
      <c r="AA1151" s="292"/>
      <c r="AB1151" s="290"/>
      <c r="AC1151" s="291"/>
      <c r="AD1151" s="290"/>
      <c r="AE1151" s="292"/>
      <c r="AF1151" s="81">
        <f t="shared" si="136"/>
        <v>1</v>
      </c>
      <c r="AG1151" s="59">
        <f t="shared" si="137"/>
        <v>0</v>
      </c>
      <c r="AH1151" s="290"/>
    </row>
    <row r="1152" spans="1:34" ht="89.25">
      <c r="A1152" s="904"/>
      <c r="B1152" s="296" t="s">
        <v>1361</v>
      </c>
      <c r="C1152" s="294" t="s">
        <v>1290</v>
      </c>
      <c r="D1152" s="574">
        <v>0.1</v>
      </c>
      <c r="E1152" s="295" t="s">
        <v>1291</v>
      </c>
      <c r="F1152" s="296" t="s">
        <v>526</v>
      </c>
      <c r="G1152" s="500" t="s">
        <v>1292</v>
      </c>
      <c r="H1152" s="290"/>
      <c r="I1152" s="291"/>
      <c r="J1152" s="290">
        <v>0.5</v>
      </c>
      <c r="K1152" s="291"/>
      <c r="L1152" s="290">
        <v>0.5</v>
      </c>
      <c r="M1152" s="291"/>
      <c r="N1152" s="290"/>
      <c r="O1152" s="291"/>
      <c r="P1152" s="290"/>
      <c r="Q1152" s="291"/>
      <c r="R1152" s="290"/>
      <c r="S1152" s="291"/>
      <c r="T1152" s="290"/>
      <c r="U1152" s="291"/>
      <c r="V1152" s="290"/>
      <c r="W1152" s="291"/>
      <c r="X1152" s="290"/>
      <c r="Y1152" s="291"/>
      <c r="Z1152" s="290"/>
      <c r="AA1152" s="292"/>
      <c r="AB1152" s="290"/>
      <c r="AC1152" s="291"/>
      <c r="AD1152" s="290"/>
      <c r="AE1152" s="292"/>
      <c r="AF1152" s="81">
        <f>SUM(H1152+J1152+L1152+N1152+P1152+R1152+T1152+V1152+X1152+Z1152+AB1152+AD1152)</f>
        <v>1</v>
      </c>
      <c r="AG1152" s="59">
        <f>+I1152+K1152+M1152+O1152+Q1152+S1152+U1152+W1152+Y1152+AA1152+AE1152</f>
        <v>0</v>
      </c>
      <c r="AH1152" s="290"/>
    </row>
    <row r="1154" spans="1:34" ht="13.5" thickBot="1"/>
    <row r="1155" spans="1:34" ht="21" thickBot="1">
      <c r="A1155" s="820"/>
      <c r="B1155" s="821"/>
      <c r="C1155" s="826" t="s">
        <v>41</v>
      </c>
      <c r="D1155" s="827"/>
      <c r="E1155" s="827"/>
      <c r="F1155" s="827"/>
      <c r="G1155" s="827"/>
      <c r="H1155" s="827"/>
      <c r="I1155" s="827"/>
      <c r="J1155" s="827"/>
      <c r="K1155" s="827"/>
      <c r="L1155" s="827"/>
      <c r="M1155" s="827"/>
      <c r="N1155" s="827"/>
      <c r="O1155" s="827"/>
      <c r="P1155" s="827"/>
      <c r="Q1155" s="827"/>
      <c r="R1155" s="827"/>
      <c r="S1155" s="827"/>
      <c r="T1155" s="827"/>
      <c r="U1155" s="827"/>
      <c r="V1155" s="827"/>
      <c r="W1155" s="827"/>
      <c r="X1155" s="827"/>
      <c r="Y1155" s="827"/>
      <c r="Z1155" s="827"/>
      <c r="AA1155" s="827"/>
      <c r="AB1155" s="827"/>
      <c r="AC1155" s="827"/>
      <c r="AD1155" s="827"/>
      <c r="AE1155" s="827"/>
      <c r="AF1155" s="827"/>
      <c r="AG1155" s="827"/>
      <c r="AH1155" s="828"/>
    </row>
    <row r="1156" spans="1:34" ht="15.75" thickBot="1">
      <c r="A1156" s="822"/>
      <c r="B1156" s="823"/>
      <c r="C1156" s="650" t="s">
        <v>30</v>
      </c>
      <c r="D1156" s="14"/>
      <c r="E1156" s="653"/>
      <c r="F1156" s="654"/>
      <c r="G1156" s="654"/>
      <c r="H1156" s="14"/>
      <c r="I1156" s="15"/>
      <c r="J1156" s="16"/>
      <c r="K1156" s="16"/>
      <c r="L1156" s="16"/>
      <c r="M1156" s="16"/>
      <c r="N1156" s="16"/>
      <c r="O1156" s="16"/>
      <c r="P1156" s="16"/>
      <c r="Q1156" s="16"/>
      <c r="R1156" s="16"/>
      <c r="S1156" s="17"/>
      <c r="T1156" s="829" t="s">
        <v>39</v>
      </c>
      <c r="U1156" s="830"/>
      <c r="V1156" s="830"/>
      <c r="W1156" s="830"/>
      <c r="X1156" s="830"/>
      <c r="Y1156" s="830"/>
      <c r="Z1156" s="830"/>
      <c r="AA1156" s="830"/>
      <c r="AB1156" s="830"/>
      <c r="AC1156" s="830"/>
      <c r="AD1156" s="830"/>
      <c r="AE1156" s="830"/>
      <c r="AF1156" s="830"/>
      <c r="AG1156" s="830"/>
      <c r="AH1156" s="831"/>
    </row>
    <row r="1157" spans="1:34" ht="15.75" thickBot="1">
      <c r="A1157" s="824"/>
      <c r="B1157" s="825"/>
      <c r="C1157" s="829" t="s">
        <v>36</v>
      </c>
      <c r="D1157" s="830"/>
      <c r="E1157" s="830"/>
      <c r="F1157" s="830"/>
      <c r="G1157" s="830"/>
      <c r="H1157" s="830"/>
      <c r="I1157" s="830"/>
      <c r="J1157" s="830"/>
      <c r="K1157" s="830"/>
      <c r="L1157" s="830"/>
      <c r="M1157" s="830"/>
      <c r="N1157" s="830"/>
      <c r="O1157" s="830"/>
      <c r="P1157" s="830"/>
      <c r="Q1157" s="830"/>
      <c r="R1157" s="830"/>
      <c r="S1157" s="830"/>
      <c r="T1157" s="830"/>
      <c r="U1157" s="830"/>
      <c r="V1157" s="830"/>
      <c r="W1157" s="830"/>
      <c r="X1157" s="830"/>
      <c r="Y1157" s="830"/>
      <c r="Z1157" s="830"/>
      <c r="AA1157" s="830"/>
      <c r="AB1157" s="830"/>
      <c r="AC1157" s="830"/>
      <c r="AD1157" s="830"/>
      <c r="AE1157" s="830"/>
      <c r="AF1157" s="830"/>
      <c r="AG1157" s="830"/>
      <c r="AH1157" s="831"/>
    </row>
    <row r="1158" spans="1:34" ht="15.75" thickBot="1">
      <c r="A1158" s="6"/>
      <c r="B1158" s="6"/>
      <c r="C1158" s="651"/>
      <c r="D1158" s="6"/>
      <c r="E1158" s="651"/>
      <c r="F1158" s="655"/>
      <c r="G1158" s="655"/>
      <c r="H1158" s="7"/>
      <c r="I1158" s="7"/>
      <c r="J1158" s="7"/>
      <c r="K1158" s="7"/>
      <c r="L1158" s="8"/>
      <c r="M1158" s="8"/>
      <c r="N1158" s="8"/>
      <c r="O1158" s="8"/>
      <c r="P1158" s="8"/>
      <c r="Q1158" s="8"/>
      <c r="R1158" s="8"/>
      <c r="S1158" s="8"/>
      <c r="T1158" s="8"/>
      <c r="U1158" s="8"/>
      <c r="V1158" s="8"/>
      <c r="W1158" s="8"/>
      <c r="X1158" s="8"/>
      <c r="Y1158" s="8"/>
      <c r="Z1158" s="8"/>
      <c r="AA1158" s="8"/>
      <c r="AB1158" s="8"/>
      <c r="AC1158" s="8"/>
      <c r="AD1158" s="8"/>
      <c r="AE1158" s="8"/>
      <c r="AF1158" s="8"/>
      <c r="AG1158" s="8"/>
      <c r="AH1158" s="689"/>
    </row>
    <row r="1159" spans="1:34" ht="15">
      <c r="A1159" s="832" t="s">
        <v>29</v>
      </c>
      <c r="B1159" s="833"/>
      <c r="C1159" s="834" t="s">
        <v>1306</v>
      </c>
      <c r="D1159" s="835"/>
      <c r="E1159" s="835"/>
      <c r="F1159" s="835"/>
      <c r="G1159" s="835"/>
      <c r="H1159" s="835"/>
      <c r="I1159" s="836"/>
      <c r="J1159" s="837" t="s">
        <v>1307</v>
      </c>
      <c r="K1159" s="838"/>
      <c r="L1159" s="838"/>
      <c r="M1159" s="838"/>
      <c r="N1159" s="838"/>
      <c r="O1159" s="838"/>
      <c r="P1159" s="838"/>
      <c r="Q1159" s="838"/>
      <c r="R1159" s="838"/>
      <c r="S1159" s="838"/>
      <c r="T1159" s="838"/>
      <c r="U1159" s="838"/>
      <c r="V1159" s="838"/>
      <c r="W1159" s="838"/>
      <c r="X1159" s="838"/>
      <c r="Y1159" s="838"/>
      <c r="Z1159" s="838"/>
      <c r="AA1159" s="838"/>
      <c r="AB1159" s="838"/>
      <c r="AC1159" s="838"/>
      <c r="AD1159" s="838"/>
      <c r="AE1159" s="838"/>
      <c r="AF1159" s="838"/>
      <c r="AG1159" s="838"/>
      <c r="AH1159" s="839"/>
    </row>
    <row r="1160" spans="1:34" ht="15">
      <c r="A1160" s="840">
        <v>2015</v>
      </c>
      <c r="B1160" s="841"/>
      <c r="C1160" s="844" t="s">
        <v>1308</v>
      </c>
      <c r="D1160" s="845"/>
      <c r="E1160" s="845"/>
      <c r="F1160" s="845"/>
      <c r="G1160" s="845"/>
      <c r="H1160" s="845"/>
      <c r="I1160" s="846"/>
      <c r="J1160" s="847" t="s">
        <v>1309</v>
      </c>
      <c r="K1160" s="848"/>
      <c r="L1160" s="848"/>
      <c r="M1160" s="848"/>
      <c r="N1160" s="848"/>
      <c r="O1160" s="848"/>
      <c r="P1160" s="848"/>
      <c r="Q1160" s="848"/>
      <c r="R1160" s="848"/>
      <c r="S1160" s="848"/>
      <c r="T1160" s="848"/>
      <c r="U1160" s="848"/>
      <c r="V1160" s="848"/>
      <c r="W1160" s="848"/>
      <c r="X1160" s="848"/>
      <c r="Y1160" s="848"/>
      <c r="Z1160" s="848"/>
      <c r="AA1160" s="848"/>
      <c r="AB1160" s="848"/>
      <c r="AC1160" s="848"/>
      <c r="AD1160" s="848"/>
      <c r="AE1160" s="848"/>
      <c r="AF1160" s="848"/>
      <c r="AG1160" s="848"/>
      <c r="AH1160" s="849"/>
    </row>
    <row r="1161" spans="1:34" ht="15.75" thickBot="1">
      <c r="A1161" s="842"/>
      <c r="B1161" s="843"/>
      <c r="C1161" s="850" t="s">
        <v>1310</v>
      </c>
      <c r="D1161" s="851"/>
      <c r="E1161" s="851"/>
      <c r="F1161" s="851"/>
      <c r="G1161" s="851"/>
      <c r="H1161" s="851"/>
      <c r="I1161" s="852"/>
      <c r="J1161" s="853" t="s">
        <v>1311</v>
      </c>
      <c r="K1161" s="854"/>
      <c r="L1161" s="854"/>
      <c r="M1161" s="854"/>
      <c r="N1161" s="854"/>
      <c r="O1161" s="854"/>
      <c r="P1161" s="854"/>
      <c r="Q1161" s="854"/>
      <c r="R1161" s="854"/>
      <c r="S1161" s="854"/>
      <c r="T1161" s="854"/>
      <c r="U1161" s="854"/>
      <c r="V1161" s="854"/>
      <c r="W1161" s="854"/>
      <c r="X1161" s="854"/>
      <c r="Y1161" s="854"/>
      <c r="Z1161" s="854"/>
      <c r="AA1161" s="854"/>
      <c r="AB1161" s="854"/>
      <c r="AC1161" s="854"/>
      <c r="AD1161" s="854"/>
      <c r="AE1161" s="854"/>
      <c r="AF1161" s="854"/>
      <c r="AG1161" s="854"/>
      <c r="AH1161" s="855"/>
    </row>
    <row r="1162" spans="1:34" ht="15" thickBot="1">
      <c r="A1162" s="9"/>
      <c r="B1162" s="9"/>
      <c r="D1162" s="9"/>
      <c r="H1162" s="9"/>
      <c r="I1162" s="9"/>
      <c r="J1162" s="9"/>
      <c r="K1162" s="9"/>
      <c r="L1162" s="9"/>
      <c r="M1162" s="9"/>
      <c r="N1162" s="9"/>
      <c r="O1162" s="9"/>
      <c r="P1162" s="9"/>
      <c r="Q1162" s="9"/>
      <c r="R1162" s="9"/>
      <c r="S1162" s="9"/>
      <c r="T1162" s="9"/>
      <c r="U1162" s="9"/>
      <c r="V1162" s="9"/>
      <c r="W1162" s="9"/>
      <c r="X1162" s="9"/>
      <c r="Y1162" s="9"/>
      <c r="Z1162" s="9"/>
      <c r="AA1162" s="9"/>
      <c r="AB1162" s="9"/>
      <c r="AC1162" s="9"/>
      <c r="AD1162" s="9"/>
      <c r="AE1162" s="9"/>
      <c r="AF1162" s="9"/>
      <c r="AG1162" s="9"/>
      <c r="AH1162" s="581"/>
    </row>
    <row r="1163" spans="1:34" ht="15">
      <c r="A1163" s="856" t="s">
        <v>26</v>
      </c>
      <c r="B1163" s="859" t="s">
        <v>19</v>
      </c>
      <c r="C1163" s="860"/>
      <c r="D1163" s="861" t="s">
        <v>1312</v>
      </c>
      <c r="E1163" s="862"/>
      <c r="F1163" s="862"/>
      <c r="G1163" s="862"/>
      <c r="H1163" s="862"/>
      <c r="I1163" s="862"/>
      <c r="J1163" s="862"/>
      <c r="K1163" s="862"/>
      <c r="L1163" s="862"/>
      <c r="M1163" s="862"/>
      <c r="N1163" s="862"/>
      <c r="O1163" s="862"/>
      <c r="P1163" s="862"/>
      <c r="Q1163" s="862"/>
      <c r="R1163" s="862"/>
      <c r="S1163" s="863"/>
      <c r="T1163" s="864" t="s">
        <v>25</v>
      </c>
      <c r="U1163" s="865"/>
      <c r="V1163" s="866"/>
      <c r="W1163" s="873" t="s">
        <v>28</v>
      </c>
      <c r="X1163" s="874"/>
      <c r="Y1163" s="877" t="s">
        <v>1313</v>
      </c>
      <c r="Z1163" s="878"/>
      <c r="AA1163" s="878"/>
      <c r="AB1163" s="878"/>
      <c r="AC1163" s="878"/>
      <c r="AD1163" s="878"/>
      <c r="AE1163" s="878"/>
      <c r="AF1163" s="878"/>
      <c r="AG1163" s="878"/>
      <c r="AH1163" s="879"/>
    </row>
    <row r="1164" spans="1:34" ht="15">
      <c r="A1164" s="857"/>
      <c r="B1164" s="883" t="s">
        <v>15</v>
      </c>
      <c r="C1164" s="884"/>
      <c r="D1164" s="885" t="s">
        <v>1314</v>
      </c>
      <c r="E1164" s="886"/>
      <c r="F1164" s="886"/>
      <c r="G1164" s="886"/>
      <c r="H1164" s="886"/>
      <c r="I1164" s="886"/>
      <c r="J1164" s="886"/>
      <c r="K1164" s="886"/>
      <c r="L1164" s="886"/>
      <c r="M1164" s="886"/>
      <c r="N1164" s="886"/>
      <c r="O1164" s="886"/>
      <c r="P1164" s="886"/>
      <c r="Q1164" s="886"/>
      <c r="R1164" s="886"/>
      <c r="S1164" s="887"/>
      <c r="T1164" s="867"/>
      <c r="U1164" s="868"/>
      <c r="V1164" s="869"/>
      <c r="W1164" s="875"/>
      <c r="X1164" s="876"/>
      <c r="Y1164" s="880"/>
      <c r="Z1164" s="881"/>
      <c r="AA1164" s="881"/>
      <c r="AB1164" s="881"/>
      <c r="AC1164" s="881"/>
      <c r="AD1164" s="881"/>
      <c r="AE1164" s="881"/>
      <c r="AF1164" s="881"/>
      <c r="AG1164" s="881"/>
      <c r="AH1164" s="882"/>
    </row>
    <row r="1165" spans="1:34" ht="15">
      <c r="A1165" s="857"/>
      <c r="B1165" s="883" t="s">
        <v>16</v>
      </c>
      <c r="C1165" s="884"/>
      <c r="D1165" s="885" t="s">
        <v>180</v>
      </c>
      <c r="E1165" s="886"/>
      <c r="F1165" s="886"/>
      <c r="G1165" s="886"/>
      <c r="H1165" s="886"/>
      <c r="I1165" s="886"/>
      <c r="J1165" s="886"/>
      <c r="K1165" s="886"/>
      <c r="L1165" s="886"/>
      <c r="M1165" s="886"/>
      <c r="N1165" s="886"/>
      <c r="O1165" s="886"/>
      <c r="P1165" s="886"/>
      <c r="Q1165" s="886"/>
      <c r="R1165" s="886"/>
      <c r="S1165" s="887"/>
      <c r="T1165" s="867"/>
      <c r="U1165" s="868"/>
      <c r="V1165" s="869"/>
      <c r="W1165" s="888" t="s">
        <v>17</v>
      </c>
      <c r="X1165" s="889"/>
      <c r="Y1165" s="892" t="s">
        <v>1315</v>
      </c>
      <c r="Z1165" s="893"/>
      <c r="AA1165" s="893"/>
      <c r="AB1165" s="893"/>
      <c r="AC1165" s="893"/>
      <c r="AD1165" s="893"/>
      <c r="AE1165" s="893"/>
      <c r="AF1165" s="893"/>
      <c r="AG1165" s="893"/>
      <c r="AH1165" s="894"/>
    </row>
    <row r="1166" spans="1:34" ht="15.75" thickBot="1">
      <c r="A1166" s="858"/>
      <c r="B1166" s="898" t="s">
        <v>18</v>
      </c>
      <c r="C1166" s="899"/>
      <c r="D1166" s="900" t="s">
        <v>1316</v>
      </c>
      <c r="E1166" s="901"/>
      <c r="F1166" s="901"/>
      <c r="G1166" s="901"/>
      <c r="H1166" s="901"/>
      <c r="I1166" s="901"/>
      <c r="J1166" s="901"/>
      <c r="K1166" s="901"/>
      <c r="L1166" s="901"/>
      <c r="M1166" s="901"/>
      <c r="N1166" s="901"/>
      <c r="O1166" s="901"/>
      <c r="P1166" s="901"/>
      <c r="Q1166" s="901"/>
      <c r="R1166" s="901"/>
      <c r="S1166" s="902"/>
      <c r="T1166" s="870"/>
      <c r="U1166" s="871"/>
      <c r="V1166" s="872"/>
      <c r="W1166" s="890"/>
      <c r="X1166" s="891"/>
      <c r="Y1166" s="895"/>
      <c r="Z1166" s="896"/>
      <c r="AA1166" s="896"/>
      <c r="AB1166" s="896"/>
      <c r="AC1166" s="896"/>
      <c r="AD1166" s="896"/>
      <c r="AE1166" s="896"/>
      <c r="AF1166" s="896"/>
      <c r="AG1166" s="896"/>
      <c r="AH1166" s="897"/>
    </row>
    <row r="1167" spans="1:34" ht="15" thickBot="1">
      <c r="A1167" s="9"/>
      <c r="B1167" s="9"/>
      <c r="D1167" s="9"/>
      <c r="H1167" s="9"/>
      <c r="I1167" s="9"/>
      <c r="J1167" s="9"/>
      <c r="K1167" s="9"/>
      <c r="L1167" s="9"/>
      <c r="M1167" s="9"/>
      <c r="N1167" s="9"/>
      <c r="O1167" s="9"/>
      <c r="P1167" s="9"/>
      <c r="Q1167" s="9"/>
      <c r="R1167" s="9"/>
      <c r="S1167" s="9"/>
      <c r="T1167" s="9"/>
      <c r="U1167" s="9"/>
      <c r="V1167" s="9"/>
      <c r="W1167" s="9"/>
      <c r="X1167" s="9"/>
      <c r="Y1167" s="9"/>
      <c r="Z1167" s="9"/>
      <c r="AA1167" s="9"/>
      <c r="AB1167" s="9"/>
      <c r="AC1167" s="9"/>
      <c r="AD1167" s="9"/>
      <c r="AE1167" s="9"/>
      <c r="AF1167" s="9"/>
      <c r="AG1167" s="9"/>
      <c r="AH1167" s="581"/>
    </row>
    <row r="1168" spans="1:34" ht="15">
      <c r="A1168" s="730" t="s">
        <v>1317</v>
      </c>
      <c r="B1168" s="731"/>
      <c r="C1168" s="732"/>
      <c r="D1168" s="811" t="s">
        <v>1318</v>
      </c>
      <c r="E1168" s="812"/>
      <c r="F1168" s="812"/>
      <c r="G1168" s="812"/>
      <c r="H1168" s="812"/>
      <c r="I1168" s="812"/>
      <c r="J1168" s="812"/>
      <c r="K1168" s="812"/>
      <c r="L1168" s="812"/>
      <c r="M1168" s="812"/>
      <c r="N1168" s="812"/>
      <c r="O1168" s="812"/>
      <c r="P1168" s="812"/>
      <c r="Q1168" s="812"/>
      <c r="R1168" s="812"/>
      <c r="S1168" s="812"/>
      <c r="T1168" s="812"/>
      <c r="U1168" s="812"/>
      <c r="V1168" s="812"/>
      <c r="W1168" s="812"/>
      <c r="X1168" s="812"/>
      <c r="Y1168" s="812"/>
      <c r="Z1168" s="812"/>
      <c r="AA1168" s="812"/>
      <c r="AB1168" s="812"/>
      <c r="AC1168" s="812"/>
      <c r="AD1168" s="812"/>
      <c r="AE1168" s="812"/>
      <c r="AF1168" s="812"/>
      <c r="AG1168" s="812"/>
      <c r="AH1168" s="813"/>
    </row>
    <row r="1169" spans="1:34" ht="15.75" thickBot="1">
      <c r="A1169" s="791" t="s">
        <v>22</v>
      </c>
      <c r="B1169" s="792"/>
      <c r="C1169" s="814"/>
      <c r="D1169" s="753" t="s">
        <v>1408</v>
      </c>
      <c r="E1169" s="754"/>
      <c r="F1169" s="754"/>
      <c r="G1169" s="755"/>
      <c r="H1169" s="13"/>
      <c r="I1169" s="13"/>
      <c r="J1169" s="13"/>
      <c r="K1169" s="13"/>
      <c r="L1169" s="13"/>
      <c r="M1169" s="13"/>
      <c r="N1169" s="13"/>
      <c r="O1169" s="13"/>
      <c r="P1169" s="13"/>
      <c r="Q1169" s="13"/>
      <c r="R1169" s="13"/>
      <c r="S1169" s="13"/>
      <c r="T1169" s="13"/>
      <c r="U1169" s="13"/>
      <c r="V1169" s="13"/>
      <c r="W1169" s="13"/>
      <c r="X1169" s="13"/>
      <c r="Y1169" s="13"/>
      <c r="Z1169" s="13"/>
      <c r="AA1169" s="13"/>
      <c r="AB1169" s="13"/>
      <c r="AC1169" s="13"/>
      <c r="AD1169" s="13"/>
      <c r="AE1169" s="13"/>
      <c r="AF1169" s="13"/>
      <c r="AG1169" s="13"/>
      <c r="AH1169" s="690"/>
    </row>
    <row r="1170" spans="1:34" ht="13.5" thickBot="1">
      <c r="A1170" s="737" t="s">
        <v>37</v>
      </c>
      <c r="B1170" s="737" t="s">
        <v>35</v>
      </c>
      <c r="C1170" s="738" t="s">
        <v>31</v>
      </c>
      <c r="D1170" s="738" t="s">
        <v>38</v>
      </c>
      <c r="E1170" s="738" t="s">
        <v>33</v>
      </c>
      <c r="F1170" s="739" t="s">
        <v>40</v>
      </c>
      <c r="G1170" s="816" t="s">
        <v>34</v>
      </c>
      <c r="H1170" s="744" t="s">
        <v>2</v>
      </c>
      <c r="I1170" s="743"/>
      <c r="J1170" s="744" t="s">
        <v>3</v>
      </c>
      <c r="K1170" s="744"/>
      <c r="L1170" s="742" t="s">
        <v>4</v>
      </c>
      <c r="M1170" s="743"/>
      <c r="N1170" s="744" t="s">
        <v>5</v>
      </c>
      <c r="O1170" s="744"/>
      <c r="P1170" s="742" t="s">
        <v>6</v>
      </c>
      <c r="Q1170" s="743"/>
      <c r="R1170" s="744" t="s">
        <v>7</v>
      </c>
      <c r="S1170" s="744"/>
      <c r="T1170" s="742" t="s">
        <v>8</v>
      </c>
      <c r="U1170" s="743"/>
      <c r="V1170" s="744" t="s">
        <v>9</v>
      </c>
      <c r="W1170" s="744"/>
      <c r="X1170" s="742" t="s">
        <v>10</v>
      </c>
      <c r="Y1170" s="743"/>
      <c r="Z1170" s="744" t="s">
        <v>11</v>
      </c>
      <c r="AA1170" s="744"/>
      <c r="AB1170" s="742" t="s">
        <v>12</v>
      </c>
      <c r="AC1170" s="743"/>
      <c r="AD1170" s="744" t="s">
        <v>13</v>
      </c>
      <c r="AE1170" s="744"/>
      <c r="AF1170" s="745" t="s">
        <v>20</v>
      </c>
      <c r="AG1170" s="745" t="s">
        <v>21</v>
      </c>
      <c r="AH1170" s="747" t="s">
        <v>27</v>
      </c>
    </row>
    <row r="1171" spans="1:34" ht="13.5" thickBot="1">
      <c r="A1171" s="737"/>
      <c r="B1171" s="737"/>
      <c r="C1171" s="738"/>
      <c r="D1171" s="738"/>
      <c r="E1171" s="738"/>
      <c r="F1171" s="815"/>
      <c r="G1171" s="816"/>
      <c r="H1171" s="18" t="s">
        <v>23</v>
      </c>
      <c r="I1171" s="5" t="s">
        <v>24</v>
      </c>
      <c r="J1171" s="4" t="s">
        <v>23</v>
      </c>
      <c r="K1171" s="5" t="s">
        <v>24</v>
      </c>
      <c r="L1171" s="4" t="s">
        <v>23</v>
      </c>
      <c r="M1171" s="5" t="s">
        <v>24</v>
      </c>
      <c r="N1171" s="4" t="s">
        <v>23</v>
      </c>
      <c r="O1171" s="5" t="s">
        <v>24</v>
      </c>
      <c r="P1171" s="4" t="s">
        <v>23</v>
      </c>
      <c r="Q1171" s="5" t="s">
        <v>24</v>
      </c>
      <c r="R1171" s="4" t="s">
        <v>23</v>
      </c>
      <c r="S1171" s="5" t="s">
        <v>24</v>
      </c>
      <c r="T1171" s="4" t="s">
        <v>23</v>
      </c>
      <c r="U1171" s="5" t="s">
        <v>24</v>
      </c>
      <c r="V1171" s="4" t="s">
        <v>23</v>
      </c>
      <c r="W1171" s="5" t="s">
        <v>24</v>
      </c>
      <c r="X1171" s="4" t="s">
        <v>23</v>
      </c>
      <c r="Y1171" s="5" t="s">
        <v>24</v>
      </c>
      <c r="Z1171" s="4" t="s">
        <v>23</v>
      </c>
      <c r="AA1171" s="5" t="s">
        <v>24</v>
      </c>
      <c r="AB1171" s="4" t="s">
        <v>23</v>
      </c>
      <c r="AC1171" s="5" t="s">
        <v>24</v>
      </c>
      <c r="AD1171" s="4" t="s">
        <v>23</v>
      </c>
      <c r="AE1171" s="5" t="s">
        <v>24</v>
      </c>
      <c r="AF1171" s="817"/>
      <c r="AG1171" s="817"/>
      <c r="AH1171" s="818"/>
    </row>
    <row r="1172" spans="1:34" ht="64.5" thickBot="1">
      <c r="A1172" s="808">
        <v>20</v>
      </c>
      <c r="B1172" s="28" t="s">
        <v>429</v>
      </c>
      <c r="C1172" s="190" t="s">
        <v>1319</v>
      </c>
      <c r="D1172" s="569">
        <v>0.33300000000000002</v>
      </c>
      <c r="E1172" s="563" t="s">
        <v>1320</v>
      </c>
      <c r="F1172" s="29" t="s">
        <v>1321</v>
      </c>
      <c r="G1172" s="29" t="s">
        <v>1393</v>
      </c>
      <c r="H1172" s="587"/>
      <c r="I1172" s="588"/>
      <c r="J1172" s="587"/>
      <c r="K1172" s="588"/>
      <c r="L1172" s="587">
        <v>0.25</v>
      </c>
      <c r="M1172" s="588"/>
      <c r="N1172" s="587"/>
      <c r="O1172" s="588"/>
      <c r="P1172" s="587"/>
      <c r="Q1172" s="588"/>
      <c r="R1172" s="587">
        <v>0.25</v>
      </c>
      <c r="S1172" s="588"/>
      <c r="T1172" s="587"/>
      <c r="U1172" s="588"/>
      <c r="V1172" s="587"/>
      <c r="W1172" s="588"/>
      <c r="X1172" s="587">
        <v>0.25</v>
      </c>
      <c r="Y1172" s="588"/>
      <c r="Z1172" s="587"/>
      <c r="AA1172" s="588"/>
      <c r="AB1172" s="587"/>
      <c r="AC1172" s="588"/>
      <c r="AD1172" s="587">
        <v>0.25</v>
      </c>
      <c r="AE1172" s="588"/>
      <c r="AF1172" s="316">
        <f t="shared" ref="AF1172:AG1174" si="138">+H1172+J1172+L1172+N1172+P1172+R1172+T1172+V1172+X1172+Z1172+AB1172+AD1172</f>
        <v>1</v>
      </c>
      <c r="AG1172" s="317">
        <f t="shared" si="138"/>
        <v>0</v>
      </c>
      <c r="AH1172" s="708"/>
    </row>
    <row r="1173" spans="1:34" ht="77.25" thickBot="1">
      <c r="A1173" s="809"/>
      <c r="B1173" s="28" t="s">
        <v>430</v>
      </c>
      <c r="C1173" s="190" t="s">
        <v>1322</v>
      </c>
      <c r="D1173" s="569">
        <v>0.33300000000000002</v>
      </c>
      <c r="E1173" s="563" t="s">
        <v>1323</v>
      </c>
      <c r="F1173" s="29" t="s">
        <v>1321</v>
      </c>
      <c r="G1173" s="29" t="s">
        <v>580</v>
      </c>
      <c r="H1173" s="587">
        <v>0.09</v>
      </c>
      <c r="I1173" s="588"/>
      <c r="J1173" s="587">
        <v>0.09</v>
      </c>
      <c r="K1173" s="588"/>
      <c r="L1173" s="587">
        <v>0.09</v>
      </c>
      <c r="M1173" s="588"/>
      <c r="N1173" s="587">
        <v>0.09</v>
      </c>
      <c r="O1173" s="588"/>
      <c r="P1173" s="587">
        <v>0.08</v>
      </c>
      <c r="Q1173" s="588"/>
      <c r="R1173" s="587">
        <v>0.08</v>
      </c>
      <c r="S1173" s="588"/>
      <c r="T1173" s="587">
        <v>0.08</v>
      </c>
      <c r="U1173" s="588"/>
      <c r="V1173" s="587">
        <v>0.08</v>
      </c>
      <c r="W1173" s="588"/>
      <c r="X1173" s="587">
        <v>0.08</v>
      </c>
      <c r="Y1173" s="588"/>
      <c r="Z1173" s="587">
        <v>0.08</v>
      </c>
      <c r="AA1173" s="588"/>
      <c r="AB1173" s="587">
        <v>0.08</v>
      </c>
      <c r="AC1173" s="588"/>
      <c r="AD1173" s="587">
        <v>0.08</v>
      </c>
      <c r="AE1173" s="588"/>
      <c r="AF1173" s="316">
        <f t="shared" si="138"/>
        <v>0.99999999999999978</v>
      </c>
      <c r="AG1173" s="317">
        <f t="shared" si="138"/>
        <v>0</v>
      </c>
      <c r="AH1173" s="708"/>
    </row>
    <row r="1174" spans="1:34" ht="76.5">
      <c r="A1174" s="810"/>
      <c r="B1174" s="28" t="s">
        <v>431</v>
      </c>
      <c r="C1174" s="190" t="s">
        <v>1324</v>
      </c>
      <c r="D1174" s="569">
        <v>0.33300000000000002</v>
      </c>
      <c r="E1174" s="563" t="s">
        <v>1325</v>
      </c>
      <c r="F1174" s="29" t="s">
        <v>1321</v>
      </c>
      <c r="G1174" s="29" t="s">
        <v>580</v>
      </c>
      <c r="H1174" s="587">
        <v>0.09</v>
      </c>
      <c r="I1174" s="588"/>
      <c r="J1174" s="587">
        <v>0.09</v>
      </c>
      <c r="K1174" s="588"/>
      <c r="L1174" s="587">
        <v>0.09</v>
      </c>
      <c r="M1174" s="588"/>
      <c r="N1174" s="587">
        <v>0.09</v>
      </c>
      <c r="O1174" s="588"/>
      <c r="P1174" s="587">
        <v>0.08</v>
      </c>
      <c r="Q1174" s="588"/>
      <c r="R1174" s="587">
        <v>0.08</v>
      </c>
      <c r="S1174" s="588"/>
      <c r="T1174" s="587">
        <v>0.08</v>
      </c>
      <c r="U1174" s="588"/>
      <c r="V1174" s="587">
        <v>0.08</v>
      </c>
      <c r="W1174" s="588"/>
      <c r="X1174" s="587">
        <v>0.08</v>
      </c>
      <c r="Y1174" s="588"/>
      <c r="Z1174" s="587">
        <v>0.08</v>
      </c>
      <c r="AA1174" s="588"/>
      <c r="AB1174" s="587">
        <v>0.08</v>
      </c>
      <c r="AC1174" s="588"/>
      <c r="AD1174" s="587">
        <v>0.08</v>
      </c>
      <c r="AE1174" s="588"/>
      <c r="AF1174" s="316">
        <f t="shared" si="138"/>
        <v>0.99999999999999978</v>
      </c>
      <c r="AG1174" s="317">
        <f t="shared" si="138"/>
        <v>0</v>
      </c>
      <c r="AH1174" s="699"/>
    </row>
    <row r="1175" spans="1:34" ht="15" thickBot="1">
      <c r="A1175" s="9"/>
      <c r="B1175" s="9"/>
      <c r="D1175" s="586">
        <f>SUM(D1172:D1174)</f>
        <v>0.99900000000000011</v>
      </c>
      <c r="H1175" s="9"/>
      <c r="I1175" s="9"/>
      <c r="J1175" s="9"/>
      <c r="K1175" s="9"/>
      <c r="L1175" s="9"/>
      <c r="M1175" s="9"/>
      <c r="N1175" s="9"/>
      <c r="O1175" s="9"/>
      <c r="P1175" s="9"/>
      <c r="Q1175" s="9"/>
      <c r="R1175" s="9"/>
      <c r="S1175" s="9"/>
      <c r="T1175" s="9"/>
      <c r="U1175" s="9"/>
      <c r="V1175" s="9"/>
      <c r="W1175" s="9"/>
      <c r="X1175" s="9"/>
      <c r="Y1175" s="9"/>
      <c r="Z1175" s="9"/>
      <c r="AA1175" s="9"/>
      <c r="AB1175" s="9"/>
      <c r="AC1175" s="9"/>
      <c r="AD1175" s="9"/>
      <c r="AE1175" s="9"/>
      <c r="AF1175" s="9"/>
      <c r="AG1175" s="9"/>
      <c r="AH1175" s="581"/>
    </row>
    <row r="1176" spans="1:34" ht="15">
      <c r="A1176" s="730" t="s">
        <v>1326</v>
      </c>
      <c r="B1176" s="731"/>
      <c r="C1176" s="732"/>
      <c r="D1176" s="727" t="s">
        <v>1327</v>
      </c>
      <c r="E1176" s="728"/>
      <c r="F1176" s="728"/>
      <c r="G1176" s="728"/>
      <c r="H1176" s="728"/>
      <c r="I1176" s="728"/>
      <c r="J1176" s="728"/>
      <c r="K1176" s="728"/>
      <c r="L1176" s="728"/>
      <c r="M1176" s="728"/>
      <c r="N1176" s="728"/>
      <c r="O1176" s="728"/>
      <c r="P1176" s="728"/>
      <c r="Q1176" s="728"/>
      <c r="R1176" s="728"/>
      <c r="S1176" s="728"/>
      <c r="T1176" s="728"/>
      <c r="U1176" s="728"/>
      <c r="V1176" s="728"/>
      <c r="W1176" s="728"/>
      <c r="X1176" s="728"/>
      <c r="Y1176" s="728"/>
      <c r="Z1176" s="728"/>
      <c r="AA1176" s="728"/>
      <c r="AB1176" s="728"/>
      <c r="AC1176" s="728"/>
      <c r="AD1176" s="728"/>
      <c r="AE1176" s="728"/>
      <c r="AF1176" s="728"/>
      <c r="AG1176" s="728"/>
      <c r="AH1176" s="729"/>
    </row>
    <row r="1177" spans="1:34" ht="15.75" thickBot="1">
      <c r="A1177" s="733" t="s">
        <v>22</v>
      </c>
      <c r="B1177" s="734"/>
      <c r="C1177" s="735"/>
      <c r="D1177" s="753" t="s">
        <v>1408</v>
      </c>
      <c r="E1177" s="754"/>
      <c r="F1177" s="754"/>
      <c r="G1177" s="755"/>
      <c r="H1177" s="12"/>
      <c r="I1177" s="13"/>
      <c r="J1177" s="13"/>
      <c r="K1177" s="13"/>
      <c r="L1177" s="13"/>
      <c r="M1177" s="13"/>
      <c r="N1177" s="13"/>
      <c r="O1177" s="13"/>
      <c r="P1177" s="13"/>
      <c r="Q1177" s="13"/>
      <c r="R1177" s="13"/>
      <c r="S1177" s="13"/>
      <c r="T1177" s="13"/>
      <c r="U1177" s="13"/>
      <c r="V1177" s="13"/>
      <c r="W1177" s="13"/>
      <c r="X1177" s="13"/>
      <c r="Y1177" s="13"/>
      <c r="Z1177" s="13"/>
      <c r="AA1177" s="13"/>
      <c r="AB1177" s="13"/>
      <c r="AC1177" s="13"/>
      <c r="AD1177" s="13"/>
      <c r="AE1177" s="13"/>
      <c r="AF1177" s="13"/>
      <c r="AG1177" s="13"/>
      <c r="AH1177" s="690"/>
    </row>
    <row r="1178" spans="1:34" ht="13.5" thickBot="1">
      <c r="A1178" s="737" t="s">
        <v>37</v>
      </c>
      <c r="B1178" s="737" t="s">
        <v>35</v>
      </c>
      <c r="C1178" s="738" t="s">
        <v>31</v>
      </c>
      <c r="D1178" s="738" t="s">
        <v>32</v>
      </c>
      <c r="E1178" s="738" t="s">
        <v>33</v>
      </c>
      <c r="F1178" s="740" t="s">
        <v>40</v>
      </c>
      <c r="G1178" s="738" t="s">
        <v>34</v>
      </c>
      <c r="H1178" s="742" t="s">
        <v>2</v>
      </c>
      <c r="I1178" s="743"/>
      <c r="J1178" s="744" t="s">
        <v>3</v>
      </c>
      <c r="K1178" s="744"/>
      <c r="L1178" s="742" t="s">
        <v>4</v>
      </c>
      <c r="M1178" s="743"/>
      <c r="N1178" s="744" t="s">
        <v>5</v>
      </c>
      <c r="O1178" s="744"/>
      <c r="P1178" s="742" t="s">
        <v>6</v>
      </c>
      <c r="Q1178" s="743"/>
      <c r="R1178" s="744" t="s">
        <v>7</v>
      </c>
      <c r="S1178" s="744"/>
      <c r="T1178" s="742" t="s">
        <v>8</v>
      </c>
      <c r="U1178" s="743"/>
      <c r="V1178" s="744" t="s">
        <v>9</v>
      </c>
      <c r="W1178" s="744"/>
      <c r="X1178" s="742" t="s">
        <v>10</v>
      </c>
      <c r="Y1178" s="743"/>
      <c r="Z1178" s="744" t="s">
        <v>11</v>
      </c>
      <c r="AA1178" s="744"/>
      <c r="AB1178" s="742" t="s">
        <v>12</v>
      </c>
      <c r="AC1178" s="743"/>
      <c r="AD1178" s="744" t="s">
        <v>13</v>
      </c>
      <c r="AE1178" s="744"/>
      <c r="AF1178" s="745" t="s">
        <v>20</v>
      </c>
      <c r="AG1178" s="745" t="s">
        <v>21</v>
      </c>
      <c r="AH1178" s="747" t="s">
        <v>27</v>
      </c>
    </row>
    <row r="1179" spans="1:34" ht="13.5" thickBot="1">
      <c r="A1179" s="819"/>
      <c r="B1179" s="737"/>
      <c r="C1179" s="739"/>
      <c r="D1179" s="739"/>
      <c r="E1179" s="739"/>
      <c r="F1179" s="741"/>
      <c r="G1179" s="739"/>
      <c r="H1179" s="26" t="s">
        <v>23</v>
      </c>
      <c r="I1179" s="27" t="s">
        <v>24</v>
      </c>
      <c r="J1179" s="26" t="s">
        <v>23</v>
      </c>
      <c r="K1179" s="27" t="s">
        <v>24</v>
      </c>
      <c r="L1179" s="26" t="s">
        <v>23</v>
      </c>
      <c r="M1179" s="27" t="s">
        <v>24</v>
      </c>
      <c r="N1179" s="26" t="s">
        <v>23</v>
      </c>
      <c r="O1179" s="27" t="s">
        <v>24</v>
      </c>
      <c r="P1179" s="26" t="s">
        <v>23</v>
      </c>
      <c r="Q1179" s="27" t="s">
        <v>24</v>
      </c>
      <c r="R1179" s="26" t="s">
        <v>23</v>
      </c>
      <c r="S1179" s="27" t="s">
        <v>24</v>
      </c>
      <c r="T1179" s="26" t="s">
        <v>23</v>
      </c>
      <c r="U1179" s="27" t="s">
        <v>24</v>
      </c>
      <c r="V1179" s="26" t="s">
        <v>23</v>
      </c>
      <c r="W1179" s="27" t="s">
        <v>24</v>
      </c>
      <c r="X1179" s="26" t="s">
        <v>23</v>
      </c>
      <c r="Y1179" s="27" t="s">
        <v>24</v>
      </c>
      <c r="Z1179" s="26" t="s">
        <v>23</v>
      </c>
      <c r="AA1179" s="27" t="s">
        <v>24</v>
      </c>
      <c r="AB1179" s="26" t="s">
        <v>23</v>
      </c>
      <c r="AC1179" s="27" t="s">
        <v>24</v>
      </c>
      <c r="AD1179" s="26" t="s">
        <v>23</v>
      </c>
      <c r="AE1179" s="27" t="s">
        <v>24</v>
      </c>
      <c r="AF1179" s="746"/>
      <c r="AG1179" s="746"/>
      <c r="AH1179" s="748"/>
    </row>
    <row r="1180" spans="1:34" ht="89.25">
      <c r="A1180" s="560">
        <v>15</v>
      </c>
      <c r="B1180" s="41" t="s">
        <v>435</v>
      </c>
      <c r="C1180" s="189" t="s">
        <v>1328</v>
      </c>
      <c r="D1180" s="73"/>
      <c r="E1180" s="562" t="s">
        <v>1329</v>
      </c>
      <c r="F1180" s="29" t="s">
        <v>1321</v>
      </c>
      <c r="G1180" s="562" t="s">
        <v>1394</v>
      </c>
      <c r="H1180" s="587"/>
      <c r="I1180" s="588"/>
      <c r="J1180" s="587"/>
      <c r="K1180" s="588"/>
      <c r="L1180" s="587"/>
      <c r="M1180" s="588"/>
      <c r="N1180" s="587"/>
      <c r="O1180" s="588"/>
      <c r="P1180" s="587"/>
      <c r="Q1180" s="588"/>
      <c r="R1180" s="587">
        <v>0.5</v>
      </c>
      <c r="S1180" s="588"/>
      <c r="T1180" s="587"/>
      <c r="U1180" s="588"/>
      <c r="V1180" s="587"/>
      <c r="W1180" s="588"/>
      <c r="X1180" s="587"/>
      <c r="Y1180" s="588"/>
      <c r="Z1180" s="587"/>
      <c r="AA1180" s="588"/>
      <c r="AB1180" s="587"/>
      <c r="AC1180" s="588"/>
      <c r="AD1180" s="587">
        <v>0.5</v>
      </c>
      <c r="AE1180" s="588"/>
      <c r="AF1180" s="316">
        <f t="shared" ref="AF1180:AG1180" si="139">+H1180+J1180+L1180+N1180+P1180+R1180+T1180+V1180+X1180+Z1180+AB1180+AD1180</f>
        <v>1</v>
      </c>
      <c r="AG1180" s="317">
        <f t="shared" si="139"/>
        <v>0</v>
      </c>
      <c r="AH1180" s="698"/>
    </row>
    <row r="1181" spans="1:34" ht="24" thickBot="1">
      <c r="A1181" s="101"/>
      <c r="B1181" s="101"/>
      <c r="C1181" s="589"/>
      <c r="D1181" s="101"/>
      <c r="E1181" s="101"/>
      <c r="F1181" s="101"/>
      <c r="G1181" s="101"/>
      <c r="H1181" s="19"/>
      <c r="I1181" s="19"/>
      <c r="J1181" s="19"/>
      <c r="K1181" s="19"/>
      <c r="L1181" s="19"/>
      <c r="M1181" s="19"/>
      <c r="N1181" s="19"/>
      <c r="O1181" s="19"/>
      <c r="P1181" s="19"/>
      <c r="Q1181" s="19"/>
      <c r="R1181" s="19"/>
      <c r="S1181" s="19"/>
      <c r="T1181" s="19"/>
      <c r="U1181" s="19"/>
      <c r="V1181" s="19"/>
      <c r="W1181" s="19"/>
      <c r="X1181" s="19"/>
      <c r="Y1181" s="19"/>
      <c r="Z1181" s="19"/>
      <c r="AA1181" s="19"/>
      <c r="AB1181" s="19"/>
      <c r="AC1181" s="19"/>
      <c r="AD1181" s="19"/>
      <c r="AE1181" s="19"/>
      <c r="AF1181" s="20"/>
      <c r="AG1181" s="20"/>
      <c r="AH1181" s="24"/>
    </row>
    <row r="1182" spans="1:34" ht="15">
      <c r="A1182" s="730" t="s">
        <v>1330</v>
      </c>
      <c r="B1182" s="731"/>
      <c r="C1182" s="732"/>
      <c r="D1182" s="811" t="s">
        <v>1331</v>
      </c>
      <c r="E1182" s="812"/>
      <c r="F1182" s="812"/>
      <c r="G1182" s="812"/>
      <c r="H1182" s="812"/>
      <c r="I1182" s="812"/>
      <c r="J1182" s="812"/>
      <c r="K1182" s="812"/>
      <c r="L1182" s="812"/>
      <c r="M1182" s="812"/>
      <c r="N1182" s="812"/>
      <c r="O1182" s="812"/>
      <c r="P1182" s="812"/>
      <c r="Q1182" s="812"/>
      <c r="R1182" s="812"/>
      <c r="S1182" s="812"/>
      <c r="T1182" s="812"/>
      <c r="U1182" s="812"/>
      <c r="V1182" s="812"/>
      <c r="W1182" s="812"/>
      <c r="X1182" s="812"/>
      <c r="Y1182" s="812"/>
      <c r="Z1182" s="812"/>
      <c r="AA1182" s="812"/>
      <c r="AB1182" s="812"/>
      <c r="AC1182" s="812"/>
      <c r="AD1182" s="812"/>
      <c r="AE1182" s="812"/>
      <c r="AF1182" s="812"/>
      <c r="AG1182" s="812"/>
      <c r="AH1182" s="813"/>
    </row>
    <row r="1183" spans="1:34" ht="15.75" thickBot="1">
      <c r="A1183" s="791" t="s">
        <v>22</v>
      </c>
      <c r="B1183" s="792"/>
      <c r="C1183" s="814"/>
      <c r="D1183" s="753" t="s">
        <v>1408</v>
      </c>
      <c r="E1183" s="754"/>
      <c r="F1183" s="754"/>
      <c r="G1183" s="755"/>
      <c r="H1183" s="13"/>
      <c r="I1183" s="13"/>
      <c r="J1183" s="13"/>
      <c r="K1183" s="13"/>
      <c r="L1183" s="13"/>
      <c r="M1183" s="13"/>
      <c r="N1183" s="13"/>
      <c r="O1183" s="13"/>
      <c r="P1183" s="13"/>
      <c r="Q1183" s="13"/>
      <c r="R1183" s="13"/>
      <c r="S1183" s="13"/>
      <c r="T1183" s="13"/>
      <c r="U1183" s="13"/>
      <c r="V1183" s="13"/>
      <c r="W1183" s="13"/>
      <c r="X1183" s="13"/>
      <c r="Y1183" s="13"/>
      <c r="Z1183" s="13"/>
      <c r="AA1183" s="13"/>
      <c r="AB1183" s="13"/>
      <c r="AC1183" s="13"/>
      <c r="AD1183" s="13"/>
      <c r="AE1183" s="13"/>
      <c r="AF1183" s="13"/>
      <c r="AG1183" s="13"/>
      <c r="AH1183" s="690"/>
    </row>
    <row r="1184" spans="1:34" ht="13.5" thickBot="1">
      <c r="A1184" s="737" t="s">
        <v>37</v>
      </c>
      <c r="B1184" s="737" t="s">
        <v>35</v>
      </c>
      <c r="C1184" s="738" t="s">
        <v>31</v>
      </c>
      <c r="D1184" s="738" t="s">
        <v>38</v>
      </c>
      <c r="E1184" s="738" t="s">
        <v>33</v>
      </c>
      <c r="F1184" s="739" t="s">
        <v>40</v>
      </c>
      <c r="G1184" s="816" t="s">
        <v>34</v>
      </c>
      <c r="H1184" s="744" t="s">
        <v>2</v>
      </c>
      <c r="I1184" s="743"/>
      <c r="J1184" s="744" t="s">
        <v>3</v>
      </c>
      <c r="K1184" s="744"/>
      <c r="L1184" s="742" t="s">
        <v>4</v>
      </c>
      <c r="M1184" s="743"/>
      <c r="N1184" s="744" t="s">
        <v>5</v>
      </c>
      <c r="O1184" s="744"/>
      <c r="P1184" s="742" t="s">
        <v>6</v>
      </c>
      <c r="Q1184" s="743"/>
      <c r="R1184" s="744" t="s">
        <v>7</v>
      </c>
      <c r="S1184" s="744"/>
      <c r="T1184" s="742" t="s">
        <v>8</v>
      </c>
      <c r="U1184" s="743"/>
      <c r="V1184" s="744" t="s">
        <v>9</v>
      </c>
      <c r="W1184" s="744"/>
      <c r="X1184" s="742" t="s">
        <v>10</v>
      </c>
      <c r="Y1184" s="743"/>
      <c r="Z1184" s="744" t="s">
        <v>11</v>
      </c>
      <c r="AA1184" s="744"/>
      <c r="AB1184" s="742" t="s">
        <v>12</v>
      </c>
      <c r="AC1184" s="743"/>
      <c r="AD1184" s="744" t="s">
        <v>13</v>
      </c>
      <c r="AE1184" s="744"/>
      <c r="AF1184" s="745" t="s">
        <v>20</v>
      </c>
      <c r="AG1184" s="745" t="s">
        <v>21</v>
      </c>
      <c r="AH1184" s="747" t="s">
        <v>27</v>
      </c>
    </row>
    <row r="1185" spans="1:34" ht="13.5" thickBot="1">
      <c r="A1185" s="737"/>
      <c r="B1185" s="737"/>
      <c r="C1185" s="738"/>
      <c r="D1185" s="738"/>
      <c r="E1185" s="738"/>
      <c r="F1185" s="815"/>
      <c r="G1185" s="816"/>
      <c r="H1185" s="18" t="s">
        <v>23</v>
      </c>
      <c r="I1185" s="5" t="s">
        <v>24</v>
      </c>
      <c r="J1185" s="4" t="s">
        <v>23</v>
      </c>
      <c r="K1185" s="5" t="s">
        <v>24</v>
      </c>
      <c r="L1185" s="4" t="s">
        <v>23</v>
      </c>
      <c r="M1185" s="5" t="s">
        <v>24</v>
      </c>
      <c r="N1185" s="4" t="s">
        <v>23</v>
      </c>
      <c r="O1185" s="5" t="s">
        <v>24</v>
      </c>
      <c r="P1185" s="4" t="s">
        <v>23</v>
      </c>
      <c r="Q1185" s="5" t="s">
        <v>24</v>
      </c>
      <c r="R1185" s="4" t="s">
        <v>23</v>
      </c>
      <c r="S1185" s="5" t="s">
        <v>24</v>
      </c>
      <c r="T1185" s="4" t="s">
        <v>23</v>
      </c>
      <c r="U1185" s="5" t="s">
        <v>24</v>
      </c>
      <c r="V1185" s="4" t="s">
        <v>23</v>
      </c>
      <c r="W1185" s="5" t="s">
        <v>24</v>
      </c>
      <c r="X1185" s="4" t="s">
        <v>23</v>
      </c>
      <c r="Y1185" s="5" t="s">
        <v>24</v>
      </c>
      <c r="Z1185" s="4" t="s">
        <v>23</v>
      </c>
      <c r="AA1185" s="5" t="s">
        <v>24</v>
      </c>
      <c r="AB1185" s="4" t="s">
        <v>23</v>
      </c>
      <c r="AC1185" s="5" t="s">
        <v>24</v>
      </c>
      <c r="AD1185" s="4" t="s">
        <v>23</v>
      </c>
      <c r="AE1185" s="5" t="s">
        <v>24</v>
      </c>
      <c r="AF1185" s="817"/>
      <c r="AG1185" s="817"/>
      <c r="AH1185" s="818"/>
    </row>
    <row r="1186" spans="1:34" ht="89.25">
      <c r="A1186" s="808">
        <v>15</v>
      </c>
      <c r="B1186" s="28" t="s">
        <v>451</v>
      </c>
      <c r="C1186" s="190" t="s">
        <v>1332</v>
      </c>
      <c r="D1186" s="569">
        <v>0.33300000000000002</v>
      </c>
      <c r="E1186" s="563" t="s">
        <v>1333</v>
      </c>
      <c r="F1186" s="29" t="s">
        <v>1321</v>
      </c>
      <c r="G1186" s="30" t="s">
        <v>580</v>
      </c>
      <c r="H1186" s="582">
        <v>0.09</v>
      </c>
      <c r="I1186" s="583"/>
      <c r="J1186" s="582">
        <v>0.09</v>
      </c>
      <c r="K1186" s="584"/>
      <c r="L1186" s="585">
        <v>0.09</v>
      </c>
      <c r="M1186" s="583"/>
      <c r="N1186" s="582">
        <v>0.09</v>
      </c>
      <c r="O1186" s="584"/>
      <c r="P1186" s="585">
        <v>0.08</v>
      </c>
      <c r="Q1186" s="583"/>
      <c r="R1186" s="582">
        <v>0.08</v>
      </c>
      <c r="S1186" s="584"/>
      <c r="T1186" s="585">
        <v>0.08</v>
      </c>
      <c r="U1186" s="583"/>
      <c r="V1186" s="585">
        <v>0.08</v>
      </c>
      <c r="W1186" s="583"/>
      <c r="X1186" s="585">
        <v>0.08</v>
      </c>
      <c r="Y1186" s="583"/>
      <c r="Z1186" s="585">
        <v>0.08</v>
      </c>
      <c r="AA1186" s="583"/>
      <c r="AB1186" s="585">
        <v>0.08</v>
      </c>
      <c r="AC1186" s="583"/>
      <c r="AD1186" s="585">
        <v>0.08</v>
      </c>
      <c r="AE1186" s="583"/>
      <c r="AF1186" s="258">
        <f t="shared" ref="AF1186:AG1188" si="140">+H1186+J1186+L1186+N1186+P1186+R1186+T1186+V1186+X1186+Z1186+AB1186+AD1186</f>
        <v>0.99999999999999978</v>
      </c>
      <c r="AG1186" s="259">
        <f t="shared" si="140"/>
        <v>0</v>
      </c>
      <c r="AH1186" s="708"/>
    </row>
    <row r="1187" spans="1:34" ht="89.25">
      <c r="A1187" s="809"/>
      <c r="B1187" s="28" t="s">
        <v>439</v>
      </c>
      <c r="C1187" s="190" t="s">
        <v>1334</v>
      </c>
      <c r="D1187" s="569">
        <v>0.33300000000000002</v>
      </c>
      <c r="E1187" s="563" t="s">
        <v>1335</v>
      </c>
      <c r="F1187" s="29" t="s">
        <v>1321</v>
      </c>
      <c r="G1187" s="30" t="s">
        <v>1395</v>
      </c>
      <c r="H1187" s="582"/>
      <c r="I1187" s="583"/>
      <c r="J1187" s="582"/>
      <c r="K1187" s="584"/>
      <c r="L1187" s="585">
        <v>0.25</v>
      </c>
      <c r="M1187" s="583"/>
      <c r="N1187" s="582"/>
      <c r="O1187" s="584"/>
      <c r="P1187" s="585"/>
      <c r="Q1187" s="583"/>
      <c r="R1187" s="582">
        <v>0.25</v>
      </c>
      <c r="S1187" s="584"/>
      <c r="T1187" s="585"/>
      <c r="U1187" s="583"/>
      <c r="V1187" s="585"/>
      <c r="W1187" s="583"/>
      <c r="X1187" s="585">
        <v>0.25</v>
      </c>
      <c r="Y1187" s="583"/>
      <c r="Z1187" s="585"/>
      <c r="AA1187" s="583"/>
      <c r="AB1187" s="585"/>
      <c r="AC1187" s="583"/>
      <c r="AD1187" s="585">
        <v>0.25</v>
      </c>
      <c r="AE1187" s="583"/>
      <c r="AF1187" s="258">
        <f t="shared" si="140"/>
        <v>1</v>
      </c>
      <c r="AG1187" s="259">
        <f t="shared" si="140"/>
        <v>0</v>
      </c>
      <c r="AH1187" s="708"/>
    </row>
    <row r="1188" spans="1:34" ht="89.25">
      <c r="A1188" s="810"/>
      <c r="B1188" s="28" t="s">
        <v>440</v>
      </c>
      <c r="C1188" s="190" t="s">
        <v>1336</v>
      </c>
      <c r="D1188" s="569">
        <v>0.33300000000000002</v>
      </c>
      <c r="E1188" s="563" t="s">
        <v>1337</v>
      </c>
      <c r="F1188" s="29" t="s">
        <v>1321</v>
      </c>
      <c r="G1188" s="30" t="s">
        <v>1396</v>
      </c>
      <c r="H1188" s="582"/>
      <c r="I1188" s="583"/>
      <c r="J1188" s="582"/>
      <c r="K1188" s="584"/>
      <c r="L1188" s="585"/>
      <c r="M1188" s="583"/>
      <c r="N1188" s="582"/>
      <c r="O1188" s="584"/>
      <c r="P1188" s="585"/>
      <c r="Q1188" s="583"/>
      <c r="R1188" s="582">
        <v>0.5</v>
      </c>
      <c r="S1188" s="584"/>
      <c r="T1188" s="585"/>
      <c r="U1188" s="583"/>
      <c r="V1188" s="585"/>
      <c r="W1188" s="583"/>
      <c r="X1188" s="585"/>
      <c r="Y1188" s="583"/>
      <c r="Z1188" s="585"/>
      <c r="AA1188" s="583"/>
      <c r="AB1188" s="585"/>
      <c r="AC1188" s="583"/>
      <c r="AD1188" s="585">
        <v>0.5</v>
      </c>
      <c r="AE1188" s="583"/>
      <c r="AF1188" s="258">
        <f t="shared" si="140"/>
        <v>1</v>
      </c>
      <c r="AG1188" s="259">
        <f t="shared" si="140"/>
        <v>0</v>
      </c>
      <c r="AH1188" s="708"/>
    </row>
    <row r="1189" spans="1:34" ht="24" thickBot="1">
      <c r="A1189" s="99"/>
      <c r="B1189" s="92"/>
      <c r="C1189" s="590"/>
      <c r="D1189" s="23">
        <f>SUM(D1186:D1188)</f>
        <v>0.99900000000000011</v>
      </c>
      <c r="E1189" s="92"/>
      <c r="F1189" s="92"/>
      <c r="G1189" s="99"/>
      <c r="H1189" s="19"/>
      <c r="I1189" s="19"/>
      <c r="J1189" s="19"/>
      <c r="K1189" s="19"/>
      <c r="L1189" s="19"/>
      <c r="M1189" s="19"/>
      <c r="N1189" s="19"/>
      <c r="O1189" s="19"/>
      <c r="P1189" s="19"/>
      <c r="Q1189" s="19"/>
      <c r="R1189" s="19"/>
      <c r="S1189" s="19"/>
      <c r="T1189" s="19"/>
      <c r="U1189" s="19"/>
      <c r="V1189" s="19"/>
      <c r="W1189" s="19"/>
      <c r="X1189" s="19"/>
      <c r="Y1189" s="19"/>
      <c r="Z1189" s="19"/>
      <c r="AA1189" s="19"/>
      <c r="AB1189" s="19"/>
      <c r="AC1189" s="19"/>
      <c r="AD1189" s="19"/>
      <c r="AE1189" s="19"/>
      <c r="AF1189" s="20"/>
      <c r="AG1189" s="20"/>
      <c r="AH1189" s="24"/>
    </row>
    <row r="1190" spans="1:34" ht="15">
      <c r="A1190" s="730" t="s">
        <v>1338</v>
      </c>
      <c r="B1190" s="731"/>
      <c r="C1190" s="732"/>
      <c r="D1190" s="811" t="s">
        <v>1339</v>
      </c>
      <c r="E1190" s="812"/>
      <c r="F1190" s="812"/>
      <c r="G1190" s="812"/>
      <c r="H1190" s="812"/>
      <c r="I1190" s="812"/>
      <c r="J1190" s="812"/>
      <c r="K1190" s="812"/>
      <c r="L1190" s="812"/>
      <c r="M1190" s="812"/>
      <c r="N1190" s="812"/>
      <c r="O1190" s="812"/>
      <c r="P1190" s="812"/>
      <c r="Q1190" s="812"/>
      <c r="R1190" s="812"/>
      <c r="S1190" s="812"/>
      <c r="T1190" s="812"/>
      <c r="U1190" s="812"/>
      <c r="V1190" s="812"/>
      <c r="W1190" s="812"/>
      <c r="X1190" s="812"/>
      <c r="Y1190" s="812"/>
      <c r="Z1190" s="812"/>
      <c r="AA1190" s="812"/>
      <c r="AB1190" s="812"/>
      <c r="AC1190" s="812"/>
      <c r="AD1190" s="812"/>
      <c r="AE1190" s="812"/>
      <c r="AF1190" s="812"/>
      <c r="AG1190" s="812"/>
      <c r="AH1190" s="813"/>
    </row>
    <row r="1191" spans="1:34" ht="23.25" customHeight="1" thickBot="1">
      <c r="A1191" s="791" t="s">
        <v>22</v>
      </c>
      <c r="B1191" s="792"/>
      <c r="C1191" s="814"/>
      <c r="D1191" s="753" t="s">
        <v>1408</v>
      </c>
      <c r="E1191" s="754"/>
      <c r="F1191" s="754"/>
      <c r="G1191" s="755"/>
      <c r="H1191" s="13"/>
      <c r="I1191" s="13"/>
      <c r="J1191" s="13"/>
      <c r="K1191" s="13"/>
      <c r="L1191" s="13"/>
      <c r="M1191" s="13"/>
      <c r="N1191" s="13"/>
      <c r="O1191" s="13"/>
      <c r="P1191" s="13"/>
      <c r="Q1191" s="13"/>
      <c r="R1191" s="13"/>
      <c r="S1191" s="13"/>
      <c r="T1191" s="13"/>
      <c r="U1191" s="13"/>
      <c r="V1191" s="13"/>
      <c r="W1191" s="13"/>
      <c r="X1191" s="13"/>
      <c r="Y1191" s="13"/>
      <c r="Z1191" s="13"/>
      <c r="AA1191" s="13"/>
      <c r="AB1191" s="13"/>
      <c r="AC1191" s="13"/>
      <c r="AD1191" s="13"/>
      <c r="AE1191" s="13"/>
      <c r="AF1191" s="13"/>
      <c r="AG1191" s="13"/>
      <c r="AH1191" s="690"/>
    </row>
    <row r="1192" spans="1:34" ht="13.5" thickBot="1">
      <c r="A1192" s="737" t="s">
        <v>37</v>
      </c>
      <c r="B1192" s="737" t="s">
        <v>35</v>
      </c>
      <c r="C1192" s="738" t="s">
        <v>31</v>
      </c>
      <c r="D1192" s="738" t="s">
        <v>38</v>
      </c>
      <c r="E1192" s="738" t="s">
        <v>33</v>
      </c>
      <c r="F1192" s="739" t="s">
        <v>40</v>
      </c>
      <c r="G1192" s="816" t="s">
        <v>34</v>
      </c>
      <c r="H1192" s="744" t="s">
        <v>2</v>
      </c>
      <c r="I1192" s="743"/>
      <c r="J1192" s="744" t="s">
        <v>3</v>
      </c>
      <c r="K1192" s="744"/>
      <c r="L1192" s="742" t="s">
        <v>4</v>
      </c>
      <c r="M1192" s="743"/>
      <c r="N1192" s="744" t="s">
        <v>5</v>
      </c>
      <c r="O1192" s="744"/>
      <c r="P1192" s="742" t="s">
        <v>6</v>
      </c>
      <c r="Q1192" s="743"/>
      <c r="R1192" s="744" t="s">
        <v>7</v>
      </c>
      <c r="S1192" s="744"/>
      <c r="T1192" s="742" t="s">
        <v>8</v>
      </c>
      <c r="U1192" s="743"/>
      <c r="V1192" s="744" t="s">
        <v>9</v>
      </c>
      <c r="W1192" s="744"/>
      <c r="X1192" s="742" t="s">
        <v>10</v>
      </c>
      <c r="Y1192" s="743"/>
      <c r="Z1192" s="744" t="s">
        <v>11</v>
      </c>
      <c r="AA1192" s="744"/>
      <c r="AB1192" s="742" t="s">
        <v>12</v>
      </c>
      <c r="AC1192" s="743"/>
      <c r="AD1192" s="744" t="s">
        <v>13</v>
      </c>
      <c r="AE1192" s="744"/>
      <c r="AF1192" s="745" t="s">
        <v>20</v>
      </c>
      <c r="AG1192" s="745" t="s">
        <v>21</v>
      </c>
      <c r="AH1192" s="747" t="s">
        <v>27</v>
      </c>
    </row>
    <row r="1193" spans="1:34" ht="13.5" thickBot="1">
      <c r="A1193" s="737"/>
      <c r="B1193" s="737"/>
      <c r="C1193" s="738"/>
      <c r="D1193" s="738"/>
      <c r="E1193" s="738"/>
      <c r="F1193" s="815"/>
      <c r="G1193" s="816"/>
      <c r="H1193" s="18" t="s">
        <v>23</v>
      </c>
      <c r="I1193" s="5" t="s">
        <v>24</v>
      </c>
      <c r="J1193" s="4" t="s">
        <v>23</v>
      </c>
      <c r="K1193" s="5" t="s">
        <v>24</v>
      </c>
      <c r="L1193" s="4" t="s">
        <v>23</v>
      </c>
      <c r="M1193" s="5" t="s">
        <v>24</v>
      </c>
      <c r="N1193" s="4" t="s">
        <v>23</v>
      </c>
      <c r="O1193" s="5" t="s">
        <v>24</v>
      </c>
      <c r="P1193" s="4" t="s">
        <v>23</v>
      </c>
      <c r="Q1193" s="5" t="s">
        <v>24</v>
      </c>
      <c r="R1193" s="4" t="s">
        <v>23</v>
      </c>
      <c r="S1193" s="5" t="s">
        <v>24</v>
      </c>
      <c r="T1193" s="4" t="s">
        <v>23</v>
      </c>
      <c r="U1193" s="5" t="s">
        <v>24</v>
      </c>
      <c r="V1193" s="4" t="s">
        <v>23</v>
      </c>
      <c r="W1193" s="5" t="s">
        <v>24</v>
      </c>
      <c r="X1193" s="4" t="s">
        <v>23</v>
      </c>
      <c r="Y1193" s="5" t="s">
        <v>24</v>
      </c>
      <c r="Z1193" s="4" t="s">
        <v>23</v>
      </c>
      <c r="AA1193" s="5" t="s">
        <v>24</v>
      </c>
      <c r="AB1193" s="4" t="s">
        <v>23</v>
      </c>
      <c r="AC1193" s="5" t="s">
        <v>24</v>
      </c>
      <c r="AD1193" s="4" t="s">
        <v>23</v>
      </c>
      <c r="AE1193" s="5" t="s">
        <v>24</v>
      </c>
      <c r="AF1193" s="817"/>
      <c r="AG1193" s="817"/>
      <c r="AH1193" s="818"/>
    </row>
    <row r="1194" spans="1:34" ht="102">
      <c r="A1194" s="560">
        <v>15</v>
      </c>
      <c r="B1194" s="28" t="s">
        <v>442</v>
      </c>
      <c r="C1194" s="190" t="s">
        <v>1340</v>
      </c>
      <c r="D1194" s="569">
        <v>1</v>
      </c>
      <c r="E1194" s="563" t="s">
        <v>1341</v>
      </c>
      <c r="F1194" s="29" t="s">
        <v>1321</v>
      </c>
      <c r="G1194" s="30" t="s">
        <v>580</v>
      </c>
      <c r="H1194" s="582">
        <v>0.09</v>
      </c>
      <c r="I1194" s="583"/>
      <c r="J1194" s="582">
        <v>0.09</v>
      </c>
      <c r="K1194" s="584"/>
      <c r="L1194" s="585">
        <v>0.09</v>
      </c>
      <c r="M1194" s="583"/>
      <c r="N1194" s="582">
        <v>0.09</v>
      </c>
      <c r="O1194" s="584"/>
      <c r="P1194" s="585">
        <v>0.08</v>
      </c>
      <c r="Q1194" s="583"/>
      <c r="R1194" s="582">
        <v>0.08</v>
      </c>
      <c r="S1194" s="584"/>
      <c r="T1194" s="585">
        <v>0.08</v>
      </c>
      <c r="U1194" s="583"/>
      <c r="V1194" s="585">
        <v>0.08</v>
      </c>
      <c r="W1194" s="583"/>
      <c r="X1194" s="585">
        <v>0.08</v>
      </c>
      <c r="Y1194" s="583"/>
      <c r="Z1194" s="585">
        <v>0.08</v>
      </c>
      <c r="AA1194" s="583"/>
      <c r="AB1194" s="585">
        <v>0.08</v>
      </c>
      <c r="AC1194" s="583"/>
      <c r="AD1194" s="585">
        <v>0.08</v>
      </c>
      <c r="AE1194" s="583"/>
      <c r="AF1194" s="258">
        <f t="shared" ref="AF1194:AG1194" si="141">+H1194+J1194+L1194+N1194+P1194+R1194+T1194+V1194+X1194+Z1194+AB1194+AD1194</f>
        <v>0.99999999999999978</v>
      </c>
      <c r="AG1194" s="259">
        <f t="shared" si="141"/>
        <v>0</v>
      </c>
      <c r="AH1194" s="708"/>
    </row>
    <row r="1195" spans="1:34" ht="13.5" thickBot="1"/>
    <row r="1196" spans="1:34" s="92" customFormat="1" ht="34.9" customHeight="1">
      <c r="A1196" s="727" t="s">
        <v>446</v>
      </c>
      <c r="B1196" s="728"/>
      <c r="C1196" s="729"/>
      <c r="D1196" s="727" t="s">
        <v>523</v>
      </c>
      <c r="E1196" s="728"/>
      <c r="F1196" s="728"/>
      <c r="G1196" s="728"/>
      <c r="H1196" s="728"/>
      <c r="I1196" s="728"/>
      <c r="J1196" s="728"/>
      <c r="K1196" s="728"/>
      <c r="L1196" s="728"/>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c r="AH1196" s="673"/>
    </row>
    <row r="1197" spans="1:34" s="92" customFormat="1" ht="28.15" customHeight="1" thickBot="1">
      <c r="A1197" s="733" t="s">
        <v>22</v>
      </c>
      <c r="B1197" s="734"/>
      <c r="C1197" s="735"/>
      <c r="D1197" s="559" t="s">
        <v>1386</v>
      </c>
      <c r="E1197" s="647"/>
      <c r="F1197" s="647"/>
      <c r="G1197" s="647"/>
      <c r="H1197" s="12"/>
      <c r="I1197" s="13"/>
      <c r="J1197" s="13"/>
      <c r="K1197" s="13"/>
      <c r="L1197" s="13"/>
      <c r="M1197" s="13"/>
      <c r="N1197" s="13"/>
      <c r="O1197" s="13"/>
      <c r="P1197" s="13"/>
      <c r="Q1197" s="13"/>
      <c r="R1197" s="13"/>
      <c r="S1197" s="13"/>
      <c r="T1197" s="13"/>
      <c r="U1197" s="13"/>
      <c r="V1197" s="13"/>
      <c r="W1197" s="13"/>
      <c r="X1197" s="13"/>
      <c r="Y1197" s="13"/>
      <c r="Z1197" s="13"/>
      <c r="AA1197" s="13"/>
      <c r="AB1197" s="13"/>
      <c r="AC1197" s="13"/>
      <c r="AD1197" s="13"/>
      <c r="AE1197" s="13"/>
      <c r="AF1197" s="13"/>
      <c r="AG1197" s="13"/>
      <c r="AH1197" s="690"/>
    </row>
    <row r="1198" spans="1:34" s="92" customFormat="1" ht="50.45" customHeight="1" thickBot="1">
      <c r="A1198" s="737" t="s">
        <v>37</v>
      </c>
      <c r="B1198" s="737" t="s">
        <v>35</v>
      </c>
      <c r="C1198" s="738" t="s">
        <v>31</v>
      </c>
      <c r="D1198" s="738" t="s">
        <v>32</v>
      </c>
      <c r="E1198" s="738" t="s">
        <v>33</v>
      </c>
      <c r="F1198" s="740" t="s">
        <v>40</v>
      </c>
      <c r="G1198" s="738" t="s">
        <v>34</v>
      </c>
      <c r="H1198" s="742" t="s">
        <v>2</v>
      </c>
      <c r="I1198" s="743"/>
      <c r="J1198" s="744" t="s">
        <v>3</v>
      </c>
      <c r="K1198" s="744"/>
      <c r="L1198" s="742" t="s">
        <v>4</v>
      </c>
      <c r="M1198" s="743"/>
      <c r="N1198" s="744" t="s">
        <v>5</v>
      </c>
      <c r="O1198" s="744"/>
      <c r="P1198" s="742" t="s">
        <v>6</v>
      </c>
      <c r="Q1198" s="743"/>
      <c r="R1198" s="744" t="s">
        <v>7</v>
      </c>
      <c r="S1198" s="744"/>
      <c r="T1198" s="742" t="s">
        <v>8</v>
      </c>
      <c r="U1198" s="743"/>
      <c r="V1198" s="744" t="s">
        <v>9</v>
      </c>
      <c r="W1198" s="744"/>
      <c r="X1198" s="742" t="s">
        <v>10</v>
      </c>
      <c r="Y1198" s="743"/>
      <c r="Z1198" s="744" t="s">
        <v>11</v>
      </c>
      <c r="AA1198" s="744"/>
      <c r="AB1198" s="742" t="s">
        <v>12</v>
      </c>
      <c r="AC1198" s="743"/>
      <c r="AD1198" s="744" t="s">
        <v>13</v>
      </c>
      <c r="AE1198" s="744"/>
      <c r="AF1198" s="745" t="s">
        <v>20</v>
      </c>
      <c r="AG1198" s="745" t="s">
        <v>21</v>
      </c>
      <c r="AH1198" s="747" t="s">
        <v>27</v>
      </c>
    </row>
    <row r="1199" spans="1:34" s="92" customFormat="1" ht="40.9" customHeight="1" thickBot="1">
      <c r="A1199" s="737"/>
      <c r="B1199" s="737"/>
      <c r="C1199" s="739"/>
      <c r="D1199" s="739"/>
      <c r="E1199" s="739"/>
      <c r="F1199" s="741"/>
      <c r="G1199" s="739"/>
      <c r="H1199" s="26" t="s">
        <v>23</v>
      </c>
      <c r="I1199" s="27" t="s">
        <v>24</v>
      </c>
      <c r="J1199" s="26" t="s">
        <v>23</v>
      </c>
      <c r="K1199" s="27" t="s">
        <v>24</v>
      </c>
      <c r="L1199" s="26" t="s">
        <v>23</v>
      </c>
      <c r="M1199" s="27" t="s">
        <v>24</v>
      </c>
      <c r="N1199" s="26" t="s">
        <v>23</v>
      </c>
      <c r="O1199" s="27" t="s">
        <v>24</v>
      </c>
      <c r="P1199" s="26" t="s">
        <v>23</v>
      </c>
      <c r="Q1199" s="27" t="s">
        <v>24</v>
      </c>
      <c r="R1199" s="26" t="s">
        <v>23</v>
      </c>
      <c r="S1199" s="27" t="s">
        <v>24</v>
      </c>
      <c r="T1199" s="26" t="s">
        <v>23</v>
      </c>
      <c r="U1199" s="27" t="s">
        <v>24</v>
      </c>
      <c r="V1199" s="26" t="s">
        <v>23</v>
      </c>
      <c r="W1199" s="27" t="s">
        <v>24</v>
      </c>
      <c r="X1199" s="26" t="s">
        <v>23</v>
      </c>
      <c r="Y1199" s="27" t="s">
        <v>24</v>
      </c>
      <c r="Z1199" s="26" t="s">
        <v>23</v>
      </c>
      <c r="AA1199" s="27" t="s">
        <v>24</v>
      </c>
      <c r="AB1199" s="26" t="s">
        <v>23</v>
      </c>
      <c r="AC1199" s="27" t="s">
        <v>24</v>
      </c>
      <c r="AD1199" s="26" t="s">
        <v>23</v>
      </c>
      <c r="AE1199" s="27" t="s">
        <v>24</v>
      </c>
      <c r="AF1199" s="746"/>
      <c r="AG1199" s="746"/>
      <c r="AH1199" s="748"/>
    </row>
    <row r="1200" spans="1:34" s="92" customFormat="1" ht="102" customHeight="1">
      <c r="A1200" s="773">
        <v>0.15</v>
      </c>
      <c r="B1200" s="558" t="s">
        <v>447</v>
      </c>
      <c r="C1200" s="287" t="s">
        <v>524</v>
      </c>
      <c r="D1200" s="49">
        <v>0.2</v>
      </c>
      <c r="E1200" s="288" t="s">
        <v>525</v>
      </c>
      <c r="F1200" s="289" t="s">
        <v>526</v>
      </c>
      <c r="G1200" s="288" t="s">
        <v>527</v>
      </c>
      <c r="H1200" s="290">
        <v>0.16666666666666669</v>
      </c>
      <c r="I1200" s="291"/>
      <c r="J1200" s="290">
        <v>0.16666666666666669</v>
      </c>
      <c r="K1200" s="291"/>
      <c r="L1200" s="290">
        <v>0.16666666666666669</v>
      </c>
      <c r="M1200" s="291"/>
      <c r="N1200" s="290">
        <v>0.16666666666666669</v>
      </c>
      <c r="O1200" s="291"/>
      <c r="P1200" s="290">
        <v>0.16666666666666669</v>
      </c>
      <c r="Q1200" s="291"/>
      <c r="R1200" s="290">
        <v>0.16666666666666669</v>
      </c>
      <c r="S1200" s="291"/>
      <c r="T1200" s="290"/>
      <c r="U1200" s="291"/>
      <c r="V1200" s="290"/>
      <c r="W1200" s="291"/>
      <c r="X1200" s="290"/>
      <c r="Y1200" s="291"/>
      <c r="Z1200" s="290"/>
      <c r="AA1200" s="292"/>
      <c r="AB1200" s="290"/>
      <c r="AC1200" s="291"/>
      <c r="AD1200" s="290"/>
      <c r="AE1200" s="292"/>
      <c r="AF1200" s="81">
        <f>SUM(H1200+J1200+L1200+N1200+P1200+R1200+T1200+V1200+X1200+Z1200+AB1200+AD1200)</f>
        <v>1.0000000000000002</v>
      </c>
      <c r="AG1200" s="59">
        <f t="shared" ref="AG1200:AG1204" si="142">+I1200+K1200+M1200+O1200+Q1200+S1200+U1200+W1200+Y1200+AA1200+AC1200+AE1200</f>
        <v>0</v>
      </c>
      <c r="AH1200" s="290"/>
    </row>
    <row r="1201" spans="1:34" s="92" customFormat="1" ht="102" customHeight="1">
      <c r="A1201" s="774"/>
      <c r="B1201" s="293" t="s">
        <v>1259</v>
      </c>
      <c r="C1201" s="294" t="s">
        <v>528</v>
      </c>
      <c r="D1201" s="564">
        <v>0.2</v>
      </c>
      <c r="E1201" s="295" t="s">
        <v>529</v>
      </c>
      <c r="F1201" s="296" t="s">
        <v>526</v>
      </c>
      <c r="G1201" s="295" t="s">
        <v>530</v>
      </c>
      <c r="H1201" s="290"/>
      <c r="I1201" s="291"/>
      <c r="J1201" s="290"/>
      <c r="K1201" s="291"/>
      <c r="L1201" s="290"/>
      <c r="M1201" s="291"/>
      <c r="N1201" s="290">
        <v>0.25</v>
      </c>
      <c r="O1201" s="291"/>
      <c r="P1201" s="290"/>
      <c r="Q1201" s="291"/>
      <c r="R1201" s="290"/>
      <c r="S1201" s="291"/>
      <c r="T1201" s="290">
        <v>0.25</v>
      </c>
      <c r="U1201" s="291"/>
      <c r="V1201" s="290"/>
      <c r="W1201" s="291"/>
      <c r="X1201" s="290"/>
      <c r="Y1201" s="291"/>
      <c r="Z1201" s="290">
        <v>0.25</v>
      </c>
      <c r="AA1201" s="292"/>
      <c r="AB1201" s="290"/>
      <c r="AC1201" s="291"/>
      <c r="AD1201" s="290">
        <v>0.25</v>
      </c>
      <c r="AE1201" s="292"/>
      <c r="AF1201" s="81">
        <f>SUM(H1201+J1201+L1201+N1201+P1201+R1201+T1201+V1201+X1201+Z1201+AB1201+AD1201)</f>
        <v>1</v>
      </c>
      <c r="AG1201" s="59">
        <f t="shared" si="142"/>
        <v>0</v>
      </c>
      <c r="AH1201" s="290"/>
    </row>
    <row r="1202" spans="1:34" s="92" customFormat="1" ht="102" customHeight="1">
      <c r="A1202" s="774"/>
      <c r="B1202" s="297" t="s">
        <v>1260</v>
      </c>
      <c r="C1202" s="298" t="s">
        <v>531</v>
      </c>
      <c r="D1202" s="564">
        <v>0.2</v>
      </c>
      <c r="E1202" s="299" t="s">
        <v>532</v>
      </c>
      <c r="F1202" s="300" t="s">
        <v>526</v>
      </c>
      <c r="G1202" s="299" t="s">
        <v>533</v>
      </c>
      <c r="H1202" s="290"/>
      <c r="I1202" s="291"/>
      <c r="J1202" s="290">
        <v>9.0909090909090912E-2</v>
      </c>
      <c r="K1202" s="291"/>
      <c r="L1202" s="290">
        <v>9.0909090909090912E-2</v>
      </c>
      <c r="M1202" s="291"/>
      <c r="N1202" s="290">
        <v>9.0909090909090912E-2</v>
      </c>
      <c r="O1202" s="291"/>
      <c r="P1202" s="290">
        <v>9.0909090909090912E-2</v>
      </c>
      <c r="Q1202" s="291"/>
      <c r="R1202" s="290">
        <v>9.0909090909090912E-2</v>
      </c>
      <c r="S1202" s="291"/>
      <c r="T1202" s="290">
        <v>9.0909090909090912E-2</v>
      </c>
      <c r="U1202" s="291"/>
      <c r="V1202" s="290">
        <v>9.0909090909090912E-2</v>
      </c>
      <c r="W1202" s="291"/>
      <c r="X1202" s="290">
        <v>9.0909090909090912E-2</v>
      </c>
      <c r="Y1202" s="291"/>
      <c r="Z1202" s="290">
        <v>9.0909090909090912E-2</v>
      </c>
      <c r="AA1202" s="291"/>
      <c r="AB1202" s="290">
        <v>9.0909090909090912E-2</v>
      </c>
      <c r="AC1202" s="291"/>
      <c r="AD1202" s="290">
        <v>9.0909090909090912E-2</v>
      </c>
      <c r="AE1202" s="292"/>
      <c r="AF1202" s="81">
        <f>SUM(H1202+J1202+L1202+N1202+P1202+R1202+T1202+V1202+X1202+Z1202+AB1202+AD1202)</f>
        <v>1.0000000000000002</v>
      </c>
      <c r="AG1202" s="59">
        <f t="shared" si="142"/>
        <v>0</v>
      </c>
      <c r="AH1202" s="290"/>
    </row>
    <row r="1203" spans="1:34" s="92" customFormat="1" ht="102" customHeight="1">
      <c r="A1203" s="774"/>
      <c r="B1203" s="293" t="s">
        <v>1261</v>
      </c>
      <c r="C1203" s="294" t="s">
        <v>534</v>
      </c>
      <c r="D1203" s="564">
        <v>0.2</v>
      </c>
      <c r="E1203" s="295" t="s">
        <v>535</v>
      </c>
      <c r="F1203" s="296" t="s">
        <v>526</v>
      </c>
      <c r="G1203" s="295" t="s">
        <v>536</v>
      </c>
      <c r="H1203" s="290"/>
      <c r="I1203" s="291"/>
      <c r="J1203" s="290"/>
      <c r="K1203" s="291"/>
      <c r="L1203" s="290"/>
      <c r="M1203" s="291"/>
      <c r="N1203" s="290">
        <v>0.25</v>
      </c>
      <c r="O1203" s="291"/>
      <c r="P1203" s="290"/>
      <c r="Q1203" s="291"/>
      <c r="R1203" s="290"/>
      <c r="S1203" s="291"/>
      <c r="T1203" s="290">
        <v>0.25</v>
      </c>
      <c r="U1203" s="291"/>
      <c r="V1203" s="290"/>
      <c r="W1203" s="291"/>
      <c r="X1203" s="290"/>
      <c r="Y1203" s="291"/>
      <c r="Z1203" s="290">
        <v>0.25</v>
      </c>
      <c r="AA1203" s="292"/>
      <c r="AB1203" s="290"/>
      <c r="AC1203" s="291"/>
      <c r="AD1203" s="290">
        <v>0.25</v>
      </c>
      <c r="AE1203" s="292"/>
      <c r="AF1203" s="81">
        <f>SUM(H1203+J1203+L1203+N1203+P1203+R1203+T1203+V1203+X1203+Z1203+AB1203+AD1203)</f>
        <v>1</v>
      </c>
      <c r="AG1203" s="59">
        <f t="shared" si="142"/>
        <v>0</v>
      </c>
      <c r="AH1203" s="290"/>
    </row>
    <row r="1204" spans="1:34" s="92" customFormat="1" ht="102" customHeight="1" thickBot="1">
      <c r="A1204" s="775"/>
      <c r="B1204" s="293" t="s">
        <v>1262</v>
      </c>
      <c r="C1204" s="294" t="s">
        <v>537</v>
      </c>
      <c r="D1204" s="50">
        <v>0.2</v>
      </c>
      <c r="E1204" s="295" t="s">
        <v>538</v>
      </c>
      <c r="F1204" s="296" t="s">
        <v>526</v>
      </c>
      <c r="G1204" s="295" t="s">
        <v>539</v>
      </c>
      <c r="H1204" s="290"/>
      <c r="I1204" s="291"/>
      <c r="J1204" s="290"/>
      <c r="K1204" s="291"/>
      <c r="L1204" s="290"/>
      <c r="M1204" s="291"/>
      <c r="N1204" s="290">
        <v>0.25</v>
      </c>
      <c r="O1204" s="291"/>
      <c r="P1204" s="290"/>
      <c r="Q1204" s="291"/>
      <c r="R1204" s="290"/>
      <c r="S1204" s="291"/>
      <c r="T1204" s="290">
        <v>0.25</v>
      </c>
      <c r="U1204" s="291"/>
      <c r="V1204" s="290"/>
      <c r="W1204" s="291"/>
      <c r="X1204" s="290"/>
      <c r="Y1204" s="291"/>
      <c r="Z1204" s="290">
        <v>0.25</v>
      </c>
      <c r="AA1204" s="292"/>
      <c r="AB1204" s="290"/>
      <c r="AC1204" s="291"/>
      <c r="AD1204" s="290">
        <v>0.25</v>
      </c>
      <c r="AE1204" s="292"/>
      <c r="AF1204" s="81">
        <f t="shared" ref="AF1204" si="143">+H1204+J1204+L1204+N1204+P1204+R1204+T1204+V1204+X1204+Z1204+AB1204+AD1204</f>
        <v>1</v>
      </c>
      <c r="AG1204" s="59">
        <f t="shared" si="142"/>
        <v>0</v>
      </c>
      <c r="AH1204" s="290"/>
    </row>
    <row r="1205" spans="1:34" ht="35.25" customHeight="1" thickBot="1"/>
    <row r="1206" spans="1:34" ht="20.25" customHeight="1">
      <c r="A1206" s="756" t="s">
        <v>458</v>
      </c>
      <c r="B1206" s="757"/>
      <c r="C1206" s="758"/>
      <c r="D1206" s="759" t="s">
        <v>1004</v>
      </c>
      <c r="E1206" s="760"/>
      <c r="F1206" s="760"/>
      <c r="G1206" s="760"/>
      <c r="H1206" s="760"/>
      <c r="I1206" s="760"/>
      <c r="J1206" s="760"/>
      <c r="K1206" s="760"/>
      <c r="L1206" s="760"/>
      <c r="M1206" s="760"/>
      <c r="N1206" s="760"/>
      <c r="O1206" s="760"/>
      <c r="P1206" s="760"/>
      <c r="Q1206" s="760"/>
      <c r="R1206" s="760"/>
      <c r="S1206" s="760"/>
      <c r="T1206" s="760"/>
      <c r="U1206" s="760"/>
      <c r="V1206" s="760"/>
      <c r="W1206" s="760"/>
      <c r="X1206" s="760"/>
      <c r="Y1206" s="760"/>
      <c r="Z1206" s="760"/>
      <c r="AA1206" s="760"/>
      <c r="AB1206" s="760"/>
      <c r="AC1206" s="760"/>
      <c r="AD1206" s="760"/>
      <c r="AE1206" s="760"/>
      <c r="AF1206" s="760"/>
      <c r="AG1206" s="760"/>
      <c r="AH1206" s="761"/>
    </row>
    <row r="1207" spans="1:34" ht="18.75" thickBot="1">
      <c r="A1207" s="725" t="s">
        <v>1005</v>
      </c>
      <c r="B1207" s="726"/>
      <c r="C1207" s="726"/>
      <c r="D1207" s="762" t="s">
        <v>1408</v>
      </c>
      <c r="E1207" s="762"/>
      <c r="F1207" s="762"/>
      <c r="G1207" s="762"/>
      <c r="H1207" s="762"/>
      <c r="I1207" s="762"/>
      <c r="J1207" s="762"/>
      <c r="K1207" s="762"/>
      <c r="L1207" s="762"/>
      <c r="M1207" s="762"/>
      <c r="N1207" s="762"/>
      <c r="O1207" s="762"/>
      <c r="P1207" s="762"/>
      <c r="Q1207" s="762"/>
      <c r="R1207" s="762"/>
      <c r="S1207" s="762"/>
      <c r="T1207" s="762"/>
      <c r="U1207" s="762"/>
      <c r="V1207" s="762"/>
      <c r="W1207" s="762"/>
      <c r="X1207" s="762"/>
      <c r="Y1207" s="762"/>
      <c r="Z1207" s="762"/>
      <c r="AA1207" s="762"/>
      <c r="AB1207" s="762"/>
      <c r="AC1207" s="762"/>
      <c r="AD1207" s="762"/>
      <c r="AE1207" s="762"/>
      <c r="AF1207" s="762"/>
      <c r="AG1207" s="762"/>
      <c r="AH1207" s="763"/>
    </row>
    <row r="1208" spans="1:34" ht="24" customHeight="1" thickBot="1">
      <c r="A1208" s="764" t="s">
        <v>37</v>
      </c>
      <c r="B1208" s="766" t="s">
        <v>35</v>
      </c>
      <c r="C1208" s="766" t="s">
        <v>31</v>
      </c>
      <c r="D1208" s="766" t="s">
        <v>38</v>
      </c>
      <c r="E1208" s="766" t="s">
        <v>33</v>
      </c>
      <c r="F1208" s="766" t="s">
        <v>40</v>
      </c>
      <c r="G1208" s="768" t="s">
        <v>34</v>
      </c>
      <c r="H1208" s="742" t="s">
        <v>2</v>
      </c>
      <c r="I1208" s="743"/>
      <c r="J1208" s="744" t="s">
        <v>3</v>
      </c>
      <c r="K1208" s="744"/>
      <c r="L1208" s="742" t="s">
        <v>4</v>
      </c>
      <c r="M1208" s="743"/>
      <c r="N1208" s="744" t="s">
        <v>5</v>
      </c>
      <c r="O1208" s="744"/>
      <c r="P1208" s="742" t="s">
        <v>6</v>
      </c>
      <c r="Q1208" s="743"/>
      <c r="R1208" s="744" t="s">
        <v>7</v>
      </c>
      <c r="S1208" s="744"/>
      <c r="T1208" s="742" t="s">
        <v>8</v>
      </c>
      <c r="U1208" s="743"/>
      <c r="V1208" s="744" t="s">
        <v>9</v>
      </c>
      <c r="W1208" s="744"/>
      <c r="X1208" s="742" t="s">
        <v>10</v>
      </c>
      <c r="Y1208" s="743"/>
      <c r="Z1208" s="744" t="s">
        <v>11</v>
      </c>
      <c r="AA1208" s="744"/>
      <c r="AB1208" s="742" t="s">
        <v>12</v>
      </c>
      <c r="AC1208" s="743"/>
      <c r="AD1208" s="744" t="s">
        <v>13</v>
      </c>
      <c r="AE1208" s="744"/>
      <c r="AF1208" s="745" t="s">
        <v>20</v>
      </c>
      <c r="AG1208" s="745" t="s">
        <v>21</v>
      </c>
      <c r="AH1208" s="747" t="s">
        <v>27</v>
      </c>
    </row>
    <row r="1209" spans="1:34" ht="13.5" customHeight="1" thickBot="1">
      <c r="A1209" s="765"/>
      <c r="B1209" s="767"/>
      <c r="C1209" s="767"/>
      <c r="D1209" s="767"/>
      <c r="E1209" s="767"/>
      <c r="F1209" s="767"/>
      <c r="G1209" s="769"/>
      <c r="H1209" s="26" t="s">
        <v>23</v>
      </c>
      <c r="I1209" s="27" t="s">
        <v>24</v>
      </c>
      <c r="J1209" s="26" t="s">
        <v>23</v>
      </c>
      <c r="K1209" s="27" t="s">
        <v>24</v>
      </c>
      <c r="L1209" s="26" t="s">
        <v>23</v>
      </c>
      <c r="M1209" s="27" t="s">
        <v>24</v>
      </c>
      <c r="N1209" s="26" t="s">
        <v>23</v>
      </c>
      <c r="O1209" s="27" t="s">
        <v>24</v>
      </c>
      <c r="P1209" s="26" t="s">
        <v>23</v>
      </c>
      <c r="Q1209" s="27" t="s">
        <v>24</v>
      </c>
      <c r="R1209" s="26" t="s">
        <v>23</v>
      </c>
      <c r="S1209" s="27" t="s">
        <v>24</v>
      </c>
      <c r="T1209" s="26" t="s">
        <v>23</v>
      </c>
      <c r="U1209" s="27" t="s">
        <v>24</v>
      </c>
      <c r="V1209" s="26" t="s">
        <v>23</v>
      </c>
      <c r="W1209" s="27" t="s">
        <v>24</v>
      </c>
      <c r="X1209" s="26" t="s">
        <v>23</v>
      </c>
      <c r="Y1209" s="27" t="s">
        <v>24</v>
      </c>
      <c r="Z1209" s="26" t="s">
        <v>23</v>
      </c>
      <c r="AA1209" s="27" t="s">
        <v>24</v>
      </c>
      <c r="AB1209" s="26" t="s">
        <v>23</v>
      </c>
      <c r="AC1209" s="27" t="s">
        <v>24</v>
      </c>
      <c r="AD1209" s="26" t="s">
        <v>23</v>
      </c>
      <c r="AE1209" s="27" t="s">
        <v>24</v>
      </c>
      <c r="AF1209" s="746" t="s">
        <v>23</v>
      </c>
      <c r="AG1209" s="746" t="s">
        <v>24</v>
      </c>
      <c r="AH1209" s="748"/>
    </row>
    <row r="1210" spans="1:34" ht="191.25">
      <c r="A1210" s="770">
        <v>0.15</v>
      </c>
      <c r="B1210" s="556" t="s">
        <v>459</v>
      </c>
      <c r="C1210" s="385" t="s">
        <v>1409</v>
      </c>
      <c r="D1210" s="481">
        <v>0.125</v>
      </c>
      <c r="E1210" s="288" t="s">
        <v>1397</v>
      </c>
      <c r="F1210" s="289" t="s">
        <v>526</v>
      </c>
      <c r="G1210" s="499" t="s">
        <v>1398</v>
      </c>
      <c r="H1210" s="290">
        <v>8.3299999999999999E-2</v>
      </c>
      <c r="I1210" s="291"/>
      <c r="J1210" s="290">
        <v>8.3299999999999999E-2</v>
      </c>
      <c r="K1210" s="291"/>
      <c r="L1210" s="290">
        <v>8.3299999999999999E-2</v>
      </c>
      <c r="M1210" s="291"/>
      <c r="N1210" s="290">
        <v>8.3299999999999999E-2</v>
      </c>
      <c r="O1210" s="291"/>
      <c r="P1210" s="290">
        <v>8.3299999999999999E-2</v>
      </c>
      <c r="Q1210" s="291"/>
      <c r="R1210" s="290">
        <v>8.3299999999999999E-2</v>
      </c>
      <c r="S1210" s="291"/>
      <c r="T1210" s="290">
        <v>8.3299999999999999E-2</v>
      </c>
      <c r="U1210" s="291"/>
      <c r="V1210" s="290">
        <v>8.3299999999999999E-2</v>
      </c>
      <c r="W1210" s="291"/>
      <c r="X1210" s="290">
        <v>8.3299999999999999E-2</v>
      </c>
      <c r="Y1210" s="291"/>
      <c r="Z1210" s="290">
        <v>8.3299999999999999E-2</v>
      </c>
      <c r="AA1210" s="292"/>
      <c r="AB1210" s="290">
        <v>8.3299999999999999E-2</v>
      </c>
      <c r="AC1210" s="291"/>
      <c r="AD1210" s="290">
        <v>8.3299999999999999E-2</v>
      </c>
      <c r="AE1210" s="292"/>
      <c r="AF1210" s="81">
        <f t="shared" ref="AF1210:AF1213" si="144">SUM(H1210+J1210+L1210+N1210+P1210+R1210+T1210+V1210+X1210+Z1210+AB1210+AD1210)</f>
        <v>0.99960000000000016</v>
      </c>
      <c r="AG1210" s="59">
        <f t="shared" ref="AG1210:AG1213" si="145">+I1210+K1210+M1210+O1210+Q1210+S1210+U1210+W1210+Y1210+AA1210+AE1210</f>
        <v>0</v>
      </c>
      <c r="AH1210" s="290"/>
    </row>
    <row r="1211" spans="1:34" ht="216.75">
      <c r="A1211" s="771"/>
      <c r="B1211" s="293" t="s">
        <v>1230</v>
      </c>
      <c r="C1211" s="294" t="s">
        <v>1399</v>
      </c>
      <c r="D1211" s="483">
        <v>0.125</v>
      </c>
      <c r="E1211" s="295" t="s">
        <v>1400</v>
      </c>
      <c r="F1211" s="296" t="s">
        <v>526</v>
      </c>
      <c r="G1211" s="500" t="s">
        <v>1401</v>
      </c>
      <c r="H1211" s="290"/>
      <c r="I1211" s="291"/>
      <c r="J1211" s="290">
        <v>0.5</v>
      </c>
      <c r="K1211" s="291"/>
      <c r="L1211" s="290"/>
      <c r="M1211" s="291"/>
      <c r="N1211" s="290"/>
      <c r="O1211" s="291"/>
      <c r="P1211" s="290"/>
      <c r="Q1211" s="291"/>
      <c r="R1211" s="290"/>
      <c r="S1211" s="291"/>
      <c r="T1211" s="290"/>
      <c r="U1211" s="291"/>
      <c r="V1211" s="290">
        <v>0.5</v>
      </c>
      <c r="W1211" s="291"/>
      <c r="X1211" s="290"/>
      <c r="Y1211" s="291"/>
      <c r="Z1211" s="290"/>
      <c r="AA1211" s="292"/>
      <c r="AB1211" s="290"/>
      <c r="AC1211" s="291"/>
      <c r="AD1211" s="290"/>
      <c r="AE1211" s="292"/>
      <c r="AF1211" s="81">
        <f t="shared" si="144"/>
        <v>1</v>
      </c>
      <c r="AG1211" s="59">
        <f t="shared" si="145"/>
        <v>0</v>
      </c>
      <c r="AH1211" s="290"/>
    </row>
    <row r="1212" spans="1:34" ht="127.5">
      <c r="A1212" s="771"/>
      <c r="B1212" s="293" t="s">
        <v>1235</v>
      </c>
      <c r="C1212" s="294" t="s">
        <v>1402</v>
      </c>
      <c r="D1212" s="483">
        <v>0.125</v>
      </c>
      <c r="E1212" s="295" t="s">
        <v>1403</v>
      </c>
      <c r="F1212" s="296" t="s">
        <v>1404</v>
      </c>
      <c r="G1212" s="500" t="s">
        <v>1405</v>
      </c>
      <c r="H1212" s="290">
        <v>0.33329999999999999</v>
      </c>
      <c r="I1212" s="291"/>
      <c r="J1212" s="290">
        <v>0.33329999999999999</v>
      </c>
      <c r="K1212" s="291"/>
      <c r="L1212" s="290">
        <v>0.33329999999999999</v>
      </c>
      <c r="M1212" s="291"/>
      <c r="N1212" s="290"/>
      <c r="O1212" s="291"/>
      <c r="P1212" s="290"/>
      <c r="Q1212" s="291"/>
      <c r="R1212" s="290"/>
      <c r="S1212" s="291"/>
      <c r="T1212" s="290"/>
      <c r="U1212" s="291"/>
      <c r="V1212" s="290"/>
      <c r="W1212" s="291"/>
      <c r="X1212" s="290"/>
      <c r="Y1212" s="291"/>
      <c r="Z1212" s="290"/>
      <c r="AA1212" s="292"/>
      <c r="AB1212" s="290"/>
      <c r="AC1212" s="291"/>
      <c r="AD1212" s="290"/>
      <c r="AE1212" s="292"/>
      <c r="AF1212" s="81">
        <f t="shared" si="144"/>
        <v>0.99990000000000001</v>
      </c>
      <c r="AG1212" s="59">
        <f t="shared" si="145"/>
        <v>0</v>
      </c>
      <c r="AH1212" s="290"/>
    </row>
    <row r="1213" spans="1:34" ht="128.25" thickBot="1">
      <c r="A1213" s="772"/>
      <c r="B1213" s="293" t="s">
        <v>1240</v>
      </c>
      <c r="C1213" s="392" t="s">
        <v>1410</v>
      </c>
      <c r="D1213" s="485">
        <v>0.125</v>
      </c>
      <c r="E1213" s="486" t="s">
        <v>1406</v>
      </c>
      <c r="F1213" s="501" t="s">
        <v>526</v>
      </c>
      <c r="G1213" s="502" t="s">
        <v>1407</v>
      </c>
      <c r="H1213" s="290"/>
      <c r="I1213" s="291"/>
      <c r="J1213" s="290"/>
      <c r="K1213" s="291"/>
      <c r="L1213" s="290"/>
      <c r="M1213" s="291"/>
      <c r="N1213" s="290"/>
      <c r="O1213" s="291"/>
      <c r="P1213" s="290">
        <v>0.5</v>
      </c>
      <c r="Q1213" s="291"/>
      <c r="R1213" s="290"/>
      <c r="S1213" s="291"/>
      <c r="T1213" s="290"/>
      <c r="U1213" s="291"/>
      <c r="V1213" s="290"/>
      <c r="W1213" s="291"/>
      <c r="X1213" s="290"/>
      <c r="Y1213" s="291"/>
      <c r="Z1213" s="290"/>
      <c r="AA1213" s="292"/>
      <c r="AB1213" s="290">
        <v>0.5</v>
      </c>
      <c r="AC1213" s="291"/>
      <c r="AD1213" s="290"/>
      <c r="AE1213" s="292"/>
      <c r="AF1213" s="81">
        <f t="shared" si="144"/>
        <v>1</v>
      </c>
      <c r="AG1213" s="59">
        <f t="shared" si="145"/>
        <v>0</v>
      </c>
      <c r="AH1213" s="290"/>
    </row>
  </sheetData>
  <mergeCells count="3006">
    <mergeCell ref="AH347:AH348"/>
    <mergeCell ref="D172:R172"/>
    <mergeCell ref="B347:B348"/>
    <mergeCell ref="C347:C348"/>
    <mergeCell ref="D347:D348"/>
    <mergeCell ref="E347:E348"/>
    <mergeCell ref="F347:F348"/>
    <mergeCell ref="G347:G348"/>
    <mergeCell ref="H347:I347"/>
    <mergeCell ref="J347:K347"/>
    <mergeCell ref="L347:M347"/>
    <mergeCell ref="N347:O347"/>
    <mergeCell ref="P347:Q347"/>
    <mergeCell ref="R347:S347"/>
    <mergeCell ref="T347:U347"/>
    <mergeCell ref="V347:W347"/>
    <mergeCell ref="X347:Y347"/>
    <mergeCell ref="Z347:AA347"/>
    <mergeCell ref="AB347:AC347"/>
    <mergeCell ref="AH337:AH338"/>
    <mergeCell ref="P329:Q329"/>
    <mergeCell ref="R329:S329"/>
    <mergeCell ref="T329:U329"/>
    <mergeCell ref="V329:W329"/>
    <mergeCell ref="X329:Y329"/>
    <mergeCell ref="Z329:AA329"/>
    <mergeCell ref="A318:B318"/>
    <mergeCell ref="C318:I318"/>
    <mergeCell ref="J318:AH318"/>
    <mergeCell ref="A319:B320"/>
    <mergeCell ref="C319:I319"/>
    <mergeCell ref="A1144:A1152"/>
    <mergeCell ref="AF1142:AF1143"/>
    <mergeCell ref="AG1142:AG1143"/>
    <mergeCell ref="A247:C247"/>
    <mergeCell ref="D247:L247"/>
    <mergeCell ref="A248:C248"/>
    <mergeCell ref="A249:A250"/>
    <mergeCell ref="B249:B250"/>
    <mergeCell ref="C249:C250"/>
    <mergeCell ref="D249:D250"/>
    <mergeCell ref="E249:E250"/>
    <mergeCell ref="F249:F250"/>
    <mergeCell ref="G249:G250"/>
    <mergeCell ref="H249:I249"/>
    <mergeCell ref="J249:K249"/>
    <mergeCell ref="L249:M249"/>
    <mergeCell ref="N249:O249"/>
    <mergeCell ref="P249:Q249"/>
    <mergeCell ref="R249:S249"/>
    <mergeCell ref="T249:U249"/>
    <mergeCell ref="V249:W249"/>
    <mergeCell ref="X249:Y249"/>
    <mergeCell ref="Z249:AA249"/>
    <mergeCell ref="AB249:AC249"/>
    <mergeCell ref="AD249:AE249"/>
    <mergeCell ref="AF249:AF250"/>
    <mergeCell ref="AG249:AG250"/>
    <mergeCell ref="A1141:C1141"/>
    <mergeCell ref="AD347:AE347"/>
    <mergeCell ref="A1109:A1116"/>
    <mergeCell ref="A1130:C1130"/>
    <mergeCell ref="D1141:AH1141"/>
    <mergeCell ref="A1142:A1143"/>
    <mergeCell ref="B1142:B1143"/>
    <mergeCell ref="C1142:C1143"/>
    <mergeCell ref="D1142:D1143"/>
    <mergeCell ref="E1142:E1143"/>
    <mergeCell ref="F1142:F1143"/>
    <mergeCell ref="G1142:G1143"/>
    <mergeCell ref="H1142:I1142"/>
    <mergeCell ref="J1142:K1142"/>
    <mergeCell ref="L1142:M1142"/>
    <mergeCell ref="N1142:O1142"/>
    <mergeCell ref="P1142:Q1142"/>
    <mergeCell ref="R1142:S1142"/>
    <mergeCell ref="T1142:U1142"/>
    <mergeCell ref="V1142:W1142"/>
    <mergeCell ref="X1142:Y1142"/>
    <mergeCell ref="Z1142:AA1142"/>
    <mergeCell ref="AB1142:AC1142"/>
    <mergeCell ref="AD1142:AE1142"/>
    <mergeCell ref="AH1142:AH1143"/>
    <mergeCell ref="A1091:B1093"/>
    <mergeCell ref="C1091:AH1091"/>
    <mergeCell ref="T1092:AH1092"/>
    <mergeCell ref="C1093:AH1093"/>
    <mergeCell ref="A1095:B1095"/>
    <mergeCell ref="C1095:I1095"/>
    <mergeCell ref="J1095:AH1095"/>
    <mergeCell ref="A1096:B1097"/>
    <mergeCell ref="C1096:I1096"/>
    <mergeCell ref="J1096:AH1096"/>
    <mergeCell ref="C1097:I1097"/>
    <mergeCell ref="J1097:AH1097"/>
    <mergeCell ref="A1099:A1102"/>
    <mergeCell ref="B1099:C1099"/>
    <mergeCell ref="B1100:C1100"/>
    <mergeCell ref="B1101:C1101"/>
    <mergeCell ref="B1102:C1102"/>
    <mergeCell ref="V430:W430"/>
    <mergeCell ref="X430:Y430"/>
    <mergeCell ref="Z430:AA430"/>
    <mergeCell ref="AB430:AC430"/>
    <mergeCell ref="AH249:AH250"/>
    <mergeCell ref="A251:A255"/>
    <mergeCell ref="X1132:Y1132"/>
    <mergeCell ref="Z1132:AA1132"/>
    <mergeCell ref="AB1132:AC1132"/>
    <mergeCell ref="AD1132:AE1132"/>
    <mergeCell ref="AF1132:AF1133"/>
    <mergeCell ref="AG1132:AG1133"/>
    <mergeCell ref="AH1132:AH1133"/>
    <mergeCell ref="A1105:C1105"/>
    <mergeCell ref="A1107:A1108"/>
    <mergeCell ref="B1107:B1108"/>
    <mergeCell ref="C1107:C1108"/>
    <mergeCell ref="AH1120:AH1121"/>
    <mergeCell ref="D1130:L1130"/>
    <mergeCell ref="A1131:C1131"/>
    <mergeCell ref="A1132:A1133"/>
    <mergeCell ref="B1132:B1133"/>
    <mergeCell ref="C1132:C1133"/>
    <mergeCell ref="D1132:D1133"/>
    <mergeCell ref="E1132:E1133"/>
    <mergeCell ref="F1132:F1133"/>
    <mergeCell ref="G1132:G1133"/>
    <mergeCell ref="H1132:I1132"/>
    <mergeCell ref="J1132:K1132"/>
    <mergeCell ref="L1132:M1132"/>
    <mergeCell ref="N1132:O1132"/>
    <mergeCell ref="P1132:Q1132"/>
    <mergeCell ref="AH417:AH418"/>
    <mergeCell ref="A419:A425"/>
    <mergeCell ref="F417:F418"/>
    <mergeCell ref="G417:G418"/>
    <mergeCell ref="H417:I417"/>
    <mergeCell ref="J417:K417"/>
    <mergeCell ref="X417:Y417"/>
    <mergeCell ref="Z417:AA417"/>
    <mergeCell ref="AB417:AC417"/>
    <mergeCell ref="AD417:AE417"/>
    <mergeCell ref="AF417:AF418"/>
    <mergeCell ref="AG417:AG418"/>
    <mergeCell ref="D115:AE115"/>
    <mergeCell ref="AH430:AH431"/>
    <mergeCell ref="A432:A438"/>
    <mergeCell ref="A428:C428"/>
    <mergeCell ref="D428:AH428"/>
    <mergeCell ref="A429:C429"/>
    <mergeCell ref="A430:A431"/>
    <mergeCell ref="B430:B431"/>
    <mergeCell ref="C430:C431"/>
    <mergeCell ref="D430:D431"/>
    <mergeCell ref="E430:E431"/>
    <mergeCell ref="F430:F431"/>
    <mergeCell ref="G430:G431"/>
    <mergeCell ref="H430:I430"/>
    <mergeCell ref="J430:K430"/>
    <mergeCell ref="L430:M430"/>
    <mergeCell ref="N430:O430"/>
    <mergeCell ref="P430:Q430"/>
    <mergeCell ref="R430:S430"/>
    <mergeCell ref="T430:U430"/>
    <mergeCell ref="A402:B404"/>
    <mergeCell ref="C402:AH402"/>
    <mergeCell ref="T403:AH403"/>
    <mergeCell ref="C404:AH404"/>
    <mergeCell ref="A406:B406"/>
    <mergeCell ref="C406:I406"/>
    <mergeCell ref="J406:AH406"/>
    <mergeCell ref="A407:B408"/>
    <mergeCell ref="C407:I407"/>
    <mergeCell ref="J407:AH407"/>
    <mergeCell ref="C408:I408"/>
    <mergeCell ref="J408:AH408"/>
    <mergeCell ref="A410:A413"/>
    <mergeCell ref="B410:C410"/>
    <mergeCell ref="D410:S410"/>
    <mergeCell ref="T410:V413"/>
    <mergeCell ref="W410:X411"/>
    <mergeCell ref="Y410:AH411"/>
    <mergeCell ref="A512:A513"/>
    <mergeCell ref="B512:B513"/>
    <mergeCell ref="C512:C513"/>
    <mergeCell ref="D512:D513"/>
    <mergeCell ref="E512:E513"/>
    <mergeCell ref="F512:F513"/>
    <mergeCell ref="G512:G513"/>
    <mergeCell ref="H512:I512"/>
    <mergeCell ref="J512:K512"/>
    <mergeCell ref="AD512:AE512"/>
    <mergeCell ref="AF512:AF513"/>
    <mergeCell ref="AG512:AG513"/>
    <mergeCell ref="AH478:AH479"/>
    <mergeCell ref="AH487:AH488"/>
    <mergeCell ref="AH496:AH497"/>
    <mergeCell ref="AH504:AH505"/>
    <mergeCell ref="AH512:AH513"/>
    <mergeCell ref="L512:M512"/>
    <mergeCell ref="N512:O512"/>
    <mergeCell ref="P512:Q512"/>
    <mergeCell ref="R512:S512"/>
    <mergeCell ref="T512:U512"/>
    <mergeCell ref="V512:W512"/>
    <mergeCell ref="X512:Y512"/>
    <mergeCell ref="Z512:AA512"/>
    <mergeCell ref="AB512:AC512"/>
    <mergeCell ref="Z504:AA504"/>
    <mergeCell ref="AB504:AC504"/>
    <mergeCell ref="AD504:AE504"/>
    <mergeCell ref="AF504:AF505"/>
    <mergeCell ref="AG504:AG505"/>
    <mergeCell ref="R504:S504"/>
    <mergeCell ref="A506:A508"/>
    <mergeCell ref="A510:C510"/>
    <mergeCell ref="D510:G510"/>
    <mergeCell ref="A511:C511"/>
    <mergeCell ref="AB496:AC496"/>
    <mergeCell ref="AD496:AE496"/>
    <mergeCell ref="AF496:AF497"/>
    <mergeCell ref="AG496:AG497"/>
    <mergeCell ref="A498:A500"/>
    <mergeCell ref="A502:C502"/>
    <mergeCell ref="D502:G502"/>
    <mergeCell ref="A503:C503"/>
    <mergeCell ref="A504:A505"/>
    <mergeCell ref="B504:B505"/>
    <mergeCell ref="C504:C505"/>
    <mergeCell ref="D504:D505"/>
    <mergeCell ref="E504:E505"/>
    <mergeCell ref="F504:F505"/>
    <mergeCell ref="G504:G505"/>
    <mergeCell ref="H504:I504"/>
    <mergeCell ref="J504:K504"/>
    <mergeCell ref="L504:M504"/>
    <mergeCell ref="N504:O504"/>
    <mergeCell ref="P504:Q504"/>
    <mergeCell ref="T504:U504"/>
    <mergeCell ref="X496:Y496"/>
    <mergeCell ref="Z496:AA496"/>
    <mergeCell ref="V504:W504"/>
    <mergeCell ref="X504:Y504"/>
    <mergeCell ref="AD487:AE487"/>
    <mergeCell ref="AF487:AF488"/>
    <mergeCell ref="AG487:AG488"/>
    <mergeCell ref="A489:A492"/>
    <mergeCell ref="A494:C494"/>
    <mergeCell ref="D494:G494"/>
    <mergeCell ref="A495:C495"/>
    <mergeCell ref="A496:A497"/>
    <mergeCell ref="B496:B497"/>
    <mergeCell ref="C496:C497"/>
    <mergeCell ref="D496:D497"/>
    <mergeCell ref="E496:E497"/>
    <mergeCell ref="F496:F497"/>
    <mergeCell ref="G496:G497"/>
    <mergeCell ref="H496:I496"/>
    <mergeCell ref="J496:K496"/>
    <mergeCell ref="L496:M496"/>
    <mergeCell ref="N496:O496"/>
    <mergeCell ref="P496:Q496"/>
    <mergeCell ref="R496:S496"/>
    <mergeCell ref="T496:U496"/>
    <mergeCell ref="V496:W496"/>
    <mergeCell ref="A480:A483"/>
    <mergeCell ref="A485:C485"/>
    <mergeCell ref="D485:G485"/>
    <mergeCell ref="A486:C486"/>
    <mergeCell ref="H478:I478"/>
    <mergeCell ref="J478:K478"/>
    <mergeCell ref="L478:M478"/>
    <mergeCell ref="N478:O478"/>
    <mergeCell ref="P478:Q478"/>
    <mergeCell ref="R478:S478"/>
    <mergeCell ref="T478:U478"/>
    <mergeCell ref="V478:W478"/>
    <mergeCell ref="X478:Y478"/>
    <mergeCell ref="AB487:AC487"/>
    <mergeCell ref="A487:A488"/>
    <mergeCell ref="B487:B488"/>
    <mergeCell ref="C487:C488"/>
    <mergeCell ref="D487:D488"/>
    <mergeCell ref="E487:E488"/>
    <mergeCell ref="F487:F488"/>
    <mergeCell ref="G487:G488"/>
    <mergeCell ref="H487:I487"/>
    <mergeCell ref="J487:K487"/>
    <mergeCell ref="L487:M487"/>
    <mergeCell ref="N487:O487"/>
    <mergeCell ref="P487:Q487"/>
    <mergeCell ref="R487:S487"/>
    <mergeCell ref="T487:U487"/>
    <mergeCell ref="V487:W487"/>
    <mergeCell ref="X487:Y487"/>
    <mergeCell ref="Z487:AA487"/>
    <mergeCell ref="Y473:AH474"/>
    <mergeCell ref="B474:C474"/>
    <mergeCell ref="D474:S474"/>
    <mergeCell ref="A476:C476"/>
    <mergeCell ref="D476:G476"/>
    <mergeCell ref="A477:C477"/>
    <mergeCell ref="A478:A479"/>
    <mergeCell ref="B478:B479"/>
    <mergeCell ref="C478:C479"/>
    <mergeCell ref="D478:D479"/>
    <mergeCell ref="E478:E479"/>
    <mergeCell ref="F478:F479"/>
    <mergeCell ref="G478:G479"/>
    <mergeCell ref="Z478:AA478"/>
    <mergeCell ref="AB478:AC478"/>
    <mergeCell ref="AD478:AE478"/>
    <mergeCell ref="AF478:AF479"/>
    <mergeCell ref="AG478:AG479"/>
    <mergeCell ref="AB386:AC386"/>
    <mergeCell ref="AD386:AE386"/>
    <mergeCell ref="AF386:AF387"/>
    <mergeCell ref="AG386:AG387"/>
    <mergeCell ref="AH386:AH387"/>
    <mergeCell ref="A388:A390"/>
    <mergeCell ref="A463:B465"/>
    <mergeCell ref="C463:AH463"/>
    <mergeCell ref="T464:AH464"/>
    <mergeCell ref="C465:AH465"/>
    <mergeCell ref="A467:B467"/>
    <mergeCell ref="C467:I467"/>
    <mergeCell ref="J467:AH467"/>
    <mergeCell ref="B411:C411"/>
    <mergeCell ref="D411:S411"/>
    <mergeCell ref="B412:C412"/>
    <mergeCell ref="D412:S412"/>
    <mergeCell ref="W412:X413"/>
    <mergeCell ref="Y412:AH413"/>
    <mergeCell ref="B413:C413"/>
    <mergeCell ref="D413:S413"/>
    <mergeCell ref="A415:AH415"/>
    <mergeCell ref="A416:C416"/>
    <mergeCell ref="A417:A418"/>
    <mergeCell ref="B417:B418"/>
    <mergeCell ref="C417:C418"/>
    <mergeCell ref="D417:D418"/>
    <mergeCell ref="E417:E418"/>
    <mergeCell ref="L417:M417"/>
    <mergeCell ref="N417:O417"/>
    <mergeCell ref="P417:Q417"/>
    <mergeCell ref="R417:S417"/>
    <mergeCell ref="G376:G377"/>
    <mergeCell ref="H376:I376"/>
    <mergeCell ref="AB367:AC367"/>
    <mergeCell ref="AD367:AE367"/>
    <mergeCell ref="D367:D368"/>
    <mergeCell ref="E367:E368"/>
    <mergeCell ref="F367:F368"/>
    <mergeCell ref="G367:G368"/>
    <mergeCell ref="H367:I367"/>
    <mergeCell ref="AF367:AF368"/>
    <mergeCell ref="AG367:AG368"/>
    <mergeCell ref="AH367:AH368"/>
    <mergeCell ref="A384:C384"/>
    <mergeCell ref="D384:AH384"/>
    <mergeCell ref="A385:AH385"/>
    <mergeCell ref="A386:A387"/>
    <mergeCell ref="B386:B387"/>
    <mergeCell ref="C386:C387"/>
    <mergeCell ref="D386:D387"/>
    <mergeCell ref="E386:E387"/>
    <mergeCell ref="F386:F387"/>
    <mergeCell ref="G386:G387"/>
    <mergeCell ref="H386:I386"/>
    <mergeCell ref="J386:K386"/>
    <mergeCell ref="L386:M386"/>
    <mergeCell ref="N386:O386"/>
    <mergeCell ref="P386:Q386"/>
    <mergeCell ref="R386:S386"/>
    <mergeCell ref="T386:U386"/>
    <mergeCell ref="V386:W386"/>
    <mergeCell ref="X386:Y386"/>
    <mergeCell ref="Z386:AA386"/>
    <mergeCell ref="AG337:AG338"/>
    <mergeCell ref="A356:B356"/>
    <mergeCell ref="C356:I356"/>
    <mergeCell ref="J356:AH356"/>
    <mergeCell ref="A357:B358"/>
    <mergeCell ref="C357:I357"/>
    <mergeCell ref="J357:AH357"/>
    <mergeCell ref="C358:I358"/>
    <mergeCell ref="J358:AH358"/>
    <mergeCell ref="A360:A363"/>
    <mergeCell ref="B360:C360"/>
    <mergeCell ref="D360:S360"/>
    <mergeCell ref="T360:V363"/>
    <mergeCell ref="W360:X361"/>
    <mergeCell ref="Y360:AH361"/>
    <mergeCell ref="B361:C361"/>
    <mergeCell ref="AH376:AH377"/>
    <mergeCell ref="D365:AH365"/>
    <mergeCell ref="A366:AH366"/>
    <mergeCell ref="J376:K376"/>
    <mergeCell ref="L376:M376"/>
    <mergeCell ref="N376:O376"/>
    <mergeCell ref="P376:Q376"/>
    <mergeCell ref="R376:S376"/>
    <mergeCell ref="T376:U376"/>
    <mergeCell ref="V376:W376"/>
    <mergeCell ref="X376:Y376"/>
    <mergeCell ref="Z376:AA376"/>
    <mergeCell ref="A375:C375"/>
    <mergeCell ref="A376:A377"/>
    <mergeCell ref="B376:B377"/>
    <mergeCell ref="C376:C377"/>
    <mergeCell ref="A331:A333"/>
    <mergeCell ref="J329:K329"/>
    <mergeCell ref="L329:M329"/>
    <mergeCell ref="N329:O329"/>
    <mergeCell ref="A369:A372"/>
    <mergeCell ref="F369:F370"/>
    <mergeCell ref="A374:C374"/>
    <mergeCell ref="D374:I374"/>
    <mergeCell ref="J367:K367"/>
    <mergeCell ref="L367:M367"/>
    <mergeCell ref="N367:O367"/>
    <mergeCell ref="P367:Q367"/>
    <mergeCell ref="R367:S367"/>
    <mergeCell ref="T367:U367"/>
    <mergeCell ref="V367:W367"/>
    <mergeCell ref="X367:Y367"/>
    <mergeCell ref="Z367:AA367"/>
    <mergeCell ref="C320:I320"/>
    <mergeCell ref="J320:AH320"/>
    <mergeCell ref="A322:A325"/>
    <mergeCell ref="B322:C322"/>
    <mergeCell ref="D322:S322"/>
    <mergeCell ref="T322:V325"/>
    <mergeCell ref="W322:X323"/>
    <mergeCell ref="Y322:AH323"/>
    <mergeCell ref="B323:C323"/>
    <mergeCell ref="D323:S323"/>
    <mergeCell ref="B324:C324"/>
    <mergeCell ref="D324:S324"/>
    <mergeCell ref="W324:X325"/>
    <mergeCell ref="Y324:AH325"/>
    <mergeCell ref="B325:C325"/>
    <mergeCell ref="D325:S325"/>
    <mergeCell ref="D361:S361"/>
    <mergeCell ref="A345:C345"/>
    <mergeCell ref="D345:AH345"/>
    <mergeCell ref="A346:C346"/>
    <mergeCell ref="D346:AH346"/>
    <mergeCell ref="A347:A348"/>
    <mergeCell ref="A327:C327"/>
    <mergeCell ref="D327:I327"/>
    <mergeCell ref="A328:C328"/>
    <mergeCell ref="A329:A330"/>
    <mergeCell ref="B329:B330"/>
    <mergeCell ref="C329:C330"/>
    <mergeCell ref="D329:D330"/>
    <mergeCell ref="E329:E330"/>
    <mergeCell ref="F329:F330"/>
    <mergeCell ref="G329:G330"/>
    <mergeCell ref="A314:B316"/>
    <mergeCell ref="C314:AH314"/>
    <mergeCell ref="T315:AH315"/>
    <mergeCell ref="C316:AH316"/>
    <mergeCell ref="J282:K282"/>
    <mergeCell ref="L282:M282"/>
    <mergeCell ref="N282:O282"/>
    <mergeCell ref="P282:Q282"/>
    <mergeCell ref="R282:S282"/>
    <mergeCell ref="T282:U282"/>
    <mergeCell ref="V282:W282"/>
    <mergeCell ref="X282:Y282"/>
    <mergeCell ref="Z282:AA282"/>
    <mergeCell ref="A284:A285"/>
    <mergeCell ref="A289:A290"/>
    <mergeCell ref="B289:B290"/>
    <mergeCell ref="C289:C290"/>
    <mergeCell ref="D289:D290"/>
    <mergeCell ref="E289:E290"/>
    <mergeCell ref="F289:F290"/>
    <mergeCell ref="G289:G290"/>
    <mergeCell ref="H289:I289"/>
    <mergeCell ref="J289:K289"/>
    <mergeCell ref="L289:M289"/>
    <mergeCell ref="AD289:AE289"/>
    <mergeCell ref="AF289:AF290"/>
    <mergeCell ref="AG289:AG290"/>
    <mergeCell ref="AH289:AH290"/>
    <mergeCell ref="A291:A295"/>
    <mergeCell ref="AH300:AH301"/>
    <mergeCell ref="A302:A311"/>
    <mergeCell ref="AF300:AF301"/>
    <mergeCell ref="A275:A278"/>
    <mergeCell ref="A280:C280"/>
    <mergeCell ref="D280:AH280"/>
    <mergeCell ref="A281:C281"/>
    <mergeCell ref="A282:A283"/>
    <mergeCell ref="B282:B283"/>
    <mergeCell ref="C282:C283"/>
    <mergeCell ref="D282:D283"/>
    <mergeCell ref="E282:E283"/>
    <mergeCell ref="F282:F283"/>
    <mergeCell ref="G282:G283"/>
    <mergeCell ref="H282:I282"/>
    <mergeCell ref="AB282:AC282"/>
    <mergeCell ref="AD282:AE282"/>
    <mergeCell ref="AF282:AF283"/>
    <mergeCell ref="AG282:AG283"/>
    <mergeCell ref="AH282:AH283"/>
    <mergeCell ref="A271:C271"/>
    <mergeCell ref="D271:AH271"/>
    <mergeCell ref="A272:C272"/>
    <mergeCell ref="A273:A274"/>
    <mergeCell ref="B273:B274"/>
    <mergeCell ref="C273:C274"/>
    <mergeCell ref="D273:D274"/>
    <mergeCell ref="E273:E274"/>
    <mergeCell ref="F273:F274"/>
    <mergeCell ref="G273:G274"/>
    <mergeCell ref="H273:I273"/>
    <mergeCell ref="J273:K273"/>
    <mergeCell ref="L273:M273"/>
    <mergeCell ref="N273:O273"/>
    <mergeCell ref="P273:Q273"/>
    <mergeCell ref="R273:S273"/>
    <mergeCell ref="T273:U273"/>
    <mergeCell ref="V273:W273"/>
    <mergeCell ref="X273:Y273"/>
    <mergeCell ref="Z273:AA273"/>
    <mergeCell ref="AB273:AC273"/>
    <mergeCell ref="AD273:AE273"/>
    <mergeCell ref="AF273:AF274"/>
    <mergeCell ref="AG273:AG274"/>
    <mergeCell ref="AH273:AH274"/>
    <mergeCell ref="A243:A244"/>
    <mergeCell ref="A258:B260"/>
    <mergeCell ref="C258:AH258"/>
    <mergeCell ref="T259:AH259"/>
    <mergeCell ref="C260:AH260"/>
    <mergeCell ref="A262:B262"/>
    <mergeCell ref="C262:I262"/>
    <mergeCell ref="J262:AH262"/>
    <mergeCell ref="A263:B264"/>
    <mergeCell ref="C263:I263"/>
    <mergeCell ref="J263:AH263"/>
    <mergeCell ref="C264:I264"/>
    <mergeCell ref="J264:AH264"/>
    <mergeCell ref="A266:A269"/>
    <mergeCell ref="B266:C266"/>
    <mergeCell ref="D266:S266"/>
    <mergeCell ref="T266:V269"/>
    <mergeCell ref="W266:X267"/>
    <mergeCell ref="Y266:AH267"/>
    <mergeCell ref="B267:C267"/>
    <mergeCell ref="D267:S267"/>
    <mergeCell ref="B268:C268"/>
    <mergeCell ref="D268:S268"/>
    <mergeCell ref="W268:X269"/>
    <mergeCell ref="Y268:AH269"/>
    <mergeCell ref="B269:C269"/>
    <mergeCell ref="D269:S269"/>
    <mergeCell ref="A239:C239"/>
    <mergeCell ref="D239:AH239"/>
    <mergeCell ref="A240:C240"/>
    <mergeCell ref="A241:A242"/>
    <mergeCell ref="B241:B242"/>
    <mergeCell ref="C241:C242"/>
    <mergeCell ref="D241:D242"/>
    <mergeCell ref="E241:E242"/>
    <mergeCell ref="F241:F242"/>
    <mergeCell ref="G241:G242"/>
    <mergeCell ref="H241:I241"/>
    <mergeCell ref="J241:K241"/>
    <mergeCell ref="L241:M241"/>
    <mergeCell ref="N241:O241"/>
    <mergeCell ref="P241:Q241"/>
    <mergeCell ref="R241:S241"/>
    <mergeCell ref="T241:U241"/>
    <mergeCell ref="V241:W241"/>
    <mergeCell ref="X241:Y241"/>
    <mergeCell ref="Z241:AA241"/>
    <mergeCell ref="AB241:AC241"/>
    <mergeCell ref="AD241:AE241"/>
    <mergeCell ref="AF241:AF242"/>
    <mergeCell ref="AG241:AG242"/>
    <mergeCell ref="AH241:AH242"/>
    <mergeCell ref="A229:A231"/>
    <mergeCell ref="A233:C233"/>
    <mergeCell ref="D233:AH233"/>
    <mergeCell ref="A234:C234"/>
    <mergeCell ref="A235:A236"/>
    <mergeCell ref="B235:B236"/>
    <mergeCell ref="C235:C236"/>
    <mergeCell ref="D235:D236"/>
    <mergeCell ref="E235:E236"/>
    <mergeCell ref="F235:F236"/>
    <mergeCell ref="G235:G236"/>
    <mergeCell ref="H235:I235"/>
    <mergeCell ref="J235:K235"/>
    <mergeCell ref="L235:M235"/>
    <mergeCell ref="N235:O235"/>
    <mergeCell ref="P235:Q235"/>
    <mergeCell ref="R235:S235"/>
    <mergeCell ref="T235:U235"/>
    <mergeCell ref="V235:W235"/>
    <mergeCell ref="X235:Y235"/>
    <mergeCell ref="Z235:AA235"/>
    <mergeCell ref="AB235:AC235"/>
    <mergeCell ref="AD235:AE235"/>
    <mergeCell ref="AF235:AF236"/>
    <mergeCell ref="AG235:AG236"/>
    <mergeCell ref="AH235:AH236"/>
    <mergeCell ref="A225:C225"/>
    <mergeCell ref="D225:AH225"/>
    <mergeCell ref="A226:C226"/>
    <mergeCell ref="A227:A228"/>
    <mergeCell ref="B227:B228"/>
    <mergeCell ref="C227:C228"/>
    <mergeCell ref="D227:D228"/>
    <mergeCell ref="E227:E228"/>
    <mergeCell ref="F227:F228"/>
    <mergeCell ref="G227:G228"/>
    <mergeCell ref="H227:I227"/>
    <mergeCell ref="J227:K227"/>
    <mergeCell ref="L227:M227"/>
    <mergeCell ref="N227:O227"/>
    <mergeCell ref="P227:Q227"/>
    <mergeCell ref="R227:S227"/>
    <mergeCell ref="T227:U227"/>
    <mergeCell ref="V227:W227"/>
    <mergeCell ref="X227:Y227"/>
    <mergeCell ref="Z227:AA227"/>
    <mergeCell ref="AB227:AC227"/>
    <mergeCell ref="AD227:AE227"/>
    <mergeCell ref="AF227:AF228"/>
    <mergeCell ref="AG227:AG228"/>
    <mergeCell ref="AH227:AH228"/>
    <mergeCell ref="A219:C219"/>
    <mergeCell ref="D219:AH219"/>
    <mergeCell ref="A220:C220"/>
    <mergeCell ref="A221:A222"/>
    <mergeCell ref="B221:B222"/>
    <mergeCell ref="C221:C222"/>
    <mergeCell ref="D221:D222"/>
    <mergeCell ref="E221:E222"/>
    <mergeCell ref="F221:F222"/>
    <mergeCell ref="G221:G222"/>
    <mergeCell ref="H221:I221"/>
    <mergeCell ref="J221:K221"/>
    <mergeCell ref="L221:M221"/>
    <mergeCell ref="N221:O221"/>
    <mergeCell ref="P221:Q221"/>
    <mergeCell ref="R221:S221"/>
    <mergeCell ref="T221:U221"/>
    <mergeCell ref="V221:W221"/>
    <mergeCell ref="X221:Y221"/>
    <mergeCell ref="Z221:AA221"/>
    <mergeCell ref="AB221:AC221"/>
    <mergeCell ref="AD221:AE221"/>
    <mergeCell ref="AF221:AF222"/>
    <mergeCell ref="AG221:AG222"/>
    <mergeCell ref="AH221:AH222"/>
    <mergeCell ref="C210:I210"/>
    <mergeCell ref="J210:AH210"/>
    <mergeCell ref="A211:B212"/>
    <mergeCell ref="C211:I211"/>
    <mergeCell ref="J211:AH211"/>
    <mergeCell ref="C212:I212"/>
    <mergeCell ref="J212:AH212"/>
    <mergeCell ref="A214:A217"/>
    <mergeCell ref="B214:C214"/>
    <mergeCell ref="D214:S214"/>
    <mergeCell ref="T214:V217"/>
    <mergeCell ref="W214:X215"/>
    <mergeCell ref="Y214:AH215"/>
    <mergeCell ref="B215:C215"/>
    <mergeCell ref="D215:S215"/>
    <mergeCell ref="B216:C216"/>
    <mergeCell ref="D216:S216"/>
    <mergeCell ref="W216:X217"/>
    <mergeCell ref="Y216:AH217"/>
    <mergeCell ref="B217:C217"/>
    <mergeCell ref="D217:S217"/>
    <mergeCell ref="C55:C56"/>
    <mergeCell ref="D55:D56"/>
    <mergeCell ref="E55:E56"/>
    <mergeCell ref="F55:F56"/>
    <mergeCell ref="X55:Y55"/>
    <mergeCell ref="Z55:AA55"/>
    <mergeCell ref="AB55:AC55"/>
    <mergeCell ref="AD55:AE55"/>
    <mergeCell ref="AF55:AF56"/>
    <mergeCell ref="AG55:AG56"/>
    <mergeCell ref="AH55:AH56"/>
    <mergeCell ref="A206:B208"/>
    <mergeCell ref="C206:AH206"/>
    <mergeCell ref="T207:AH207"/>
    <mergeCell ref="C208:AH208"/>
    <mergeCell ref="G55:G56"/>
    <mergeCell ref="H55:I55"/>
    <mergeCell ref="J55:K55"/>
    <mergeCell ref="L55:M55"/>
    <mergeCell ref="N55:O55"/>
    <mergeCell ref="P55:Q55"/>
    <mergeCell ref="R55:S55"/>
    <mergeCell ref="T55:U55"/>
    <mergeCell ref="V55:W55"/>
    <mergeCell ref="AB182:AC182"/>
    <mergeCell ref="AD182:AE182"/>
    <mergeCell ref="AF182:AF183"/>
    <mergeCell ref="AG182:AG183"/>
    <mergeCell ref="AH182:AH183"/>
    <mergeCell ref="V182:W182"/>
    <mergeCell ref="H174:I174"/>
    <mergeCell ref="J174:K174"/>
    <mergeCell ref="D37:D38"/>
    <mergeCell ref="E37:E38"/>
    <mergeCell ref="F37:F38"/>
    <mergeCell ref="G37:G38"/>
    <mergeCell ref="H37:I37"/>
    <mergeCell ref="J37:K37"/>
    <mergeCell ref="L37:M37"/>
    <mergeCell ref="N37:O37"/>
    <mergeCell ref="P37:Q37"/>
    <mergeCell ref="R37:S37"/>
    <mergeCell ref="T37:U37"/>
    <mergeCell ref="J182:K182"/>
    <mergeCell ref="L182:M182"/>
    <mergeCell ref="N182:O182"/>
    <mergeCell ref="P182:Q182"/>
    <mergeCell ref="R182:S182"/>
    <mergeCell ref="T182:U182"/>
    <mergeCell ref="E46:E47"/>
    <mergeCell ref="F46:F47"/>
    <mergeCell ref="G46:G47"/>
    <mergeCell ref="H46:I46"/>
    <mergeCell ref="J46:K46"/>
    <mergeCell ref="L46:M46"/>
    <mergeCell ref="N46:O46"/>
    <mergeCell ref="P46:Q46"/>
    <mergeCell ref="D180:G180"/>
    <mergeCell ref="L174:M174"/>
    <mergeCell ref="N174:O174"/>
    <mergeCell ref="P174:Q174"/>
    <mergeCell ref="R174:S174"/>
    <mergeCell ref="T174:U174"/>
    <mergeCell ref="V174:W174"/>
    <mergeCell ref="X174:Y174"/>
    <mergeCell ref="X182:Y182"/>
    <mergeCell ref="Z182:AA182"/>
    <mergeCell ref="A181:C181"/>
    <mergeCell ref="A182:A183"/>
    <mergeCell ref="B182:B183"/>
    <mergeCell ref="C182:C183"/>
    <mergeCell ref="D182:D183"/>
    <mergeCell ref="E182:E183"/>
    <mergeCell ref="F182:F183"/>
    <mergeCell ref="G182:G183"/>
    <mergeCell ref="H182:I182"/>
    <mergeCell ref="A180:C180"/>
    <mergeCell ref="A172:C172"/>
    <mergeCell ref="A173:C173"/>
    <mergeCell ref="A174:A175"/>
    <mergeCell ref="B174:B175"/>
    <mergeCell ref="C174:C175"/>
    <mergeCell ref="D174:D175"/>
    <mergeCell ref="E174:E175"/>
    <mergeCell ref="F174:F175"/>
    <mergeCell ref="G174:G175"/>
    <mergeCell ref="Z174:AA174"/>
    <mergeCell ref="AB174:AC174"/>
    <mergeCell ref="AD174:AE174"/>
    <mergeCell ref="AF174:AF175"/>
    <mergeCell ref="AG174:AG175"/>
    <mergeCell ref="AH174:AH175"/>
    <mergeCell ref="A176:A177"/>
    <mergeCell ref="A164:B165"/>
    <mergeCell ref="C164:I164"/>
    <mergeCell ref="J164:AH164"/>
    <mergeCell ref="C165:I165"/>
    <mergeCell ref="J165:AH165"/>
    <mergeCell ref="A167:A170"/>
    <mergeCell ref="B167:C167"/>
    <mergeCell ref="D167:S167"/>
    <mergeCell ref="T167:V170"/>
    <mergeCell ref="W167:X168"/>
    <mergeCell ref="Y167:AH168"/>
    <mergeCell ref="B168:C168"/>
    <mergeCell ref="D168:S168"/>
    <mergeCell ref="B169:C169"/>
    <mergeCell ref="D169:S169"/>
    <mergeCell ref="W169:X170"/>
    <mergeCell ref="Y169:AH170"/>
    <mergeCell ref="B170:C170"/>
    <mergeCell ref="D170:S170"/>
    <mergeCell ref="C163:I163"/>
    <mergeCell ref="J163:AH163"/>
    <mergeCell ref="V37:W37"/>
    <mergeCell ref="X37:Y37"/>
    <mergeCell ref="Z37:AA37"/>
    <mergeCell ref="AB37:AC37"/>
    <mergeCell ref="AD37:AE37"/>
    <mergeCell ref="AF37:AF38"/>
    <mergeCell ref="AG37:AG38"/>
    <mergeCell ref="AH37:AH38"/>
    <mergeCell ref="A39:A42"/>
    <mergeCell ref="A44:C44"/>
    <mergeCell ref="A45:C45"/>
    <mergeCell ref="A46:A47"/>
    <mergeCell ref="B46:B47"/>
    <mergeCell ref="C46:C47"/>
    <mergeCell ref="D46:D47"/>
    <mergeCell ref="R46:S46"/>
    <mergeCell ref="T46:U46"/>
    <mergeCell ref="V46:W46"/>
    <mergeCell ref="X46:Y46"/>
    <mergeCell ref="Z46:AA46"/>
    <mergeCell ref="AB46:AC46"/>
    <mergeCell ref="AD46:AE46"/>
    <mergeCell ref="AF46:AF47"/>
    <mergeCell ref="AG46:AG47"/>
    <mergeCell ref="AH46:AH47"/>
    <mergeCell ref="A48:A51"/>
    <mergeCell ref="A53:C53"/>
    <mergeCell ref="AF28:AF29"/>
    <mergeCell ref="AG28:AG29"/>
    <mergeCell ref="N28:O28"/>
    <mergeCell ref="P28:Q28"/>
    <mergeCell ref="A54:C54"/>
    <mergeCell ref="A55:A56"/>
    <mergeCell ref="B55:B56"/>
    <mergeCell ref="AG17:AG18"/>
    <mergeCell ref="J8:AH8"/>
    <mergeCell ref="W10:X11"/>
    <mergeCell ref="W12:X13"/>
    <mergeCell ref="Y10:AH11"/>
    <mergeCell ref="Y12:AH13"/>
    <mergeCell ref="D17:D18"/>
    <mergeCell ref="B10:C10"/>
    <mergeCell ref="B11:C11"/>
    <mergeCell ref="B12:C12"/>
    <mergeCell ref="B13:C13"/>
    <mergeCell ref="P17:Q17"/>
    <mergeCell ref="R17:S17"/>
    <mergeCell ref="T17:U17"/>
    <mergeCell ref="V17:W17"/>
    <mergeCell ref="A17:A18"/>
    <mergeCell ref="C17:C18"/>
    <mergeCell ref="H17:I17"/>
    <mergeCell ref="J17:K17"/>
    <mergeCell ref="L17:M17"/>
    <mergeCell ref="A35:C35"/>
    <mergeCell ref="A36:C36"/>
    <mergeCell ref="A37:A38"/>
    <mergeCell ref="B37:B38"/>
    <mergeCell ref="C37:C38"/>
    <mergeCell ref="J7:AH7"/>
    <mergeCell ref="A16:C16"/>
    <mergeCell ref="A15:C15"/>
    <mergeCell ref="AH17:AH18"/>
    <mergeCell ref="A2:B4"/>
    <mergeCell ref="A30:A33"/>
    <mergeCell ref="D28:D29"/>
    <mergeCell ref="A10:A13"/>
    <mergeCell ref="C2:AH2"/>
    <mergeCell ref="T3:AH3"/>
    <mergeCell ref="C4:AH4"/>
    <mergeCell ref="T10:V13"/>
    <mergeCell ref="C6:I6"/>
    <mergeCell ref="C7:I7"/>
    <mergeCell ref="C8:I8"/>
    <mergeCell ref="H28:I28"/>
    <mergeCell ref="J28:K28"/>
    <mergeCell ref="L28:M28"/>
    <mergeCell ref="E28:E29"/>
    <mergeCell ref="G28:G29"/>
    <mergeCell ref="B17:B18"/>
    <mergeCell ref="A19:A24"/>
    <mergeCell ref="B28:B29"/>
    <mergeCell ref="E17:E18"/>
    <mergeCell ref="G17:G18"/>
    <mergeCell ref="F17:F18"/>
    <mergeCell ref="F28:F29"/>
    <mergeCell ref="A27:C27"/>
    <mergeCell ref="X28:Y28"/>
    <mergeCell ref="Z28:AA28"/>
    <mergeCell ref="AB28:AC28"/>
    <mergeCell ref="AD28:AE28"/>
    <mergeCell ref="AD96:AE96"/>
    <mergeCell ref="AF96:AF97"/>
    <mergeCell ref="N96:O96"/>
    <mergeCell ref="P96:Q96"/>
    <mergeCell ref="C85:I85"/>
    <mergeCell ref="J85:AH85"/>
    <mergeCell ref="A85:B85"/>
    <mergeCell ref="C81:AH81"/>
    <mergeCell ref="A81:B83"/>
    <mergeCell ref="T82:AH82"/>
    <mergeCell ref="C83:AH83"/>
    <mergeCell ref="A6:B6"/>
    <mergeCell ref="A7:B8"/>
    <mergeCell ref="A28:A29"/>
    <mergeCell ref="C28:C29"/>
    <mergeCell ref="AB17:AC17"/>
    <mergeCell ref="AD17:AE17"/>
    <mergeCell ref="AF17:AF18"/>
    <mergeCell ref="X17:Y17"/>
    <mergeCell ref="Z17:AA17"/>
    <mergeCell ref="D10:S10"/>
    <mergeCell ref="D11:S11"/>
    <mergeCell ref="D12:S12"/>
    <mergeCell ref="D13:S13"/>
    <mergeCell ref="AH28:AH29"/>
    <mergeCell ref="R28:S28"/>
    <mergeCell ref="T28:U28"/>
    <mergeCell ref="V28:W28"/>
    <mergeCell ref="N17:O17"/>
    <mergeCell ref="D26:AE26"/>
    <mergeCell ref="A26:C26"/>
    <mergeCell ref="J6:AH6"/>
    <mergeCell ref="A89:A92"/>
    <mergeCell ref="B91:C91"/>
    <mergeCell ref="B89:C89"/>
    <mergeCell ref="D89:S89"/>
    <mergeCell ref="W89:X90"/>
    <mergeCell ref="Y89:AH90"/>
    <mergeCell ref="B90:C90"/>
    <mergeCell ref="D90:S90"/>
    <mergeCell ref="A86:B87"/>
    <mergeCell ref="C86:I86"/>
    <mergeCell ref="J86:AH86"/>
    <mergeCell ref="C87:I87"/>
    <mergeCell ref="J87:AH87"/>
    <mergeCell ref="T89:V92"/>
    <mergeCell ref="D91:S91"/>
    <mergeCell ref="W91:X92"/>
    <mergeCell ref="Y91:AH92"/>
    <mergeCell ref="B92:C92"/>
    <mergeCell ref="D92:S92"/>
    <mergeCell ref="R96:S96"/>
    <mergeCell ref="T96:U96"/>
    <mergeCell ref="V96:W96"/>
    <mergeCell ref="A94:C94"/>
    <mergeCell ref="A104:A105"/>
    <mergeCell ref="B104:B105"/>
    <mergeCell ref="C104:C105"/>
    <mergeCell ref="D104:D105"/>
    <mergeCell ref="E104:E105"/>
    <mergeCell ref="F104:F105"/>
    <mergeCell ref="G104:G105"/>
    <mergeCell ref="H104:I104"/>
    <mergeCell ref="D102:AE102"/>
    <mergeCell ref="J104:K104"/>
    <mergeCell ref="L104:M104"/>
    <mergeCell ref="N104:O104"/>
    <mergeCell ref="A95:C95"/>
    <mergeCell ref="A96:A97"/>
    <mergeCell ref="B96:B97"/>
    <mergeCell ref="C96:C97"/>
    <mergeCell ref="D96:D97"/>
    <mergeCell ref="E96:E97"/>
    <mergeCell ref="F96:F97"/>
    <mergeCell ref="G96:G97"/>
    <mergeCell ref="A102:C102"/>
    <mergeCell ref="A103:C103"/>
    <mergeCell ref="H96:I96"/>
    <mergeCell ref="J96:K96"/>
    <mergeCell ref="L96:M96"/>
    <mergeCell ref="X96:Y96"/>
    <mergeCell ref="Z96:AA96"/>
    <mergeCell ref="AB96:AC96"/>
    <mergeCell ref="F117:F118"/>
    <mergeCell ref="G117:G118"/>
    <mergeCell ref="H117:I117"/>
    <mergeCell ref="J117:K117"/>
    <mergeCell ref="A116:C116"/>
    <mergeCell ref="A117:A118"/>
    <mergeCell ref="B117:B118"/>
    <mergeCell ref="C117:C118"/>
    <mergeCell ref="D117:D118"/>
    <mergeCell ref="AH104:AH105"/>
    <mergeCell ref="A106:A112"/>
    <mergeCell ref="A115:C115"/>
    <mergeCell ref="Z104:AA104"/>
    <mergeCell ref="AB104:AC104"/>
    <mergeCell ref="AD104:AE104"/>
    <mergeCell ref="AF104:AF105"/>
    <mergeCell ref="AG104:AG105"/>
    <mergeCell ref="P104:Q104"/>
    <mergeCell ref="R104:S104"/>
    <mergeCell ref="T104:U104"/>
    <mergeCell ref="V104:W104"/>
    <mergeCell ref="X104:Y104"/>
    <mergeCell ref="J127:K127"/>
    <mergeCell ref="L127:M127"/>
    <mergeCell ref="N127:O127"/>
    <mergeCell ref="P127:Q127"/>
    <mergeCell ref="A125:C125"/>
    <mergeCell ref="A126:C126"/>
    <mergeCell ref="A127:A128"/>
    <mergeCell ref="B127:B128"/>
    <mergeCell ref="C127:C128"/>
    <mergeCell ref="D127:D128"/>
    <mergeCell ref="E127:E128"/>
    <mergeCell ref="F127:F128"/>
    <mergeCell ref="G127:G128"/>
    <mergeCell ref="D125:AH125"/>
    <mergeCell ref="AG96:AG97"/>
    <mergeCell ref="AH96:AH97"/>
    <mergeCell ref="A98:A99"/>
    <mergeCell ref="AF117:AF118"/>
    <mergeCell ref="AG117:AG118"/>
    <mergeCell ref="AH117:AH118"/>
    <mergeCell ref="A119:A121"/>
    <mergeCell ref="V117:W117"/>
    <mergeCell ref="X117:Y117"/>
    <mergeCell ref="Z117:AA117"/>
    <mergeCell ref="AB117:AC117"/>
    <mergeCell ref="AD117:AE117"/>
    <mergeCell ref="L117:M117"/>
    <mergeCell ref="N117:O117"/>
    <mergeCell ref="P117:Q117"/>
    <mergeCell ref="R117:S117"/>
    <mergeCell ref="T117:U117"/>
    <mergeCell ref="E117:E118"/>
    <mergeCell ref="A552:A555"/>
    <mergeCell ref="B552:C552"/>
    <mergeCell ref="D552:S552"/>
    <mergeCell ref="T552:V555"/>
    <mergeCell ref="W552:X553"/>
    <mergeCell ref="Y552:AH553"/>
    <mergeCell ref="B553:C553"/>
    <mergeCell ref="D553:S553"/>
    <mergeCell ref="B554:C554"/>
    <mergeCell ref="D554:S554"/>
    <mergeCell ref="W554:X555"/>
    <mergeCell ref="Y554:AH555"/>
    <mergeCell ref="B555:C555"/>
    <mergeCell ref="D555:S555"/>
    <mergeCell ref="A544:B546"/>
    <mergeCell ref="C544:AH544"/>
    <mergeCell ref="T545:AH545"/>
    <mergeCell ref="C546:AH546"/>
    <mergeCell ref="A548:B548"/>
    <mergeCell ref="C548:I548"/>
    <mergeCell ref="J548:AH548"/>
    <mergeCell ref="A549:B550"/>
    <mergeCell ref="C549:I549"/>
    <mergeCell ref="J549:AH549"/>
    <mergeCell ref="C550:I550"/>
    <mergeCell ref="J550:AH550"/>
    <mergeCell ref="AD559:AE559"/>
    <mergeCell ref="AF559:AF560"/>
    <mergeCell ref="AG559:AG560"/>
    <mergeCell ref="AH559:AH560"/>
    <mergeCell ref="A561:A570"/>
    <mergeCell ref="A573:C573"/>
    <mergeCell ref="D573:AC573"/>
    <mergeCell ref="A574:C574"/>
    <mergeCell ref="D574:G574"/>
    <mergeCell ref="A557:C557"/>
    <mergeCell ref="D557:AC557"/>
    <mergeCell ref="A558:C558"/>
    <mergeCell ref="D558:P558"/>
    <mergeCell ref="A559:A560"/>
    <mergeCell ref="B559:B560"/>
    <mergeCell ref="C559:C560"/>
    <mergeCell ref="D559:D560"/>
    <mergeCell ref="E559:E560"/>
    <mergeCell ref="F559:F560"/>
    <mergeCell ref="G559:G560"/>
    <mergeCell ref="H559:I559"/>
    <mergeCell ref="J559:K559"/>
    <mergeCell ref="L559:M559"/>
    <mergeCell ref="N559:O559"/>
    <mergeCell ref="P559:Q559"/>
    <mergeCell ref="R559:S559"/>
    <mergeCell ref="T559:U559"/>
    <mergeCell ref="V559:W559"/>
    <mergeCell ref="X559:Y559"/>
    <mergeCell ref="Z559:AA559"/>
    <mergeCell ref="AB559:AC559"/>
    <mergeCell ref="AD575:AE575"/>
    <mergeCell ref="AF575:AF576"/>
    <mergeCell ref="AG575:AG576"/>
    <mergeCell ref="AH575:AH576"/>
    <mergeCell ref="A577:A578"/>
    <mergeCell ref="V580:Y580"/>
    <mergeCell ref="Z580:AC580"/>
    <mergeCell ref="AD580:AG580"/>
    <mergeCell ref="A581:C581"/>
    <mergeCell ref="D581:S581"/>
    <mergeCell ref="L575:M575"/>
    <mergeCell ref="N575:O575"/>
    <mergeCell ref="P575:Q575"/>
    <mergeCell ref="R575:S575"/>
    <mergeCell ref="T575:U575"/>
    <mergeCell ref="V575:W575"/>
    <mergeCell ref="X575:Y575"/>
    <mergeCell ref="Z575:AA575"/>
    <mergeCell ref="AB575:AC575"/>
    <mergeCell ref="A575:A576"/>
    <mergeCell ref="B575:B576"/>
    <mergeCell ref="C575:C576"/>
    <mergeCell ref="D575:D576"/>
    <mergeCell ref="E575:E576"/>
    <mergeCell ref="F575:F576"/>
    <mergeCell ref="G575:G576"/>
    <mergeCell ref="H575:I575"/>
    <mergeCell ref="J575:K575"/>
    <mergeCell ref="X589:Y589"/>
    <mergeCell ref="J583:K583"/>
    <mergeCell ref="L583:M583"/>
    <mergeCell ref="N583:O583"/>
    <mergeCell ref="P583:Q583"/>
    <mergeCell ref="R583:S583"/>
    <mergeCell ref="T583:U583"/>
    <mergeCell ref="V583:W583"/>
    <mergeCell ref="X583:Y583"/>
    <mergeCell ref="Z583:AA583"/>
    <mergeCell ref="A582:C582"/>
    <mergeCell ref="A583:A584"/>
    <mergeCell ref="B583:B584"/>
    <mergeCell ref="C583:C584"/>
    <mergeCell ref="D583:D584"/>
    <mergeCell ref="E583:E584"/>
    <mergeCell ref="F583:F584"/>
    <mergeCell ref="G583:G584"/>
    <mergeCell ref="H583:I583"/>
    <mergeCell ref="Z589:AA589"/>
    <mergeCell ref="A591:A595"/>
    <mergeCell ref="A604:B606"/>
    <mergeCell ref="C604:AH604"/>
    <mergeCell ref="T605:AH605"/>
    <mergeCell ref="C606:AH606"/>
    <mergeCell ref="AB599:AC599"/>
    <mergeCell ref="AD599:AE599"/>
    <mergeCell ref="AH599:AH600"/>
    <mergeCell ref="A601:A602"/>
    <mergeCell ref="AB583:AC583"/>
    <mergeCell ref="AD583:AE583"/>
    <mergeCell ref="AF583:AF584"/>
    <mergeCell ref="AG583:AG584"/>
    <mergeCell ref="AH583:AH584"/>
    <mergeCell ref="A587:C587"/>
    <mergeCell ref="D587:L587"/>
    <mergeCell ref="A588:C588"/>
    <mergeCell ref="A589:A590"/>
    <mergeCell ref="B589:B590"/>
    <mergeCell ref="C589:C590"/>
    <mergeCell ref="D589:D590"/>
    <mergeCell ref="E589:E590"/>
    <mergeCell ref="F589:F590"/>
    <mergeCell ref="G589:G590"/>
    <mergeCell ref="H589:I589"/>
    <mergeCell ref="J589:K589"/>
    <mergeCell ref="L589:M589"/>
    <mergeCell ref="N589:O589"/>
    <mergeCell ref="P589:Q589"/>
    <mergeCell ref="R589:S589"/>
    <mergeCell ref="T589:U589"/>
    <mergeCell ref="V589:W589"/>
    <mergeCell ref="A608:B608"/>
    <mergeCell ref="C608:I608"/>
    <mergeCell ref="J608:AH608"/>
    <mergeCell ref="A609:B610"/>
    <mergeCell ref="C609:I609"/>
    <mergeCell ref="J609:AH609"/>
    <mergeCell ref="C610:I610"/>
    <mergeCell ref="J610:AH610"/>
    <mergeCell ref="A612:A615"/>
    <mergeCell ref="B612:C612"/>
    <mergeCell ref="D612:S612"/>
    <mergeCell ref="T612:V615"/>
    <mergeCell ref="W612:X613"/>
    <mergeCell ref="Y612:AH613"/>
    <mergeCell ref="B613:C613"/>
    <mergeCell ref="D613:S613"/>
    <mergeCell ref="B614:C614"/>
    <mergeCell ref="D614:S614"/>
    <mergeCell ref="W614:X615"/>
    <mergeCell ref="Y614:AH615"/>
    <mergeCell ref="B615:C615"/>
    <mergeCell ref="D615:S615"/>
    <mergeCell ref="A617:C617"/>
    <mergeCell ref="D617:AH617"/>
    <mergeCell ref="A618:C618"/>
    <mergeCell ref="D618:G618"/>
    <mergeCell ref="A619:A620"/>
    <mergeCell ref="B619:B620"/>
    <mergeCell ref="C619:C620"/>
    <mergeCell ref="D619:D620"/>
    <mergeCell ref="E619:E620"/>
    <mergeCell ref="F619:F620"/>
    <mergeCell ref="G619:G620"/>
    <mergeCell ref="H619:I619"/>
    <mergeCell ref="J619:K619"/>
    <mergeCell ref="L619:M619"/>
    <mergeCell ref="N619:O619"/>
    <mergeCell ref="P619:Q619"/>
    <mergeCell ref="R619:S619"/>
    <mergeCell ref="T619:U619"/>
    <mergeCell ref="V619:W619"/>
    <mergeCell ref="X619:Y619"/>
    <mergeCell ref="Z619:AA619"/>
    <mergeCell ref="AB619:AC619"/>
    <mergeCell ref="AD619:AE619"/>
    <mergeCell ref="AF619:AF620"/>
    <mergeCell ref="AG619:AG620"/>
    <mergeCell ref="AH619:AH620"/>
    <mergeCell ref="A621:A625"/>
    <mergeCell ref="A627:C627"/>
    <mergeCell ref="D627:AH627"/>
    <mergeCell ref="A628:C628"/>
    <mergeCell ref="D628:G628"/>
    <mergeCell ref="A629:A630"/>
    <mergeCell ref="B629:B630"/>
    <mergeCell ref="C629:C630"/>
    <mergeCell ref="D629:D630"/>
    <mergeCell ref="E629:E630"/>
    <mergeCell ref="F629:F630"/>
    <mergeCell ref="G629:G630"/>
    <mergeCell ref="H629:I629"/>
    <mergeCell ref="J629:K629"/>
    <mergeCell ref="L629:M629"/>
    <mergeCell ref="N629:O629"/>
    <mergeCell ref="P629:Q629"/>
    <mergeCell ref="R629:S629"/>
    <mergeCell ref="T629:U629"/>
    <mergeCell ref="V629:W629"/>
    <mergeCell ref="X629:Y629"/>
    <mergeCell ref="Z629:AA629"/>
    <mergeCell ref="A636:C636"/>
    <mergeCell ref="A637:A638"/>
    <mergeCell ref="B637:B638"/>
    <mergeCell ref="C637:C638"/>
    <mergeCell ref="D637:D638"/>
    <mergeCell ref="E637:E638"/>
    <mergeCell ref="F637:F638"/>
    <mergeCell ref="G637:G638"/>
    <mergeCell ref="H637:I637"/>
    <mergeCell ref="AB629:AC629"/>
    <mergeCell ref="AD629:AE629"/>
    <mergeCell ref="AF629:AF630"/>
    <mergeCell ref="AG629:AG630"/>
    <mergeCell ref="AH629:AH630"/>
    <mergeCell ref="A631:A633"/>
    <mergeCell ref="F631:F633"/>
    <mergeCell ref="A635:C635"/>
    <mergeCell ref="D635:G635"/>
    <mergeCell ref="AB637:AC637"/>
    <mergeCell ref="AD637:AE637"/>
    <mergeCell ref="AF637:AF638"/>
    <mergeCell ref="AG637:AG638"/>
    <mergeCell ref="AH637:AH638"/>
    <mergeCell ref="A639:A640"/>
    <mergeCell ref="A642:C642"/>
    <mergeCell ref="D642:L642"/>
    <mergeCell ref="A643:C643"/>
    <mergeCell ref="J637:K637"/>
    <mergeCell ref="L637:M637"/>
    <mergeCell ref="N637:O637"/>
    <mergeCell ref="P637:Q637"/>
    <mergeCell ref="R637:S637"/>
    <mergeCell ref="T637:U637"/>
    <mergeCell ref="V637:W637"/>
    <mergeCell ref="X637:Y637"/>
    <mergeCell ref="Z637:AA637"/>
    <mergeCell ref="AD644:AE644"/>
    <mergeCell ref="AF644:AF645"/>
    <mergeCell ref="AG644:AG645"/>
    <mergeCell ref="AH644:AH645"/>
    <mergeCell ref="A646:A650"/>
    <mergeCell ref="A652:B654"/>
    <mergeCell ref="C652:AH652"/>
    <mergeCell ref="T653:AH653"/>
    <mergeCell ref="C654:AH654"/>
    <mergeCell ref="L644:M644"/>
    <mergeCell ref="N644:O644"/>
    <mergeCell ref="P644:Q644"/>
    <mergeCell ref="R644:S644"/>
    <mergeCell ref="T644:U644"/>
    <mergeCell ref="V644:W644"/>
    <mergeCell ref="X644:Y644"/>
    <mergeCell ref="Z644:AA644"/>
    <mergeCell ref="AB644:AC644"/>
    <mergeCell ref="A644:A645"/>
    <mergeCell ref="B644:B645"/>
    <mergeCell ref="C644:C645"/>
    <mergeCell ref="D644:D645"/>
    <mergeCell ref="E644:E645"/>
    <mergeCell ref="F644:F645"/>
    <mergeCell ref="G644:G645"/>
    <mergeCell ref="H644:I644"/>
    <mergeCell ref="J644:K644"/>
    <mergeCell ref="A656:B656"/>
    <mergeCell ref="C656:I656"/>
    <mergeCell ref="J656:AH656"/>
    <mergeCell ref="A657:B658"/>
    <mergeCell ref="C657:I657"/>
    <mergeCell ref="J657:AH657"/>
    <mergeCell ref="C658:I658"/>
    <mergeCell ref="J658:AH658"/>
    <mergeCell ref="A660:A663"/>
    <mergeCell ref="B660:C660"/>
    <mergeCell ref="D660:S660"/>
    <mergeCell ref="T660:V663"/>
    <mergeCell ref="W660:X661"/>
    <mergeCell ref="Y660:AH661"/>
    <mergeCell ref="B661:C661"/>
    <mergeCell ref="D661:S661"/>
    <mergeCell ref="B662:C662"/>
    <mergeCell ref="D662:S662"/>
    <mergeCell ref="W662:X663"/>
    <mergeCell ref="Y662:AH663"/>
    <mergeCell ref="B663:C663"/>
    <mergeCell ref="D663:S663"/>
    <mergeCell ref="A665:C665"/>
    <mergeCell ref="D665:AH665"/>
    <mergeCell ref="A666:C666"/>
    <mergeCell ref="D666:G666"/>
    <mergeCell ref="A667:A668"/>
    <mergeCell ref="B667:B668"/>
    <mergeCell ref="C667:C668"/>
    <mergeCell ref="D667:D668"/>
    <mergeCell ref="E667:E668"/>
    <mergeCell ref="F667:F668"/>
    <mergeCell ref="G667:G668"/>
    <mergeCell ref="H667:I667"/>
    <mergeCell ref="J667:K667"/>
    <mergeCell ref="L667:M667"/>
    <mergeCell ref="N667:O667"/>
    <mergeCell ref="P667:Q667"/>
    <mergeCell ref="R667:S667"/>
    <mergeCell ref="T667:U667"/>
    <mergeCell ref="V667:W667"/>
    <mergeCell ref="X667:Y667"/>
    <mergeCell ref="Z667:AA667"/>
    <mergeCell ref="AB667:AC667"/>
    <mergeCell ref="AD667:AE667"/>
    <mergeCell ref="AF667:AF668"/>
    <mergeCell ref="AG667:AG668"/>
    <mergeCell ref="AH667:AH668"/>
    <mergeCell ref="A669:A672"/>
    <mergeCell ref="F669:F670"/>
    <mergeCell ref="A674:C674"/>
    <mergeCell ref="D674:G674"/>
    <mergeCell ref="A675:C675"/>
    <mergeCell ref="D675:G675"/>
    <mergeCell ref="A676:A677"/>
    <mergeCell ref="B676:B677"/>
    <mergeCell ref="C676:C677"/>
    <mergeCell ref="D676:D677"/>
    <mergeCell ref="E676:E677"/>
    <mergeCell ref="F676:F677"/>
    <mergeCell ref="G676:G677"/>
    <mergeCell ref="H676:I676"/>
    <mergeCell ref="J676:K676"/>
    <mergeCell ref="L676:M676"/>
    <mergeCell ref="N676:O676"/>
    <mergeCell ref="P676:Q676"/>
    <mergeCell ref="R676:S676"/>
    <mergeCell ref="T676:U676"/>
    <mergeCell ref="V676:W676"/>
    <mergeCell ref="X676:Y676"/>
    <mergeCell ref="A685:C685"/>
    <mergeCell ref="D685:G685"/>
    <mergeCell ref="A686:A687"/>
    <mergeCell ref="B686:B687"/>
    <mergeCell ref="C686:C687"/>
    <mergeCell ref="D686:D687"/>
    <mergeCell ref="E686:E687"/>
    <mergeCell ref="F686:F687"/>
    <mergeCell ref="G686:G687"/>
    <mergeCell ref="Z676:AA676"/>
    <mergeCell ref="AB676:AC676"/>
    <mergeCell ref="AD676:AE676"/>
    <mergeCell ref="X686:Y686"/>
    <mergeCell ref="AF676:AF677"/>
    <mergeCell ref="AG676:AG677"/>
    <mergeCell ref="AH676:AH677"/>
    <mergeCell ref="A678:A682"/>
    <mergeCell ref="A684:C684"/>
    <mergeCell ref="D684:R684"/>
    <mergeCell ref="A693:C693"/>
    <mergeCell ref="A694:A695"/>
    <mergeCell ref="B694:B695"/>
    <mergeCell ref="C694:C695"/>
    <mergeCell ref="D694:D695"/>
    <mergeCell ref="E694:E695"/>
    <mergeCell ref="F694:F695"/>
    <mergeCell ref="G694:G695"/>
    <mergeCell ref="H694:I694"/>
    <mergeCell ref="Z686:AA686"/>
    <mergeCell ref="AB686:AC686"/>
    <mergeCell ref="AD686:AE686"/>
    <mergeCell ref="AF686:AF687"/>
    <mergeCell ref="AG686:AG687"/>
    <mergeCell ref="AH686:AH687"/>
    <mergeCell ref="A688:A690"/>
    <mergeCell ref="A692:C692"/>
    <mergeCell ref="D692:L692"/>
    <mergeCell ref="H686:I686"/>
    <mergeCell ref="J686:K686"/>
    <mergeCell ref="L686:M686"/>
    <mergeCell ref="N686:O686"/>
    <mergeCell ref="P686:Q686"/>
    <mergeCell ref="R686:S686"/>
    <mergeCell ref="T686:U686"/>
    <mergeCell ref="V686:W686"/>
    <mergeCell ref="D712:S712"/>
    <mergeCell ref="W712:X713"/>
    <mergeCell ref="Y712:AH713"/>
    <mergeCell ref="B713:C713"/>
    <mergeCell ref="D713:S713"/>
    <mergeCell ref="AB694:AC694"/>
    <mergeCell ref="AD694:AE694"/>
    <mergeCell ref="AF694:AF695"/>
    <mergeCell ref="AG694:AG695"/>
    <mergeCell ref="AH694:AH695"/>
    <mergeCell ref="A696:A700"/>
    <mergeCell ref="A702:B704"/>
    <mergeCell ref="C702:AH702"/>
    <mergeCell ref="T703:AH703"/>
    <mergeCell ref="C704:AH704"/>
    <mergeCell ref="J694:K694"/>
    <mergeCell ref="L694:M694"/>
    <mergeCell ref="N694:O694"/>
    <mergeCell ref="P694:Q694"/>
    <mergeCell ref="R694:S694"/>
    <mergeCell ref="T694:U694"/>
    <mergeCell ref="V694:W694"/>
    <mergeCell ref="X694:Y694"/>
    <mergeCell ref="Z694:AA694"/>
    <mergeCell ref="AF717:AF718"/>
    <mergeCell ref="A715:C715"/>
    <mergeCell ref="D715:N715"/>
    <mergeCell ref="A716:C716"/>
    <mergeCell ref="A717:A718"/>
    <mergeCell ref="B717:B718"/>
    <mergeCell ref="C717:C718"/>
    <mergeCell ref="D717:D718"/>
    <mergeCell ref="E717:E718"/>
    <mergeCell ref="F717:F718"/>
    <mergeCell ref="G717:G718"/>
    <mergeCell ref="H717:I717"/>
    <mergeCell ref="J717:K717"/>
    <mergeCell ref="L717:M717"/>
    <mergeCell ref="N717:O717"/>
    <mergeCell ref="A706:B706"/>
    <mergeCell ref="C706:I706"/>
    <mergeCell ref="J706:AH706"/>
    <mergeCell ref="A707:B708"/>
    <mergeCell ref="C707:I707"/>
    <mergeCell ref="J707:AH707"/>
    <mergeCell ref="C708:I708"/>
    <mergeCell ref="J708:AH708"/>
    <mergeCell ref="A710:A713"/>
    <mergeCell ref="B710:C710"/>
    <mergeCell ref="D710:S710"/>
    <mergeCell ref="T710:V713"/>
    <mergeCell ref="W710:X711"/>
    <mergeCell ref="Y710:AH711"/>
    <mergeCell ref="B711:C711"/>
    <mergeCell ref="D711:S711"/>
    <mergeCell ref="B712:C712"/>
    <mergeCell ref="AG717:AG718"/>
    <mergeCell ref="AH717:AH718"/>
    <mergeCell ref="A721:C721"/>
    <mergeCell ref="D721:O721"/>
    <mergeCell ref="A722:C722"/>
    <mergeCell ref="D722:AE722"/>
    <mergeCell ref="A723:A724"/>
    <mergeCell ref="B723:B724"/>
    <mergeCell ref="C723:C724"/>
    <mergeCell ref="D723:D724"/>
    <mergeCell ref="E723:E724"/>
    <mergeCell ref="F723:F724"/>
    <mergeCell ref="G723:G724"/>
    <mergeCell ref="H723:I723"/>
    <mergeCell ref="J723:K723"/>
    <mergeCell ref="L723:M723"/>
    <mergeCell ref="N723:O723"/>
    <mergeCell ref="P723:Q723"/>
    <mergeCell ref="R723:S723"/>
    <mergeCell ref="T723:U723"/>
    <mergeCell ref="V723:W723"/>
    <mergeCell ref="X723:Y723"/>
    <mergeCell ref="Z723:AA723"/>
    <mergeCell ref="AB723:AC723"/>
    <mergeCell ref="P717:Q717"/>
    <mergeCell ref="R717:S717"/>
    <mergeCell ref="T717:U717"/>
    <mergeCell ref="V717:W717"/>
    <mergeCell ref="X717:Y717"/>
    <mergeCell ref="Z717:AA717"/>
    <mergeCell ref="AB717:AC717"/>
    <mergeCell ref="AD717:AE717"/>
    <mergeCell ref="AD723:AE723"/>
    <mergeCell ref="AF723:AF724"/>
    <mergeCell ref="AG723:AG724"/>
    <mergeCell ref="AH723:AH724"/>
    <mergeCell ref="A725:A728"/>
    <mergeCell ref="F725:F728"/>
    <mergeCell ref="A730:C730"/>
    <mergeCell ref="A731:C731"/>
    <mergeCell ref="A732:A733"/>
    <mergeCell ref="B732:B733"/>
    <mergeCell ref="C732:C733"/>
    <mergeCell ref="D732:D733"/>
    <mergeCell ref="E732:E733"/>
    <mergeCell ref="F732:F733"/>
    <mergeCell ref="G732:G733"/>
    <mergeCell ref="H732:I732"/>
    <mergeCell ref="J732:K732"/>
    <mergeCell ref="L732:M732"/>
    <mergeCell ref="N732:O732"/>
    <mergeCell ref="P732:Q732"/>
    <mergeCell ref="R732:S732"/>
    <mergeCell ref="T732:U732"/>
    <mergeCell ref="V732:W732"/>
    <mergeCell ref="X732:Y732"/>
    <mergeCell ref="A742:C742"/>
    <mergeCell ref="A743:A744"/>
    <mergeCell ref="B743:B744"/>
    <mergeCell ref="C743:C744"/>
    <mergeCell ref="D743:D744"/>
    <mergeCell ref="E743:E744"/>
    <mergeCell ref="F743:F744"/>
    <mergeCell ref="G743:G744"/>
    <mergeCell ref="H743:I743"/>
    <mergeCell ref="Z732:AA732"/>
    <mergeCell ref="AB732:AC732"/>
    <mergeCell ref="AD732:AE732"/>
    <mergeCell ref="AF732:AF733"/>
    <mergeCell ref="AG732:AG733"/>
    <mergeCell ref="AH732:AH733"/>
    <mergeCell ref="A734:A739"/>
    <mergeCell ref="A741:C741"/>
    <mergeCell ref="D741:L741"/>
    <mergeCell ref="D761:S761"/>
    <mergeCell ref="W761:X762"/>
    <mergeCell ref="Y761:AH762"/>
    <mergeCell ref="B762:C762"/>
    <mergeCell ref="D762:S762"/>
    <mergeCell ref="AB743:AC743"/>
    <mergeCell ref="AD743:AE743"/>
    <mergeCell ref="AF743:AF744"/>
    <mergeCell ref="AG743:AG744"/>
    <mergeCell ref="AH743:AH744"/>
    <mergeCell ref="A745:A749"/>
    <mergeCell ref="A751:B753"/>
    <mergeCell ref="C751:AH751"/>
    <mergeCell ref="T752:AH752"/>
    <mergeCell ref="C753:AH753"/>
    <mergeCell ref="J743:K743"/>
    <mergeCell ref="L743:M743"/>
    <mergeCell ref="N743:O743"/>
    <mergeCell ref="P743:Q743"/>
    <mergeCell ref="R743:S743"/>
    <mergeCell ref="T743:U743"/>
    <mergeCell ref="V743:W743"/>
    <mergeCell ref="X743:Y743"/>
    <mergeCell ref="Z743:AA743"/>
    <mergeCell ref="AF766:AF767"/>
    <mergeCell ref="A764:C764"/>
    <mergeCell ref="D764:O764"/>
    <mergeCell ref="A765:C765"/>
    <mergeCell ref="A766:A767"/>
    <mergeCell ref="B766:B767"/>
    <mergeCell ref="C766:C767"/>
    <mergeCell ref="D766:D767"/>
    <mergeCell ref="E766:E767"/>
    <mergeCell ref="F766:F767"/>
    <mergeCell ref="G766:G767"/>
    <mergeCell ref="H766:I766"/>
    <mergeCell ref="J766:K766"/>
    <mergeCell ref="L766:M766"/>
    <mergeCell ref="N766:O766"/>
    <mergeCell ref="A755:B755"/>
    <mergeCell ref="C755:I755"/>
    <mergeCell ref="J755:AH755"/>
    <mergeCell ref="A756:B757"/>
    <mergeCell ref="C756:I756"/>
    <mergeCell ref="J756:AH756"/>
    <mergeCell ref="C757:I757"/>
    <mergeCell ref="J757:AH757"/>
    <mergeCell ref="A759:A762"/>
    <mergeCell ref="B759:C759"/>
    <mergeCell ref="D759:S759"/>
    <mergeCell ref="T759:V762"/>
    <mergeCell ref="W759:X760"/>
    <mergeCell ref="Y759:AH760"/>
    <mergeCell ref="B760:C760"/>
    <mergeCell ref="D760:S760"/>
    <mergeCell ref="B761:C761"/>
    <mergeCell ref="AG766:AG767"/>
    <mergeCell ref="AH766:AH767"/>
    <mergeCell ref="A768:A769"/>
    <mergeCell ref="A771:C771"/>
    <mergeCell ref="D771:H771"/>
    <mergeCell ref="A772:C772"/>
    <mergeCell ref="A773:A774"/>
    <mergeCell ref="B773:B774"/>
    <mergeCell ref="C773:C774"/>
    <mergeCell ref="D773:D774"/>
    <mergeCell ref="E773:E774"/>
    <mergeCell ref="F773:F774"/>
    <mergeCell ref="G773:G774"/>
    <mergeCell ref="H773:I773"/>
    <mergeCell ref="J773:K773"/>
    <mergeCell ref="L773:M773"/>
    <mergeCell ref="N773:O773"/>
    <mergeCell ref="P773:Q773"/>
    <mergeCell ref="R773:S773"/>
    <mergeCell ref="T773:U773"/>
    <mergeCell ref="V773:W773"/>
    <mergeCell ref="X773:Y773"/>
    <mergeCell ref="Z773:AA773"/>
    <mergeCell ref="AB773:AC773"/>
    <mergeCell ref="P766:Q766"/>
    <mergeCell ref="R766:S766"/>
    <mergeCell ref="T766:U766"/>
    <mergeCell ref="V766:W766"/>
    <mergeCell ref="X766:Y766"/>
    <mergeCell ref="Z766:AA766"/>
    <mergeCell ref="AB766:AC766"/>
    <mergeCell ref="AD766:AE766"/>
    <mergeCell ref="AD773:AE773"/>
    <mergeCell ref="AF773:AF774"/>
    <mergeCell ref="AG773:AG774"/>
    <mergeCell ref="AH773:AH774"/>
    <mergeCell ref="A775:A776"/>
    <mergeCell ref="A778:C778"/>
    <mergeCell ref="D778:O778"/>
    <mergeCell ref="A779:C779"/>
    <mergeCell ref="A780:A781"/>
    <mergeCell ref="B780:B781"/>
    <mergeCell ref="C780:C781"/>
    <mergeCell ref="D780:D781"/>
    <mergeCell ref="E780:E781"/>
    <mergeCell ref="F780:F781"/>
    <mergeCell ref="G780:G781"/>
    <mergeCell ref="H780:I780"/>
    <mergeCell ref="J780:K780"/>
    <mergeCell ref="L780:M780"/>
    <mergeCell ref="N780:O780"/>
    <mergeCell ref="P780:Q780"/>
    <mergeCell ref="R780:S780"/>
    <mergeCell ref="T780:U780"/>
    <mergeCell ref="V780:W780"/>
    <mergeCell ref="X780:Y780"/>
    <mergeCell ref="A789:C789"/>
    <mergeCell ref="A790:A791"/>
    <mergeCell ref="B790:B791"/>
    <mergeCell ref="C790:C791"/>
    <mergeCell ref="D790:D791"/>
    <mergeCell ref="E790:E791"/>
    <mergeCell ref="F790:F791"/>
    <mergeCell ref="G790:G791"/>
    <mergeCell ref="H790:I790"/>
    <mergeCell ref="Z780:AA780"/>
    <mergeCell ref="AB780:AC780"/>
    <mergeCell ref="AD780:AE780"/>
    <mergeCell ref="AF780:AF781"/>
    <mergeCell ref="AG780:AG781"/>
    <mergeCell ref="AH780:AH781"/>
    <mergeCell ref="A782:A786"/>
    <mergeCell ref="A788:C788"/>
    <mergeCell ref="D788:G788"/>
    <mergeCell ref="AB790:AC790"/>
    <mergeCell ref="AD790:AE790"/>
    <mergeCell ref="AF790:AF791"/>
    <mergeCell ref="AG790:AG791"/>
    <mergeCell ref="AH790:AH791"/>
    <mergeCell ref="A792:A818"/>
    <mergeCell ref="A820:C820"/>
    <mergeCell ref="D820:L820"/>
    <mergeCell ref="A821:C821"/>
    <mergeCell ref="J790:K790"/>
    <mergeCell ref="L790:M790"/>
    <mergeCell ref="N790:O790"/>
    <mergeCell ref="P790:Q790"/>
    <mergeCell ref="R790:S790"/>
    <mergeCell ref="T790:U790"/>
    <mergeCell ref="V790:W790"/>
    <mergeCell ref="X790:Y790"/>
    <mergeCell ref="Z790:AA790"/>
    <mergeCell ref="AD822:AE822"/>
    <mergeCell ref="AF822:AF823"/>
    <mergeCell ref="AG822:AG823"/>
    <mergeCell ref="AH822:AH823"/>
    <mergeCell ref="A824:A828"/>
    <mergeCell ref="A839:B841"/>
    <mergeCell ref="C839:AH839"/>
    <mergeCell ref="T840:AH840"/>
    <mergeCell ref="C841:AH841"/>
    <mergeCell ref="AH832:AH833"/>
    <mergeCell ref="A834:A837"/>
    <mergeCell ref="AF832:AF833"/>
    <mergeCell ref="AG832:AG833"/>
    <mergeCell ref="L822:M822"/>
    <mergeCell ref="N822:O822"/>
    <mergeCell ref="P822:Q822"/>
    <mergeCell ref="R822:S822"/>
    <mergeCell ref="T822:U822"/>
    <mergeCell ref="V822:W822"/>
    <mergeCell ref="X822:Y822"/>
    <mergeCell ref="Z822:AA822"/>
    <mergeCell ref="AB822:AC822"/>
    <mergeCell ref="A822:A823"/>
    <mergeCell ref="B822:B823"/>
    <mergeCell ref="C822:C823"/>
    <mergeCell ref="D822:D823"/>
    <mergeCell ref="E822:E823"/>
    <mergeCell ref="F822:F823"/>
    <mergeCell ref="G822:G823"/>
    <mergeCell ref="H822:I822"/>
    <mergeCell ref="J822:K822"/>
    <mergeCell ref="A843:B843"/>
    <mergeCell ref="C843:I843"/>
    <mergeCell ref="J843:AH843"/>
    <mergeCell ref="A844:B845"/>
    <mergeCell ref="C844:I844"/>
    <mergeCell ref="J844:AH844"/>
    <mergeCell ref="C845:I845"/>
    <mergeCell ref="J845:AH845"/>
    <mergeCell ref="A847:A850"/>
    <mergeCell ref="B847:C847"/>
    <mergeCell ref="D847:S847"/>
    <mergeCell ref="T847:V850"/>
    <mergeCell ref="W847:X848"/>
    <mergeCell ref="Y847:AH848"/>
    <mergeCell ref="B848:C848"/>
    <mergeCell ref="D848:S848"/>
    <mergeCell ref="B849:C849"/>
    <mergeCell ref="D849:S849"/>
    <mergeCell ref="W849:X850"/>
    <mergeCell ref="Y849:AH850"/>
    <mergeCell ref="B850:C850"/>
    <mergeCell ref="D850:S850"/>
    <mergeCell ref="A852:C852"/>
    <mergeCell ref="D852:J852"/>
    <mergeCell ref="A853:C853"/>
    <mergeCell ref="D853:AH853"/>
    <mergeCell ref="A854:A855"/>
    <mergeCell ref="B854:B855"/>
    <mergeCell ref="C854:C855"/>
    <mergeCell ref="D854:D855"/>
    <mergeCell ref="E854:E855"/>
    <mergeCell ref="F854:F855"/>
    <mergeCell ref="G854:G855"/>
    <mergeCell ref="H854:I854"/>
    <mergeCell ref="J854:K854"/>
    <mergeCell ref="L854:M854"/>
    <mergeCell ref="N854:O854"/>
    <mergeCell ref="P854:Q854"/>
    <mergeCell ref="R854:S854"/>
    <mergeCell ref="T854:U854"/>
    <mergeCell ref="V854:W854"/>
    <mergeCell ref="X854:Y854"/>
    <mergeCell ref="Z854:AA854"/>
    <mergeCell ref="AB854:AC854"/>
    <mergeCell ref="AD854:AE854"/>
    <mergeCell ref="AF854:AF855"/>
    <mergeCell ref="AG854:AG855"/>
    <mergeCell ref="AH854:AH855"/>
    <mergeCell ref="A856:A870"/>
    <mergeCell ref="A872:C872"/>
    <mergeCell ref="D872:H872"/>
    <mergeCell ref="A873:C873"/>
    <mergeCell ref="D873:G873"/>
    <mergeCell ref="A874:A875"/>
    <mergeCell ref="B874:B875"/>
    <mergeCell ref="C874:C875"/>
    <mergeCell ref="D874:D875"/>
    <mergeCell ref="E874:E875"/>
    <mergeCell ref="F874:F875"/>
    <mergeCell ref="G874:G875"/>
    <mergeCell ref="H874:I874"/>
    <mergeCell ref="J874:K874"/>
    <mergeCell ref="L874:M874"/>
    <mergeCell ref="N874:O874"/>
    <mergeCell ref="P874:Q874"/>
    <mergeCell ref="R874:S874"/>
    <mergeCell ref="T874:U874"/>
    <mergeCell ref="V874:W874"/>
    <mergeCell ref="X874:Y874"/>
    <mergeCell ref="Z874:AA874"/>
    <mergeCell ref="AB882:AC882"/>
    <mergeCell ref="A882:A883"/>
    <mergeCell ref="B882:B883"/>
    <mergeCell ref="C882:C883"/>
    <mergeCell ref="D882:D883"/>
    <mergeCell ref="E882:E883"/>
    <mergeCell ref="F882:F883"/>
    <mergeCell ref="G882:G883"/>
    <mergeCell ref="H882:I882"/>
    <mergeCell ref="J882:K882"/>
    <mergeCell ref="AB874:AC874"/>
    <mergeCell ref="AD874:AE874"/>
    <mergeCell ref="L882:M882"/>
    <mergeCell ref="N882:O882"/>
    <mergeCell ref="P882:Q882"/>
    <mergeCell ref="R882:S882"/>
    <mergeCell ref="T882:U882"/>
    <mergeCell ref="V882:W882"/>
    <mergeCell ref="X882:Y882"/>
    <mergeCell ref="Z882:AA882"/>
    <mergeCell ref="AF874:AF875"/>
    <mergeCell ref="AG874:AG875"/>
    <mergeCell ref="AH874:AH875"/>
    <mergeCell ref="A876:A878"/>
    <mergeCell ref="A880:C880"/>
    <mergeCell ref="D880:AD880"/>
    <mergeCell ref="A881:C881"/>
    <mergeCell ref="D881:AD881"/>
    <mergeCell ref="AD882:AE882"/>
    <mergeCell ref="AF882:AF883"/>
    <mergeCell ref="AG882:AG883"/>
    <mergeCell ref="AH882:AH883"/>
    <mergeCell ref="A884:A889"/>
    <mergeCell ref="A891:C891"/>
    <mergeCell ref="D891:L891"/>
    <mergeCell ref="A892:C892"/>
    <mergeCell ref="A893:A894"/>
    <mergeCell ref="B893:B894"/>
    <mergeCell ref="C893:C894"/>
    <mergeCell ref="D893:D894"/>
    <mergeCell ref="E893:E894"/>
    <mergeCell ref="F893:F894"/>
    <mergeCell ref="G893:G894"/>
    <mergeCell ref="H893:I893"/>
    <mergeCell ref="J893:K893"/>
    <mergeCell ref="L893:M893"/>
    <mergeCell ref="N893:O893"/>
    <mergeCell ref="P893:Q893"/>
    <mergeCell ref="R893:S893"/>
    <mergeCell ref="T893:U893"/>
    <mergeCell ref="V893:W893"/>
    <mergeCell ref="X893:Y893"/>
    <mergeCell ref="Z893:AA893"/>
    <mergeCell ref="AB893:AC893"/>
    <mergeCell ref="AD893:AE893"/>
    <mergeCell ref="AF893:AF894"/>
    <mergeCell ref="AG893:AG894"/>
    <mergeCell ref="AH893:AH894"/>
    <mergeCell ref="A895:A899"/>
    <mergeCell ref="A908:B910"/>
    <mergeCell ref="C908:AH908"/>
    <mergeCell ref="T909:AH909"/>
    <mergeCell ref="C910:AH910"/>
    <mergeCell ref="AH963:AH964"/>
    <mergeCell ref="A965:A968"/>
    <mergeCell ref="AF963:AF964"/>
    <mergeCell ref="AG963:AG964"/>
    <mergeCell ref="A903:A904"/>
    <mergeCell ref="B903:B904"/>
    <mergeCell ref="C903:C904"/>
    <mergeCell ref="D903:D904"/>
    <mergeCell ref="A912:B912"/>
    <mergeCell ref="C912:I912"/>
    <mergeCell ref="J912:AH912"/>
    <mergeCell ref="A913:B914"/>
    <mergeCell ref="C913:I913"/>
    <mergeCell ref="J913:AH913"/>
    <mergeCell ref="C914:I914"/>
    <mergeCell ref="J914:AH914"/>
    <mergeCell ref="A916:A919"/>
    <mergeCell ref="B916:C916"/>
    <mergeCell ref="D916:S916"/>
    <mergeCell ref="T916:V919"/>
    <mergeCell ref="W916:X917"/>
    <mergeCell ref="Y916:AH917"/>
    <mergeCell ref="B917:C917"/>
    <mergeCell ref="D917:S917"/>
    <mergeCell ref="B918:C918"/>
    <mergeCell ref="D918:S918"/>
    <mergeCell ref="W918:X919"/>
    <mergeCell ref="Y918:AH919"/>
    <mergeCell ref="B919:C919"/>
    <mergeCell ref="D919:S919"/>
    <mergeCell ref="AB923:AC923"/>
    <mergeCell ref="AD923:AE923"/>
    <mergeCell ref="AF923:AF924"/>
    <mergeCell ref="AG923:AG924"/>
    <mergeCell ref="AH923:AH924"/>
    <mergeCell ref="A925:A930"/>
    <mergeCell ref="A932:C932"/>
    <mergeCell ref="D932:AF932"/>
    <mergeCell ref="A933:C933"/>
    <mergeCell ref="D933:AE933"/>
    <mergeCell ref="A921:C921"/>
    <mergeCell ref="D921:I921"/>
    <mergeCell ref="A922:C922"/>
    <mergeCell ref="D922:AA922"/>
    <mergeCell ref="A923:A924"/>
    <mergeCell ref="B923:B924"/>
    <mergeCell ref="C923:C924"/>
    <mergeCell ref="D923:D924"/>
    <mergeCell ref="E923:E924"/>
    <mergeCell ref="F923:F924"/>
    <mergeCell ref="G923:G924"/>
    <mergeCell ref="H923:I923"/>
    <mergeCell ref="J923:K923"/>
    <mergeCell ref="L923:M923"/>
    <mergeCell ref="N923:O923"/>
    <mergeCell ref="P923:Q923"/>
    <mergeCell ref="R923:S923"/>
    <mergeCell ref="T923:U923"/>
    <mergeCell ref="V923:W923"/>
    <mergeCell ref="X923:Y923"/>
    <mergeCell ref="Z923:AA923"/>
    <mergeCell ref="X944:Y944"/>
    <mergeCell ref="Z944:AA944"/>
    <mergeCell ref="L934:M934"/>
    <mergeCell ref="N934:O934"/>
    <mergeCell ref="P934:Q934"/>
    <mergeCell ref="R934:S934"/>
    <mergeCell ref="T934:U934"/>
    <mergeCell ref="V934:W934"/>
    <mergeCell ref="X934:Y934"/>
    <mergeCell ref="Z934:AA934"/>
    <mergeCell ref="AB934:AC934"/>
    <mergeCell ref="A934:A935"/>
    <mergeCell ref="B934:B935"/>
    <mergeCell ref="C934:C935"/>
    <mergeCell ref="D934:D935"/>
    <mergeCell ref="E934:E935"/>
    <mergeCell ref="F934:F935"/>
    <mergeCell ref="G934:G935"/>
    <mergeCell ref="H934:I934"/>
    <mergeCell ref="J934:K934"/>
    <mergeCell ref="AB944:AC944"/>
    <mergeCell ref="AD944:AE944"/>
    <mergeCell ref="AF944:AF945"/>
    <mergeCell ref="AG944:AG945"/>
    <mergeCell ref="AH944:AH945"/>
    <mergeCell ref="A946:A949"/>
    <mergeCell ref="A970:B972"/>
    <mergeCell ref="C970:AH970"/>
    <mergeCell ref="T971:AH971"/>
    <mergeCell ref="C972:AH972"/>
    <mergeCell ref="AD934:AE934"/>
    <mergeCell ref="AF934:AF935"/>
    <mergeCell ref="AG934:AG935"/>
    <mergeCell ref="AH934:AH935"/>
    <mergeCell ref="A936:A940"/>
    <mergeCell ref="A942:C942"/>
    <mergeCell ref="A943:C943"/>
    <mergeCell ref="A944:A945"/>
    <mergeCell ref="B944:B945"/>
    <mergeCell ref="C944:C945"/>
    <mergeCell ref="D944:D945"/>
    <mergeCell ref="E944:E945"/>
    <mergeCell ref="F944:F945"/>
    <mergeCell ref="G944:G945"/>
    <mergeCell ref="H944:I944"/>
    <mergeCell ref="J944:K944"/>
    <mergeCell ref="L944:M944"/>
    <mergeCell ref="N944:O944"/>
    <mergeCell ref="P944:Q944"/>
    <mergeCell ref="R944:S944"/>
    <mergeCell ref="T944:U944"/>
    <mergeCell ref="V944:W944"/>
    <mergeCell ref="A962:C962"/>
    <mergeCell ref="A974:B974"/>
    <mergeCell ref="C974:I974"/>
    <mergeCell ref="J974:AH974"/>
    <mergeCell ref="A975:B976"/>
    <mergeCell ref="C975:I975"/>
    <mergeCell ref="J975:AH975"/>
    <mergeCell ref="C976:I976"/>
    <mergeCell ref="J976:AH976"/>
    <mergeCell ref="A978:A981"/>
    <mergeCell ref="B978:C978"/>
    <mergeCell ref="D978:S978"/>
    <mergeCell ref="T978:V981"/>
    <mergeCell ref="W978:X979"/>
    <mergeCell ref="Y978:AH979"/>
    <mergeCell ref="B979:C979"/>
    <mergeCell ref="D979:S979"/>
    <mergeCell ref="B980:C980"/>
    <mergeCell ref="D980:S980"/>
    <mergeCell ref="W980:X981"/>
    <mergeCell ref="Y980:AH981"/>
    <mergeCell ref="B981:C981"/>
    <mergeCell ref="D981:S981"/>
    <mergeCell ref="V985:W985"/>
    <mergeCell ref="X985:Y985"/>
    <mergeCell ref="Z985:AA985"/>
    <mergeCell ref="AB985:AC985"/>
    <mergeCell ref="AD985:AE985"/>
    <mergeCell ref="AF985:AF986"/>
    <mergeCell ref="AG985:AG986"/>
    <mergeCell ref="AH985:AH986"/>
    <mergeCell ref="A983:C983"/>
    <mergeCell ref="D983:S983"/>
    <mergeCell ref="A984:C984"/>
    <mergeCell ref="A985:A986"/>
    <mergeCell ref="B985:B986"/>
    <mergeCell ref="C985:C986"/>
    <mergeCell ref="D985:D986"/>
    <mergeCell ref="E985:E986"/>
    <mergeCell ref="F985:F986"/>
    <mergeCell ref="G985:G986"/>
    <mergeCell ref="H985:I985"/>
    <mergeCell ref="J985:K985"/>
    <mergeCell ref="L985:M985"/>
    <mergeCell ref="N985:O985"/>
    <mergeCell ref="P985:Q985"/>
    <mergeCell ref="R985:S985"/>
    <mergeCell ref="A987:A991"/>
    <mergeCell ref="A993:C993"/>
    <mergeCell ref="D993:P993"/>
    <mergeCell ref="A994:C994"/>
    <mergeCell ref="A995:A996"/>
    <mergeCell ref="B995:B996"/>
    <mergeCell ref="C995:C996"/>
    <mergeCell ref="D995:D996"/>
    <mergeCell ref="E995:E996"/>
    <mergeCell ref="F995:F996"/>
    <mergeCell ref="G995:G996"/>
    <mergeCell ref="H995:I995"/>
    <mergeCell ref="J995:K995"/>
    <mergeCell ref="L995:M995"/>
    <mergeCell ref="N995:O995"/>
    <mergeCell ref="P995:Q995"/>
    <mergeCell ref="T985:U985"/>
    <mergeCell ref="V1006:W1006"/>
    <mergeCell ref="X1006:Y1006"/>
    <mergeCell ref="Z1006:AA1006"/>
    <mergeCell ref="AB1006:AC1006"/>
    <mergeCell ref="AD1006:AE1006"/>
    <mergeCell ref="AF1006:AF1007"/>
    <mergeCell ref="AG1006:AG1007"/>
    <mergeCell ref="AH1006:AH1007"/>
    <mergeCell ref="AH995:AH996"/>
    <mergeCell ref="A997:A1002"/>
    <mergeCell ref="R995:S995"/>
    <mergeCell ref="T995:U995"/>
    <mergeCell ref="V995:W995"/>
    <mergeCell ref="X995:Y995"/>
    <mergeCell ref="Z995:AA995"/>
    <mergeCell ref="AB995:AC995"/>
    <mergeCell ref="AD995:AE995"/>
    <mergeCell ref="AF995:AF996"/>
    <mergeCell ref="AG995:AG996"/>
    <mergeCell ref="A1004:C1004"/>
    <mergeCell ref="D1004:L1004"/>
    <mergeCell ref="A1005:C1005"/>
    <mergeCell ref="A1006:A1007"/>
    <mergeCell ref="B1006:B1007"/>
    <mergeCell ref="C1006:C1007"/>
    <mergeCell ref="D1006:D1007"/>
    <mergeCell ref="E1006:E1007"/>
    <mergeCell ref="F1006:F1007"/>
    <mergeCell ref="G1006:G1007"/>
    <mergeCell ref="H1006:I1006"/>
    <mergeCell ref="J1006:K1006"/>
    <mergeCell ref="L1006:M1006"/>
    <mergeCell ref="N1006:O1006"/>
    <mergeCell ref="P1006:Q1006"/>
    <mergeCell ref="R1006:S1006"/>
    <mergeCell ref="T1006:U1006"/>
    <mergeCell ref="A1008:A1012"/>
    <mergeCell ref="A1034:B1036"/>
    <mergeCell ref="C1034:AH1034"/>
    <mergeCell ref="T1035:AH1035"/>
    <mergeCell ref="C1036:AH1036"/>
    <mergeCell ref="X1016:Y1016"/>
    <mergeCell ref="Z1016:AA1016"/>
    <mergeCell ref="AB1016:AC1016"/>
    <mergeCell ref="AD1016:AE1016"/>
    <mergeCell ref="AH1016:AH1017"/>
    <mergeCell ref="A1018:A1032"/>
    <mergeCell ref="AF1016:AF1017"/>
    <mergeCell ref="AG1016:AG1017"/>
    <mergeCell ref="A1038:B1038"/>
    <mergeCell ref="C1038:I1038"/>
    <mergeCell ref="J1038:AH1038"/>
    <mergeCell ref="A1039:B1040"/>
    <mergeCell ref="C1039:I1039"/>
    <mergeCell ref="J1039:AH1039"/>
    <mergeCell ref="C1040:I1040"/>
    <mergeCell ref="J1040:AH1040"/>
    <mergeCell ref="A1042:A1045"/>
    <mergeCell ref="B1042:C1042"/>
    <mergeCell ref="D1042:S1042"/>
    <mergeCell ref="T1042:V1045"/>
    <mergeCell ref="W1042:X1043"/>
    <mergeCell ref="Y1042:AH1043"/>
    <mergeCell ref="B1043:C1043"/>
    <mergeCell ref="D1043:S1043"/>
    <mergeCell ref="B1044:C1044"/>
    <mergeCell ref="D1044:S1044"/>
    <mergeCell ref="W1044:X1045"/>
    <mergeCell ref="Y1044:AH1045"/>
    <mergeCell ref="B1045:C1045"/>
    <mergeCell ref="D1045:S1045"/>
    <mergeCell ref="X1056:Y1056"/>
    <mergeCell ref="L1049:M1049"/>
    <mergeCell ref="N1049:O1049"/>
    <mergeCell ref="P1049:Q1049"/>
    <mergeCell ref="R1049:S1049"/>
    <mergeCell ref="T1049:U1049"/>
    <mergeCell ref="V1049:W1049"/>
    <mergeCell ref="X1049:Y1049"/>
    <mergeCell ref="Z1049:AA1049"/>
    <mergeCell ref="AB1049:AC1049"/>
    <mergeCell ref="A1047:C1047"/>
    <mergeCell ref="D1047:K1047"/>
    <mergeCell ref="A1048:C1048"/>
    <mergeCell ref="A1049:A1050"/>
    <mergeCell ref="B1049:B1050"/>
    <mergeCell ref="C1049:C1050"/>
    <mergeCell ref="D1049:D1050"/>
    <mergeCell ref="E1049:E1050"/>
    <mergeCell ref="F1049:F1050"/>
    <mergeCell ref="G1049:G1050"/>
    <mergeCell ref="H1049:I1049"/>
    <mergeCell ref="J1049:K1049"/>
    <mergeCell ref="Z1056:AA1056"/>
    <mergeCell ref="AB1056:AC1056"/>
    <mergeCell ref="AD1056:AE1056"/>
    <mergeCell ref="AF1056:AF1057"/>
    <mergeCell ref="AG1056:AG1057"/>
    <mergeCell ref="AH1056:AH1057"/>
    <mergeCell ref="A1058:A1069"/>
    <mergeCell ref="A1071:C1071"/>
    <mergeCell ref="D1071:L1071"/>
    <mergeCell ref="AD1049:AE1049"/>
    <mergeCell ref="AF1049:AF1050"/>
    <mergeCell ref="AG1049:AG1050"/>
    <mergeCell ref="AH1049:AH1050"/>
    <mergeCell ref="A1051:A1052"/>
    <mergeCell ref="A1054:C1054"/>
    <mergeCell ref="D1054:AF1054"/>
    <mergeCell ref="A1055:C1055"/>
    <mergeCell ref="A1056:A1057"/>
    <mergeCell ref="B1056:B1057"/>
    <mergeCell ref="C1056:C1057"/>
    <mergeCell ref="D1056:D1057"/>
    <mergeCell ref="E1056:E1057"/>
    <mergeCell ref="F1056:F1057"/>
    <mergeCell ref="G1056:G1057"/>
    <mergeCell ref="H1056:I1056"/>
    <mergeCell ref="J1056:K1056"/>
    <mergeCell ref="L1056:M1056"/>
    <mergeCell ref="N1056:O1056"/>
    <mergeCell ref="P1056:Q1056"/>
    <mergeCell ref="R1056:S1056"/>
    <mergeCell ref="T1056:U1056"/>
    <mergeCell ref="V1056:W1056"/>
    <mergeCell ref="AB1073:AC1073"/>
    <mergeCell ref="AD1073:AE1073"/>
    <mergeCell ref="AF1073:AF1074"/>
    <mergeCell ref="AG1073:AG1074"/>
    <mergeCell ref="AH1073:AH1074"/>
    <mergeCell ref="A1075:A1077"/>
    <mergeCell ref="J1073:K1073"/>
    <mergeCell ref="L1073:M1073"/>
    <mergeCell ref="N1073:O1073"/>
    <mergeCell ref="P1073:Q1073"/>
    <mergeCell ref="R1073:S1073"/>
    <mergeCell ref="T1073:U1073"/>
    <mergeCell ref="V1073:W1073"/>
    <mergeCell ref="X1073:Y1073"/>
    <mergeCell ref="Z1073:AA1073"/>
    <mergeCell ref="A1072:C1072"/>
    <mergeCell ref="A1073:A1074"/>
    <mergeCell ref="B1073:B1074"/>
    <mergeCell ref="C1073:C1074"/>
    <mergeCell ref="D1073:D1074"/>
    <mergeCell ref="E1073:E1074"/>
    <mergeCell ref="F1073:F1074"/>
    <mergeCell ref="G1073:G1074"/>
    <mergeCell ref="H1073:I1073"/>
    <mergeCell ref="A59:C59"/>
    <mergeCell ref="D59:L59"/>
    <mergeCell ref="A60:C60"/>
    <mergeCell ref="A61:A62"/>
    <mergeCell ref="B61:B62"/>
    <mergeCell ref="C61:C62"/>
    <mergeCell ref="D61:D62"/>
    <mergeCell ref="E61:E62"/>
    <mergeCell ref="F61:F62"/>
    <mergeCell ref="G61:G62"/>
    <mergeCell ref="H61:I61"/>
    <mergeCell ref="J61:K61"/>
    <mergeCell ref="L61:M61"/>
    <mergeCell ref="N61:O61"/>
    <mergeCell ref="P61:Q61"/>
    <mergeCell ref="R61:S61"/>
    <mergeCell ref="T61:U61"/>
    <mergeCell ref="Z61:AA61"/>
    <mergeCell ref="AB61:AC61"/>
    <mergeCell ref="AD61:AE61"/>
    <mergeCell ref="AF61:AF62"/>
    <mergeCell ref="AG61:AG62"/>
    <mergeCell ref="AH61:AH62"/>
    <mergeCell ref="A63:A67"/>
    <mergeCell ref="A186:C186"/>
    <mergeCell ref="D186:L186"/>
    <mergeCell ref="AG141:AG142"/>
    <mergeCell ref="AH141:AH142"/>
    <mergeCell ref="A143:A147"/>
    <mergeCell ref="A152:A153"/>
    <mergeCell ref="B152:B153"/>
    <mergeCell ref="C152:C153"/>
    <mergeCell ref="D152:D153"/>
    <mergeCell ref="E152:E153"/>
    <mergeCell ref="F152:F153"/>
    <mergeCell ref="V61:W61"/>
    <mergeCell ref="X61:Y61"/>
    <mergeCell ref="A129:A135"/>
    <mergeCell ref="AB127:AC127"/>
    <mergeCell ref="AD127:AE127"/>
    <mergeCell ref="AF127:AF128"/>
    <mergeCell ref="AG127:AG128"/>
    <mergeCell ref="AH127:AH128"/>
    <mergeCell ref="R127:S127"/>
    <mergeCell ref="T127:U127"/>
    <mergeCell ref="V127:W127"/>
    <mergeCell ref="X127:Y127"/>
    <mergeCell ref="Z127:AA127"/>
    <mergeCell ref="H127:I127"/>
    <mergeCell ref="AB188:AC188"/>
    <mergeCell ref="AD188:AE188"/>
    <mergeCell ref="AF188:AF189"/>
    <mergeCell ref="AG188:AG189"/>
    <mergeCell ref="AH188:AH189"/>
    <mergeCell ref="A190:A194"/>
    <mergeCell ref="A287:C287"/>
    <mergeCell ref="D287:L287"/>
    <mergeCell ref="A288:C288"/>
    <mergeCell ref="AH198:AH199"/>
    <mergeCell ref="A200:A201"/>
    <mergeCell ref="AF198:AF199"/>
    <mergeCell ref="AG198:AG199"/>
    <mergeCell ref="J188:K188"/>
    <mergeCell ref="L188:M188"/>
    <mergeCell ref="N188:O188"/>
    <mergeCell ref="P188:Q188"/>
    <mergeCell ref="R188:S188"/>
    <mergeCell ref="T188:U188"/>
    <mergeCell ref="V188:W188"/>
    <mergeCell ref="X188:Y188"/>
    <mergeCell ref="Z188:AA188"/>
    <mergeCell ref="A188:A189"/>
    <mergeCell ref="B188:B189"/>
    <mergeCell ref="C188:C189"/>
    <mergeCell ref="D188:D189"/>
    <mergeCell ref="E188:E189"/>
    <mergeCell ref="F188:F189"/>
    <mergeCell ref="G188:G189"/>
    <mergeCell ref="H188:I188"/>
    <mergeCell ref="A210:B210"/>
    <mergeCell ref="Z198:AA198"/>
    <mergeCell ref="A335:C335"/>
    <mergeCell ref="D335:L335"/>
    <mergeCell ref="A336:C336"/>
    <mergeCell ref="A337:A338"/>
    <mergeCell ref="B337:B338"/>
    <mergeCell ref="C337:C338"/>
    <mergeCell ref="D337:D338"/>
    <mergeCell ref="E337:E338"/>
    <mergeCell ref="F337:F338"/>
    <mergeCell ref="G337:G338"/>
    <mergeCell ref="H337:I337"/>
    <mergeCell ref="J337:K337"/>
    <mergeCell ref="L337:M337"/>
    <mergeCell ref="N337:O337"/>
    <mergeCell ref="P337:Q337"/>
    <mergeCell ref="R337:S337"/>
    <mergeCell ref="T337:U337"/>
    <mergeCell ref="V337:W337"/>
    <mergeCell ref="X337:Y337"/>
    <mergeCell ref="Z337:AA337"/>
    <mergeCell ref="N289:O289"/>
    <mergeCell ref="P289:Q289"/>
    <mergeCell ref="R289:S289"/>
    <mergeCell ref="T289:U289"/>
    <mergeCell ref="V289:W289"/>
    <mergeCell ref="X289:Y289"/>
    <mergeCell ref="Z289:AA289"/>
    <mergeCell ref="AB289:AC289"/>
    <mergeCell ref="T394:U394"/>
    <mergeCell ref="V394:W394"/>
    <mergeCell ref="X394:Y394"/>
    <mergeCell ref="Z394:AA394"/>
    <mergeCell ref="AB394:AC394"/>
    <mergeCell ref="AD394:AE394"/>
    <mergeCell ref="AD300:AE300"/>
    <mergeCell ref="J319:AH319"/>
    <mergeCell ref="D362:S362"/>
    <mergeCell ref="W362:X363"/>
    <mergeCell ref="Y362:AH363"/>
    <mergeCell ref="D363:S363"/>
    <mergeCell ref="H329:I329"/>
    <mergeCell ref="AB329:AC329"/>
    <mergeCell ref="AD329:AE329"/>
    <mergeCell ref="AF329:AF330"/>
    <mergeCell ref="AG329:AG330"/>
    <mergeCell ref="AH329:AH330"/>
    <mergeCell ref="AB337:AC337"/>
    <mergeCell ref="AD337:AE337"/>
    <mergeCell ref="AF337:AF338"/>
    <mergeCell ref="A339:A343"/>
    <mergeCell ref="A392:C392"/>
    <mergeCell ref="D392:L392"/>
    <mergeCell ref="A393:C393"/>
    <mergeCell ref="A394:A395"/>
    <mergeCell ref="B394:B395"/>
    <mergeCell ref="C394:C395"/>
    <mergeCell ref="D394:D395"/>
    <mergeCell ref="E394:E395"/>
    <mergeCell ref="F394:F395"/>
    <mergeCell ref="G394:G395"/>
    <mergeCell ref="H394:I394"/>
    <mergeCell ref="J394:K394"/>
    <mergeCell ref="L394:M394"/>
    <mergeCell ref="A352:B354"/>
    <mergeCell ref="C352:AH352"/>
    <mergeCell ref="T353:AH353"/>
    <mergeCell ref="C354:AH354"/>
    <mergeCell ref="AB376:AC376"/>
    <mergeCell ref="AD376:AE376"/>
    <mergeCell ref="AF376:AF377"/>
    <mergeCell ref="AG376:AG377"/>
    <mergeCell ref="A365:C365"/>
    <mergeCell ref="A367:A368"/>
    <mergeCell ref="B367:B368"/>
    <mergeCell ref="C367:C368"/>
    <mergeCell ref="B362:C362"/>
    <mergeCell ref="B363:C363"/>
    <mergeCell ref="A378:A382"/>
    <mergeCell ref="D376:D377"/>
    <mergeCell ref="E376:E377"/>
    <mergeCell ref="F376:F377"/>
    <mergeCell ref="A517:C517"/>
    <mergeCell ref="AF394:AF395"/>
    <mergeCell ref="AG394:AG395"/>
    <mergeCell ref="AH394:AH395"/>
    <mergeCell ref="A396:A400"/>
    <mergeCell ref="A452:C452"/>
    <mergeCell ref="D452:L452"/>
    <mergeCell ref="A453:C453"/>
    <mergeCell ref="A454:A455"/>
    <mergeCell ref="B454:B455"/>
    <mergeCell ref="C454:C455"/>
    <mergeCell ref="D454:D455"/>
    <mergeCell ref="E454:E455"/>
    <mergeCell ref="F454:F455"/>
    <mergeCell ref="G454:G455"/>
    <mergeCell ref="H454:I454"/>
    <mergeCell ref="J454:K454"/>
    <mergeCell ref="L454:M454"/>
    <mergeCell ref="N454:O454"/>
    <mergeCell ref="P454:Q454"/>
    <mergeCell ref="R454:S454"/>
    <mergeCell ref="T454:U454"/>
    <mergeCell ref="V454:W454"/>
    <mergeCell ref="X454:Y454"/>
    <mergeCell ref="Z454:AA454"/>
    <mergeCell ref="N394:O394"/>
    <mergeCell ref="T417:U417"/>
    <mergeCell ref="AD430:AE430"/>
    <mergeCell ref="AF430:AF431"/>
    <mergeCell ref="AG430:AG431"/>
    <mergeCell ref="V417:W417"/>
    <mergeCell ref="W473:X474"/>
    <mergeCell ref="A518:A519"/>
    <mergeCell ref="B518:B519"/>
    <mergeCell ref="C518:C519"/>
    <mergeCell ref="D518:D519"/>
    <mergeCell ref="E518:E519"/>
    <mergeCell ref="F518:F519"/>
    <mergeCell ref="G518:G519"/>
    <mergeCell ref="H518:I518"/>
    <mergeCell ref="J518:K518"/>
    <mergeCell ref="AB454:AC454"/>
    <mergeCell ref="AD454:AE454"/>
    <mergeCell ref="A468:B469"/>
    <mergeCell ref="C468:I468"/>
    <mergeCell ref="J468:AH468"/>
    <mergeCell ref="C469:I469"/>
    <mergeCell ref="J469:AH469"/>
    <mergeCell ref="A471:A474"/>
    <mergeCell ref="B471:C471"/>
    <mergeCell ref="D471:S471"/>
    <mergeCell ref="T471:V474"/>
    <mergeCell ref="W471:X472"/>
    <mergeCell ref="Y471:AH472"/>
    <mergeCell ref="B472:C472"/>
    <mergeCell ref="D472:S472"/>
    <mergeCell ref="B473:C473"/>
    <mergeCell ref="D473:S473"/>
    <mergeCell ref="AF454:AF455"/>
    <mergeCell ref="AG454:AG455"/>
    <mergeCell ref="AH454:AH455"/>
    <mergeCell ref="A456:A460"/>
    <mergeCell ref="A516:C516"/>
    <mergeCell ref="D516:L516"/>
    <mergeCell ref="X141:Y141"/>
    <mergeCell ref="Z141:AA141"/>
    <mergeCell ref="AB141:AC141"/>
    <mergeCell ref="AD141:AE141"/>
    <mergeCell ref="AF141:AF142"/>
    <mergeCell ref="A139:C139"/>
    <mergeCell ref="P394:Q394"/>
    <mergeCell ref="R394:S394"/>
    <mergeCell ref="D139:L139"/>
    <mergeCell ref="A140:C140"/>
    <mergeCell ref="A141:A142"/>
    <mergeCell ref="B141:B142"/>
    <mergeCell ref="C141:C142"/>
    <mergeCell ref="D141:D142"/>
    <mergeCell ref="E141:E142"/>
    <mergeCell ref="F141:F142"/>
    <mergeCell ref="G141:G142"/>
    <mergeCell ref="H141:I141"/>
    <mergeCell ref="J141:K141"/>
    <mergeCell ref="L141:M141"/>
    <mergeCell ref="N141:O141"/>
    <mergeCell ref="P141:Q141"/>
    <mergeCell ref="R141:S141"/>
    <mergeCell ref="T141:U141"/>
    <mergeCell ref="V141:W141"/>
    <mergeCell ref="A150:C150"/>
    <mergeCell ref="D150:AH150"/>
    <mergeCell ref="A151:C151"/>
    <mergeCell ref="D151:AH151"/>
    <mergeCell ref="G152:G153"/>
    <mergeCell ref="H152:I152"/>
    <mergeCell ref="J152:K152"/>
    <mergeCell ref="L152:M152"/>
    <mergeCell ref="N152:O152"/>
    <mergeCell ref="P152:Q152"/>
    <mergeCell ref="R152:S152"/>
    <mergeCell ref="T152:U152"/>
    <mergeCell ref="V152:W152"/>
    <mergeCell ref="X152:Y152"/>
    <mergeCell ref="Z152:AA152"/>
    <mergeCell ref="AB152:AC152"/>
    <mergeCell ref="AD152:AE152"/>
    <mergeCell ref="AH152:AH153"/>
    <mergeCell ref="AF152:AF153"/>
    <mergeCell ref="A196:C196"/>
    <mergeCell ref="D196:AH196"/>
    <mergeCell ref="A197:C197"/>
    <mergeCell ref="D197:AH197"/>
    <mergeCell ref="A198:A199"/>
    <mergeCell ref="B198:B199"/>
    <mergeCell ref="C198:C199"/>
    <mergeCell ref="D198:D199"/>
    <mergeCell ref="E198:E199"/>
    <mergeCell ref="F198:F199"/>
    <mergeCell ref="G198:G199"/>
    <mergeCell ref="H198:I198"/>
    <mergeCell ref="J198:K198"/>
    <mergeCell ref="L198:M198"/>
    <mergeCell ref="N198:O198"/>
    <mergeCell ref="P198:Q198"/>
    <mergeCell ref="R198:S198"/>
    <mergeCell ref="T198:U198"/>
    <mergeCell ref="V198:W198"/>
    <mergeCell ref="X198:Y198"/>
    <mergeCell ref="AB198:AC198"/>
    <mergeCell ref="AD198:AE198"/>
    <mergeCell ref="AG152:AG153"/>
    <mergeCell ref="A154:A156"/>
    <mergeCell ref="A187:C187"/>
    <mergeCell ref="A159:B161"/>
    <mergeCell ref="C159:AH159"/>
    <mergeCell ref="T160:AH160"/>
    <mergeCell ref="C161:AH161"/>
    <mergeCell ref="A163:B163"/>
    <mergeCell ref="A298:C298"/>
    <mergeCell ref="D298:AH298"/>
    <mergeCell ref="A299:C299"/>
    <mergeCell ref="D299:AH299"/>
    <mergeCell ref="A300:A301"/>
    <mergeCell ref="B300:B301"/>
    <mergeCell ref="C300:C301"/>
    <mergeCell ref="D300:D301"/>
    <mergeCell ref="E300:E301"/>
    <mergeCell ref="F300:F301"/>
    <mergeCell ref="G300:G301"/>
    <mergeCell ref="H300:I300"/>
    <mergeCell ref="J300:K300"/>
    <mergeCell ref="L300:M300"/>
    <mergeCell ref="N300:O300"/>
    <mergeCell ref="P300:Q300"/>
    <mergeCell ref="R300:S300"/>
    <mergeCell ref="T300:U300"/>
    <mergeCell ref="V300:W300"/>
    <mergeCell ref="X300:Y300"/>
    <mergeCell ref="Z300:AA300"/>
    <mergeCell ref="AB300:AC300"/>
    <mergeCell ref="E599:E600"/>
    <mergeCell ref="F599:F600"/>
    <mergeCell ref="G599:G600"/>
    <mergeCell ref="H599:I599"/>
    <mergeCell ref="J599:K599"/>
    <mergeCell ref="L599:M599"/>
    <mergeCell ref="N599:O599"/>
    <mergeCell ref="P599:Q599"/>
    <mergeCell ref="R599:S599"/>
    <mergeCell ref="T599:U599"/>
    <mergeCell ref="V599:W599"/>
    <mergeCell ref="X599:Y599"/>
    <mergeCell ref="Z599:AA599"/>
    <mergeCell ref="AD518:AE518"/>
    <mergeCell ref="AF518:AF519"/>
    <mergeCell ref="AG518:AG519"/>
    <mergeCell ref="AH518:AH519"/>
    <mergeCell ref="L518:M518"/>
    <mergeCell ref="N518:O518"/>
    <mergeCell ref="P518:Q518"/>
    <mergeCell ref="E528:E529"/>
    <mergeCell ref="R518:S518"/>
    <mergeCell ref="T518:U518"/>
    <mergeCell ref="V518:W518"/>
    <mergeCell ref="X518:Y518"/>
    <mergeCell ref="Z518:AA518"/>
    <mergeCell ref="AB518:AC518"/>
    <mergeCell ref="AB589:AC589"/>
    <mergeCell ref="AD589:AE589"/>
    <mergeCell ref="AF589:AF590"/>
    <mergeCell ref="AG589:AG590"/>
    <mergeCell ref="AH589:AH590"/>
    <mergeCell ref="AD963:AE963"/>
    <mergeCell ref="F528:F529"/>
    <mergeCell ref="G528:G529"/>
    <mergeCell ref="H528:I528"/>
    <mergeCell ref="J528:K528"/>
    <mergeCell ref="L528:M528"/>
    <mergeCell ref="N528:O528"/>
    <mergeCell ref="P528:Q528"/>
    <mergeCell ref="R528:S528"/>
    <mergeCell ref="T528:U528"/>
    <mergeCell ref="V528:W528"/>
    <mergeCell ref="X528:Y528"/>
    <mergeCell ref="Z528:AA528"/>
    <mergeCell ref="AB528:AC528"/>
    <mergeCell ref="AD528:AE528"/>
    <mergeCell ref="AH528:AH529"/>
    <mergeCell ref="A961:C961"/>
    <mergeCell ref="D961:AH961"/>
    <mergeCell ref="D716:M716"/>
    <mergeCell ref="AF953:AF954"/>
    <mergeCell ref="AG953:AG954"/>
    <mergeCell ref="AH953:AH954"/>
    <mergeCell ref="A955:A959"/>
    <mergeCell ref="D942:AF942"/>
    <mergeCell ref="A597:C597"/>
    <mergeCell ref="D597:AH597"/>
    <mergeCell ref="A598:C598"/>
    <mergeCell ref="D598:AH598"/>
    <mergeCell ref="A599:A600"/>
    <mergeCell ref="B599:B600"/>
    <mergeCell ref="C599:C600"/>
    <mergeCell ref="D599:D600"/>
    <mergeCell ref="B963:B964"/>
    <mergeCell ref="C963:C964"/>
    <mergeCell ref="D963:D964"/>
    <mergeCell ref="E963:E964"/>
    <mergeCell ref="F963:F964"/>
    <mergeCell ref="G963:G964"/>
    <mergeCell ref="H963:I963"/>
    <mergeCell ref="J963:K963"/>
    <mergeCell ref="L963:M963"/>
    <mergeCell ref="N963:O963"/>
    <mergeCell ref="P963:Q963"/>
    <mergeCell ref="R963:S963"/>
    <mergeCell ref="T963:U963"/>
    <mergeCell ref="V963:W963"/>
    <mergeCell ref="X963:Y963"/>
    <mergeCell ref="Z963:AA963"/>
    <mergeCell ref="AB963:AC963"/>
    <mergeCell ref="A527:C527"/>
    <mergeCell ref="D527:AH527"/>
    <mergeCell ref="A528:A529"/>
    <mergeCell ref="B528:B529"/>
    <mergeCell ref="C528:C529"/>
    <mergeCell ref="A69:C69"/>
    <mergeCell ref="D69:AH69"/>
    <mergeCell ref="A70:C70"/>
    <mergeCell ref="D70:AH70"/>
    <mergeCell ref="A71:A72"/>
    <mergeCell ref="B71:B72"/>
    <mergeCell ref="C71:C72"/>
    <mergeCell ref="D71:D72"/>
    <mergeCell ref="E71:E72"/>
    <mergeCell ref="F71:F72"/>
    <mergeCell ref="G71:G72"/>
    <mergeCell ref="H71:I71"/>
    <mergeCell ref="J71:K71"/>
    <mergeCell ref="L71:M71"/>
    <mergeCell ref="N71:O71"/>
    <mergeCell ref="P71:Q71"/>
    <mergeCell ref="R71:S71"/>
    <mergeCell ref="T71:U71"/>
    <mergeCell ref="V71:W71"/>
    <mergeCell ref="X71:Y71"/>
    <mergeCell ref="Z71:AA71"/>
    <mergeCell ref="AB71:AC71"/>
    <mergeCell ref="AD71:AE71"/>
    <mergeCell ref="AH71:AH72"/>
    <mergeCell ref="AG300:AG301"/>
    <mergeCell ref="A520:A524"/>
    <mergeCell ref="D528:D529"/>
    <mergeCell ref="D830:AH830"/>
    <mergeCell ref="A831:C831"/>
    <mergeCell ref="D831:AH831"/>
    <mergeCell ref="A832:A833"/>
    <mergeCell ref="B832:B833"/>
    <mergeCell ref="C832:C833"/>
    <mergeCell ref="D832:D833"/>
    <mergeCell ref="E832:E833"/>
    <mergeCell ref="F832:F833"/>
    <mergeCell ref="G832:G833"/>
    <mergeCell ref="H832:I832"/>
    <mergeCell ref="J832:K832"/>
    <mergeCell ref="L832:M832"/>
    <mergeCell ref="N832:O832"/>
    <mergeCell ref="P832:Q832"/>
    <mergeCell ref="R832:S832"/>
    <mergeCell ref="T832:U832"/>
    <mergeCell ref="V832:W832"/>
    <mergeCell ref="X832:Y832"/>
    <mergeCell ref="Z832:AA832"/>
    <mergeCell ref="AB832:AC832"/>
    <mergeCell ref="AD832:AE832"/>
    <mergeCell ref="G1081:G1082"/>
    <mergeCell ref="H1081:I1081"/>
    <mergeCell ref="J1081:K1081"/>
    <mergeCell ref="L1081:M1081"/>
    <mergeCell ref="N1081:O1081"/>
    <mergeCell ref="P1081:Q1081"/>
    <mergeCell ref="R1081:S1081"/>
    <mergeCell ref="T1081:U1081"/>
    <mergeCell ref="V1081:W1081"/>
    <mergeCell ref="X1081:Y1081"/>
    <mergeCell ref="A901:C901"/>
    <mergeCell ref="D901:AH901"/>
    <mergeCell ref="A902:C902"/>
    <mergeCell ref="D902:AH902"/>
    <mergeCell ref="G903:G904"/>
    <mergeCell ref="H903:I903"/>
    <mergeCell ref="J903:K903"/>
    <mergeCell ref="L903:M903"/>
    <mergeCell ref="N903:O903"/>
    <mergeCell ref="P903:Q903"/>
    <mergeCell ref="R903:S903"/>
    <mergeCell ref="T903:U903"/>
    <mergeCell ref="V903:W903"/>
    <mergeCell ref="X903:Y903"/>
    <mergeCell ref="Z903:AA903"/>
    <mergeCell ref="AB903:AC903"/>
    <mergeCell ref="AD903:AE903"/>
    <mergeCell ref="AH903:AH904"/>
    <mergeCell ref="E903:E904"/>
    <mergeCell ref="F903:F904"/>
    <mergeCell ref="D962:AH962"/>
    <mergeCell ref="A963:A964"/>
    <mergeCell ref="AD1081:AE1081"/>
    <mergeCell ref="AH1081:AH1082"/>
    <mergeCell ref="A1083:A1089"/>
    <mergeCell ref="A1014:C1014"/>
    <mergeCell ref="D1014:AH1014"/>
    <mergeCell ref="A1015:C1015"/>
    <mergeCell ref="D1015:AH1015"/>
    <mergeCell ref="A1016:A1017"/>
    <mergeCell ref="B1016:B1017"/>
    <mergeCell ref="C1016:C1017"/>
    <mergeCell ref="D1016:D1017"/>
    <mergeCell ref="E1016:E1017"/>
    <mergeCell ref="F1016:F1017"/>
    <mergeCell ref="G1016:G1017"/>
    <mergeCell ref="H1016:I1016"/>
    <mergeCell ref="J1016:K1016"/>
    <mergeCell ref="L1016:M1016"/>
    <mergeCell ref="N1016:O1016"/>
    <mergeCell ref="P1016:Q1016"/>
    <mergeCell ref="R1016:S1016"/>
    <mergeCell ref="T1016:U1016"/>
    <mergeCell ref="V1016:W1016"/>
    <mergeCell ref="A1079:C1079"/>
    <mergeCell ref="D1079:AH1079"/>
    <mergeCell ref="A1080:C1080"/>
    <mergeCell ref="D1080:AH1080"/>
    <mergeCell ref="A1081:A1082"/>
    <mergeCell ref="B1081:B1082"/>
    <mergeCell ref="C1081:C1082"/>
    <mergeCell ref="D1081:D1082"/>
    <mergeCell ref="E1081:E1082"/>
    <mergeCell ref="F1081:F1082"/>
    <mergeCell ref="A1155:B1157"/>
    <mergeCell ref="C1155:AH1155"/>
    <mergeCell ref="T1156:AH1156"/>
    <mergeCell ref="C1157:AH1157"/>
    <mergeCell ref="A1159:B1159"/>
    <mergeCell ref="C1159:I1159"/>
    <mergeCell ref="J1159:AH1159"/>
    <mergeCell ref="A1160:B1161"/>
    <mergeCell ref="C1160:I1160"/>
    <mergeCell ref="J1160:AH1160"/>
    <mergeCell ref="C1161:I1161"/>
    <mergeCell ref="J1161:AH1161"/>
    <mergeCell ref="A1163:A1166"/>
    <mergeCell ref="B1163:C1163"/>
    <mergeCell ref="D1163:S1163"/>
    <mergeCell ref="T1163:V1166"/>
    <mergeCell ref="W1163:X1164"/>
    <mergeCell ref="Y1163:AH1164"/>
    <mergeCell ref="B1164:C1164"/>
    <mergeCell ref="D1164:S1164"/>
    <mergeCell ref="B1165:C1165"/>
    <mergeCell ref="D1165:S1165"/>
    <mergeCell ref="W1165:X1166"/>
    <mergeCell ref="Y1165:AH1166"/>
    <mergeCell ref="B1166:C1166"/>
    <mergeCell ref="D1166:S1166"/>
    <mergeCell ref="A1168:C1168"/>
    <mergeCell ref="D1168:AH1168"/>
    <mergeCell ref="A1169:C1169"/>
    <mergeCell ref="A1170:A1171"/>
    <mergeCell ref="B1170:B1171"/>
    <mergeCell ref="C1170:C1171"/>
    <mergeCell ref="D1170:D1171"/>
    <mergeCell ref="E1170:E1171"/>
    <mergeCell ref="F1170:F1171"/>
    <mergeCell ref="G1170:G1171"/>
    <mergeCell ref="H1170:I1170"/>
    <mergeCell ref="J1170:K1170"/>
    <mergeCell ref="L1170:M1170"/>
    <mergeCell ref="N1170:O1170"/>
    <mergeCell ref="P1170:Q1170"/>
    <mergeCell ref="R1170:S1170"/>
    <mergeCell ref="T1170:U1170"/>
    <mergeCell ref="V1170:W1170"/>
    <mergeCell ref="X1170:Y1170"/>
    <mergeCell ref="Z1170:AA1170"/>
    <mergeCell ref="AB1170:AC1170"/>
    <mergeCell ref="AD1170:AE1170"/>
    <mergeCell ref="AF1170:AF1171"/>
    <mergeCell ref="AG1170:AG1171"/>
    <mergeCell ref="AH1170:AH1171"/>
    <mergeCell ref="A1172:A1174"/>
    <mergeCell ref="A1176:C1176"/>
    <mergeCell ref="D1176:AH1176"/>
    <mergeCell ref="A1177:C1177"/>
    <mergeCell ref="A1178:A1179"/>
    <mergeCell ref="B1178:B1179"/>
    <mergeCell ref="C1178:C1179"/>
    <mergeCell ref="D1178:D1179"/>
    <mergeCell ref="E1178:E1179"/>
    <mergeCell ref="F1178:F1179"/>
    <mergeCell ref="G1178:G1179"/>
    <mergeCell ref="H1178:I1178"/>
    <mergeCell ref="J1178:K1178"/>
    <mergeCell ref="L1178:M1178"/>
    <mergeCell ref="N1178:O1178"/>
    <mergeCell ref="P1178:Q1178"/>
    <mergeCell ref="R1178:S1178"/>
    <mergeCell ref="T1178:U1178"/>
    <mergeCell ref="V1178:W1178"/>
    <mergeCell ref="X1178:Y1178"/>
    <mergeCell ref="Z1178:AA1178"/>
    <mergeCell ref="AB1178:AC1178"/>
    <mergeCell ref="AD1178:AE1178"/>
    <mergeCell ref="AF1178:AF1179"/>
    <mergeCell ref="AG1178:AG1179"/>
    <mergeCell ref="AH1178:AH1179"/>
    <mergeCell ref="A1182:C1182"/>
    <mergeCell ref="D1182:AH1182"/>
    <mergeCell ref="A1183:C1183"/>
    <mergeCell ref="A1184:A1185"/>
    <mergeCell ref="B1184:B1185"/>
    <mergeCell ref="C1184:C1185"/>
    <mergeCell ref="D1184:D1185"/>
    <mergeCell ref="E1184:E1185"/>
    <mergeCell ref="F1184:F1185"/>
    <mergeCell ref="G1184:G1185"/>
    <mergeCell ref="H1184:I1184"/>
    <mergeCell ref="J1184:K1184"/>
    <mergeCell ref="L1184:M1184"/>
    <mergeCell ref="N1184:O1184"/>
    <mergeCell ref="P1184:Q1184"/>
    <mergeCell ref="R1184:S1184"/>
    <mergeCell ref="T1184:U1184"/>
    <mergeCell ref="V1184:W1184"/>
    <mergeCell ref="X1184:Y1184"/>
    <mergeCell ref="Z1184:AA1184"/>
    <mergeCell ref="AB1184:AC1184"/>
    <mergeCell ref="AD1184:AE1184"/>
    <mergeCell ref="AF1184:AF1185"/>
    <mergeCell ref="AG1184:AG1185"/>
    <mergeCell ref="AH1184:AH1185"/>
    <mergeCell ref="D1190:AH1190"/>
    <mergeCell ref="A1191:C1191"/>
    <mergeCell ref="A1192:A1193"/>
    <mergeCell ref="B1192:B1193"/>
    <mergeCell ref="C1192:C1193"/>
    <mergeCell ref="D1192:D1193"/>
    <mergeCell ref="E1192:E1193"/>
    <mergeCell ref="F1192:F1193"/>
    <mergeCell ref="G1192:G1193"/>
    <mergeCell ref="H1192:I1192"/>
    <mergeCell ref="J1192:K1192"/>
    <mergeCell ref="L1192:M1192"/>
    <mergeCell ref="N1192:O1192"/>
    <mergeCell ref="P1192:Q1192"/>
    <mergeCell ref="R1192:S1192"/>
    <mergeCell ref="T1192:U1192"/>
    <mergeCell ref="V1192:W1192"/>
    <mergeCell ref="X1192:Y1192"/>
    <mergeCell ref="Z1192:AA1192"/>
    <mergeCell ref="AB1192:AC1192"/>
    <mergeCell ref="AD1192:AE1192"/>
    <mergeCell ref="AF1192:AF1193"/>
    <mergeCell ref="AG1192:AG1193"/>
    <mergeCell ref="AH1192:AH1193"/>
    <mergeCell ref="A1140:C1140"/>
    <mergeCell ref="D1140:AG1140"/>
    <mergeCell ref="A1120:A1121"/>
    <mergeCell ref="B1120:B1121"/>
    <mergeCell ref="C1120:C1121"/>
    <mergeCell ref="D1120:D1121"/>
    <mergeCell ref="E1120:E1121"/>
    <mergeCell ref="F1120:F1121"/>
    <mergeCell ref="G1120:G1121"/>
    <mergeCell ref="H1120:I1120"/>
    <mergeCell ref="J1120:K1120"/>
    <mergeCell ref="L1120:M1120"/>
    <mergeCell ref="N1120:O1120"/>
    <mergeCell ref="P1120:Q1120"/>
    <mergeCell ref="R1120:S1120"/>
    <mergeCell ref="T1120:U1120"/>
    <mergeCell ref="V1120:W1120"/>
    <mergeCell ref="X1120:Y1120"/>
    <mergeCell ref="Z1120:AA1120"/>
    <mergeCell ref="AB1120:AC1120"/>
    <mergeCell ref="AD1120:AE1120"/>
    <mergeCell ref="AF1120:AF1121"/>
    <mergeCell ref="AG1120:AG1121"/>
    <mergeCell ref="R1132:S1132"/>
    <mergeCell ref="T1132:U1132"/>
    <mergeCell ref="V1132:W1132"/>
    <mergeCell ref="A1134:A1136"/>
    <mergeCell ref="AF1081:AF1082"/>
    <mergeCell ref="AG1081:AG1082"/>
    <mergeCell ref="D1105:AH1105"/>
    <mergeCell ref="A1118:C1118"/>
    <mergeCell ref="D1118:AH1118"/>
    <mergeCell ref="A1122:A1128"/>
    <mergeCell ref="A1119:C1119"/>
    <mergeCell ref="D1119:AH1119"/>
    <mergeCell ref="A1106:C1106"/>
    <mergeCell ref="D1106:AH1106"/>
    <mergeCell ref="D1131:AH1131"/>
    <mergeCell ref="D16:E16"/>
    <mergeCell ref="D45:E45"/>
    <mergeCell ref="D54:E54"/>
    <mergeCell ref="D95:G95"/>
    <mergeCell ref="D103:G103"/>
    <mergeCell ref="D116:G116"/>
    <mergeCell ref="D126:G126"/>
    <mergeCell ref="D140:G140"/>
    <mergeCell ref="D272:G272"/>
    <mergeCell ref="D281:G281"/>
    <mergeCell ref="D288:G288"/>
    <mergeCell ref="D328:AB328"/>
    <mergeCell ref="D336:AB336"/>
    <mergeCell ref="D477:G477"/>
    <mergeCell ref="D486:G486"/>
    <mergeCell ref="D495:G495"/>
    <mergeCell ref="D503:G503"/>
    <mergeCell ref="D511:G511"/>
    <mergeCell ref="D582:E582"/>
    <mergeCell ref="Z1081:AA1081"/>
    <mergeCell ref="AB1081:AC1081"/>
    <mergeCell ref="A1210:A1213"/>
    <mergeCell ref="V1198:W1198"/>
    <mergeCell ref="X1198:Y1198"/>
    <mergeCell ref="Z1198:AA1198"/>
    <mergeCell ref="AB1198:AC1198"/>
    <mergeCell ref="AD1198:AE1198"/>
    <mergeCell ref="AF1198:AF1199"/>
    <mergeCell ref="AG1198:AG1199"/>
    <mergeCell ref="AH1198:AH1199"/>
    <mergeCell ref="A1200:A1204"/>
    <mergeCell ref="A1196:C1196"/>
    <mergeCell ref="D1196:L1196"/>
    <mergeCell ref="A1197:C1197"/>
    <mergeCell ref="A1198:A1199"/>
    <mergeCell ref="B1198:B1199"/>
    <mergeCell ref="C1198:C1199"/>
    <mergeCell ref="D1198:D1199"/>
    <mergeCell ref="E1198:E1199"/>
    <mergeCell ref="F1198:F1199"/>
    <mergeCell ref="G1198:G1199"/>
    <mergeCell ref="H1198:I1198"/>
    <mergeCell ref="J1198:K1198"/>
    <mergeCell ref="L1198:M1198"/>
    <mergeCell ref="N1198:O1198"/>
    <mergeCell ref="P1198:Q1198"/>
    <mergeCell ref="R1198:S1198"/>
    <mergeCell ref="T1198:U1198"/>
    <mergeCell ref="D1191:G1191"/>
    <mergeCell ref="D1183:G1183"/>
    <mergeCell ref="D1177:G1177"/>
    <mergeCell ref="D1169:G1169"/>
    <mergeCell ref="A1206:C1206"/>
    <mergeCell ref="D1206:AH1206"/>
    <mergeCell ref="A1207:C1207"/>
    <mergeCell ref="D1207:AH1207"/>
    <mergeCell ref="A1208:A1209"/>
    <mergeCell ref="B1208:B1209"/>
    <mergeCell ref="C1208:C1209"/>
    <mergeCell ref="D1208:D1209"/>
    <mergeCell ref="E1208:E1209"/>
    <mergeCell ref="F1208:F1209"/>
    <mergeCell ref="G1208:G1209"/>
    <mergeCell ref="H1208:I1208"/>
    <mergeCell ref="J1208:K1208"/>
    <mergeCell ref="L1208:M1208"/>
    <mergeCell ref="N1208:O1208"/>
    <mergeCell ref="P1208:Q1208"/>
    <mergeCell ref="R1208:S1208"/>
    <mergeCell ref="T1208:U1208"/>
    <mergeCell ref="V1208:W1208"/>
    <mergeCell ref="X1208:Y1208"/>
    <mergeCell ref="Z1208:AA1208"/>
    <mergeCell ref="AB1208:AC1208"/>
    <mergeCell ref="AD1208:AE1208"/>
    <mergeCell ref="AH1208:AH1209"/>
    <mergeCell ref="AF1208:AF1209"/>
    <mergeCell ref="AG1208:AG1209"/>
    <mergeCell ref="A1186:A1188"/>
    <mergeCell ref="A1190:C1190"/>
    <mergeCell ref="D1048:E1048"/>
    <mergeCell ref="D1055:E1055"/>
    <mergeCell ref="D27:G27"/>
    <mergeCell ref="D36:G36"/>
    <mergeCell ref="D731:AE731"/>
    <mergeCell ref="D765:K765"/>
    <mergeCell ref="D772:L772"/>
    <mergeCell ref="D789:I789"/>
    <mergeCell ref="A951:C951"/>
    <mergeCell ref="D951:L951"/>
    <mergeCell ref="A952:C952"/>
    <mergeCell ref="A953:A954"/>
    <mergeCell ref="B953:B954"/>
    <mergeCell ref="C953:C954"/>
    <mergeCell ref="D953:D954"/>
    <mergeCell ref="E953:E954"/>
    <mergeCell ref="F953:F954"/>
    <mergeCell ref="G953:G954"/>
    <mergeCell ref="H953:I953"/>
    <mergeCell ref="J953:K953"/>
    <mergeCell ref="L953:M953"/>
    <mergeCell ref="N953:O953"/>
    <mergeCell ref="P953:Q953"/>
    <mergeCell ref="R953:S953"/>
    <mergeCell ref="T953:U953"/>
    <mergeCell ref="V953:W953"/>
    <mergeCell ref="X953:Y953"/>
    <mergeCell ref="Z953:AA953"/>
    <mergeCell ref="AB953:AC953"/>
    <mergeCell ref="AD953:AE953"/>
    <mergeCell ref="A73:A78"/>
    <mergeCell ref="A830:C830"/>
    <mergeCell ref="A444:A449"/>
    <mergeCell ref="D730:AE730"/>
    <mergeCell ref="AF730:AH730"/>
    <mergeCell ref="A440:C440"/>
    <mergeCell ref="D440:AH440"/>
    <mergeCell ref="A441:C441"/>
    <mergeCell ref="D441:AH441"/>
    <mergeCell ref="A442:A443"/>
    <mergeCell ref="B442:B443"/>
    <mergeCell ref="C442:C443"/>
    <mergeCell ref="D442:D443"/>
    <mergeCell ref="E442:E443"/>
    <mergeCell ref="F442:F443"/>
    <mergeCell ref="G442:G443"/>
    <mergeCell ref="H442:I442"/>
    <mergeCell ref="J442:K442"/>
    <mergeCell ref="L442:M442"/>
    <mergeCell ref="N442:O442"/>
    <mergeCell ref="P442:Q442"/>
    <mergeCell ref="R442:S442"/>
    <mergeCell ref="T442:U442"/>
    <mergeCell ref="V442:W442"/>
    <mergeCell ref="X442:Y442"/>
    <mergeCell ref="Z442:AA442"/>
    <mergeCell ref="AB442:AC442"/>
    <mergeCell ref="AD442:AE442"/>
    <mergeCell ref="AF442:AF443"/>
    <mergeCell ref="AG442:AG443"/>
    <mergeCell ref="AH442:AH443"/>
    <mergeCell ref="A530:A542"/>
    <mergeCell ref="A526:C526"/>
    <mergeCell ref="D526:AH526"/>
  </mergeCells>
  <phoneticPr fontId="9" type="noConversion"/>
  <printOptions horizontalCentered="1"/>
  <pageMargins left="0.06" right="14316557.65" top="0.19685039370078741" bottom="0.74803149606299213" header="0.31496062992125984" footer="0.19685039370078741"/>
  <pageSetup scale="46" orientation="landscape" r:id="rId1"/>
  <headerFooter>
    <oddFooter>&amp;LCra 30 Nº 25-90 Piso 16            
 Tel. 7470909                                 
 www.umv.gov.co                         
 Info: Línea 195                   &amp;CPES-FM-002 V5.0 
 Página &amp;P de &amp;N
&amp;R&amp;G</oddFooter>
  </headerFooter>
  <rowBreaks count="3" manualBreakCount="3">
    <brk id="25" max="16383" man="1"/>
    <brk id="43" max="16383" man="1"/>
    <brk id="149"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PES-FM-002</vt:lpstr>
      <vt:lpstr>'PES-FM-002'!Área_de_impresión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angela.correa</dc:creator>
  <cp:lastModifiedBy>yolanda.gomez.co</cp:lastModifiedBy>
  <cp:lastPrinted>2015-01-30T21:06:36Z</cp:lastPrinted>
  <dcterms:created xsi:type="dcterms:W3CDTF">2009-12-14T14:31:21Z</dcterms:created>
  <dcterms:modified xsi:type="dcterms:W3CDTF">2015-01-30T21:21:06Z</dcterms:modified>
</cp:coreProperties>
</file>